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690214622482dd/Khao thi/Ky 2 nam hoc 2016 - 2017/BANG DIEM HOC PHAN - CO BAN/"/>
    </mc:Choice>
  </mc:AlternateContent>
  <bookViews>
    <workbookView xWindow="0" yWindow="0" windowWidth="28800" windowHeight="12300" tabRatio="827" activeTab="1"/>
  </bookViews>
  <sheets>
    <sheet name="Nhom(1)" sheetId="29" r:id="rId1"/>
    <sheet name="Nhom(2)" sheetId="30" r:id="rId2"/>
    <sheet name="Nhom(3)" sheetId="31" r:id="rId3"/>
    <sheet name="Nhom(4)" sheetId="32" r:id="rId4"/>
    <sheet name="Nhom(5)" sheetId="33" r:id="rId5"/>
    <sheet name="Nhom(6)" sheetId="34" r:id="rId6"/>
    <sheet name="Nhom(7)" sheetId="35" r:id="rId7"/>
    <sheet name="Nhom(8)" sheetId="36" r:id="rId8"/>
    <sheet name="Nhom(9)" sheetId="9" r:id="rId9"/>
    <sheet name="Nhom(10)" sheetId="10" r:id="rId10"/>
    <sheet name="Nhom(11)" sheetId="11" r:id="rId11"/>
    <sheet name="Nhom(12)" sheetId="12" r:id="rId12"/>
    <sheet name="Nhom(13)" sheetId="13" r:id="rId13"/>
    <sheet name="Nhom(14)" sheetId="37" r:id="rId14"/>
    <sheet name="Nhom(15)" sheetId="38" r:id="rId15"/>
    <sheet name="Nhom(16)" sheetId="39" r:id="rId16"/>
    <sheet name="Nhom(17)" sheetId="40" r:id="rId17"/>
    <sheet name="Nhom(18)" sheetId="41" r:id="rId18"/>
    <sheet name="Nhom(19)" sheetId="42" r:id="rId19"/>
    <sheet name="Nhom(20)" sheetId="43" r:id="rId20"/>
    <sheet name="Nhom(21)" sheetId="21" r:id="rId21"/>
    <sheet name="Nhom(22)" sheetId="22" r:id="rId22"/>
    <sheet name="Nhom(23)" sheetId="23" r:id="rId23"/>
    <sheet name="Nhom(24)" sheetId="24" r:id="rId24"/>
    <sheet name="Nhom(25)" sheetId="44" r:id="rId25"/>
    <sheet name="Nhom(26)" sheetId="45" r:id="rId26"/>
    <sheet name="E16CN" sheetId="50" r:id="rId27"/>
  </sheets>
  <definedNames>
    <definedName name="_xlnm._FilterDatabase" localSheetId="26" hidden="1">E16CN!$A$9:$AL$45</definedName>
    <definedName name="_xlnm._FilterDatabase" localSheetId="0" hidden="1">'Nhom(1)'!$A$9:$AL$83</definedName>
    <definedName name="_xlnm._FilterDatabase" localSheetId="9" hidden="1">'Nhom(10)'!$A$9:$AL$82</definedName>
    <definedName name="_xlnm._FilterDatabase" localSheetId="10" hidden="1">'Nhom(11)'!$A$9:$AL$82</definedName>
    <definedName name="_xlnm._FilterDatabase" localSheetId="11" hidden="1">'Nhom(12)'!$A$9:$AL$81</definedName>
    <definedName name="_xlnm._FilterDatabase" localSheetId="12" hidden="1">'Nhom(13)'!$A$9:$AL$83</definedName>
    <definedName name="_xlnm._FilterDatabase" localSheetId="13" hidden="1">'Nhom(14)'!$A$9:$AL$82</definedName>
    <definedName name="_xlnm._FilterDatabase" localSheetId="14" hidden="1">'Nhom(15)'!$A$9:$AL$81</definedName>
    <definedName name="_xlnm._FilterDatabase" localSheetId="15" hidden="1">'Nhom(16)'!$A$9:$AL$81</definedName>
    <definedName name="_xlnm._FilterDatabase" localSheetId="16" hidden="1">'Nhom(17)'!$A$9:$AL$82</definedName>
    <definedName name="_xlnm._FilterDatabase" localSheetId="17" hidden="1">'Nhom(18)'!$A$9:$AL$84</definedName>
    <definedName name="_xlnm._FilterDatabase" localSheetId="18" hidden="1">'Nhom(19)'!$A$9:$AL$83</definedName>
    <definedName name="_xlnm._FilterDatabase" localSheetId="1" hidden="1">'Nhom(2)'!$A$9:$AL$82</definedName>
    <definedName name="_xlnm._FilterDatabase" localSheetId="19" hidden="1">'Nhom(20)'!$A$9:$AL$83</definedName>
    <definedName name="_xlnm._FilterDatabase" localSheetId="20" hidden="1">'Nhom(21)'!$A$9:$AL$78</definedName>
    <definedName name="_xlnm._FilterDatabase" localSheetId="21" hidden="1">'Nhom(22)'!$A$9:$AL$82</definedName>
    <definedName name="_xlnm._FilterDatabase" localSheetId="22" hidden="1">'Nhom(23)'!$A$9:$AL$80</definedName>
    <definedName name="_xlnm._FilterDatabase" localSheetId="23" hidden="1">'Nhom(24)'!$A$9:$AL$79</definedName>
    <definedName name="_xlnm._FilterDatabase" localSheetId="24" hidden="1">'Nhom(25)'!$A$9:$AL$81</definedName>
    <definedName name="_xlnm._FilterDatabase" localSheetId="25" hidden="1">'Nhom(26)'!$A$9:$AL$83</definedName>
    <definedName name="_xlnm._FilterDatabase" localSheetId="2" hidden="1">'Nhom(3)'!$A$9:$AL$83</definedName>
    <definedName name="_xlnm._FilterDatabase" localSheetId="3" hidden="1">'Nhom(4)'!$A$9:$AL$81</definedName>
    <definedName name="_xlnm._FilterDatabase" localSheetId="4" hidden="1">'Nhom(5)'!$A$9:$AL$81</definedName>
    <definedName name="_xlnm._FilterDatabase" localSheetId="5" hidden="1">'Nhom(6)'!$A$9:$AL$83</definedName>
    <definedName name="_xlnm._FilterDatabase" localSheetId="6" hidden="1">'Nhom(7)'!$A$9:$AL$83</definedName>
    <definedName name="_xlnm._FilterDatabase" localSheetId="7" hidden="1">'Nhom(8)'!$A$9:$AL$82</definedName>
    <definedName name="_xlnm._FilterDatabase" localSheetId="8" hidden="1">'Nhom(9)'!$A$9:$AL$82</definedName>
    <definedName name="_xlnm.Print_Titles" localSheetId="26">E16CN!$5:$10</definedName>
    <definedName name="_xlnm.Print_Titles" localSheetId="0">'Nhom(1)'!$5:$10</definedName>
    <definedName name="_xlnm.Print_Titles" localSheetId="9">'Nhom(10)'!$5:$10</definedName>
    <definedName name="_xlnm.Print_Titles" localSheetId="10">'Nhom(11)'!$5:$10</definedName>
    <definedName name="_xlnm.Print_Titles" localSheetId="11">'Nhom(12)'!$5:$10</definedName>
    <definedName name="_xlnm.Print_Titles" localSheetId="12">'Nhom(13)'!$5:$10</definedName>
    <definedName name="_xlnm.Print_Titles" localSheetId="13">'Nhom(14)'!$5:$10</definedName>
    <definedName name="_xlnm.Print_Titles" localSheetId="14">'Nhom(15)'!$5:$10</definedName>
    <definedName name="_xlnm.Print_Titles" localSheetId="15">'Nhom(16)'!$5:$10</definedName>
    <definedName name="_xlnm.Print_Titles" localSheetId="16">'Nhom(17)'!$5:$10</definedName>
    <definedName name="_xlnm.Print_Titles" localSheetId="17">'Nhom(18)'!$5:$10</definedName>
    <definedName name="_xlnm.Print_Titles" localSheetId="18">'Nhom(19)'!$5:$10</definedName>
    <definedName name="_xlnm.Print_Titles" localSheetId="1">'Nhom(2)'!$5:$10</definedName>
    <definedName name="_xlnm.Print_Titles" localSheetId="19">'Nhom(20)'!$5:$10</definedName>
    <definedName name="_xlnm.Print_Titles" localSheetId="20">'Nhom(21)'!$5:$10</definedName>
    <definedName name="_xlnm.Print_Titles" localSheetId="21">'Nhom(22)'!$5:$10</definedName>
    <definedName name="_xlnm.Print_Titles" localSheetId="22">'Nhom(23)'!$5:$10</definedName>
    <definedName name="_xlnm.Print_Titles" localSheetId="23">'Nhom(24)'!$5:$10</definedName>
    <definedName name="_xlnm.Print_Titles" localSheetId="24">'Nhom(25)'!$5:$10</definedName>
    <definedName name="_xlnm.Print_Titles" localSheetId="25">'Nhom(26)'!$5:$10</definedName>
    <definedName name="_xlnm.Print_Titles" localSheetId="2">'Nhom(3)'!$5:$10</definedName>
    <definedName name="_xlnm.Print_Titles" localSheetId="3">'Nhom(4)'!$5:$10</definedName>
    <definedName name="_xlnm.Print_Titles" localSheetId="4">'Nhom(5)'!$5:$10</definedName>
    <definedName name="_xlnm.Print_Titles" localSheetId="5">'Nhom(6)'!$5:$10</definedName>
    <definedName name="_xlnm.Print_Titles" localSheetId="6">'Nhom(7)'!$5:$10</definedName>
    <definedName name="_xlnm.Print_Titles" localSheetId="7">'Nhom(8)'!$5:$10</definedName>
    <definedName name="_xlnm.Print_Titles" localSheetId="8">'Nhom(9)'!$5:$10</definedName>
  </definedNames>
  <calcPr calcId="162913"/>
</workbook>
</file>

<file path=xl/calcChain.xml><?xml version="1.0" encoding="utf-8"?>
<calcChain xmlns="http://schemas.openxmlformats.org/spreadsheetml/2006/main">
  <c r="T45" i="50" l="1"/>
  <c r="T44" i="50"/>
  <c r="T43" i="50"/>
  <c r="T42" i="50"/>
  <c r="T41" i="50"/>
  <c r="T40" i="50"/>
  <c r="T39" i="50"/>
  <c r="T38" i="50"/>
  <c r="T37" i="50"/>
  <c r="T36" i="50"/>
  <c r="T35" i="50"/>
  <c r="T34" i="50"/>
  <c r="T33" i="50"/>
  <c r="T32" i="50"/>
  <c r="T31" i="50"/>
  <c r="T30" i="50"/>
  <c r="T29" i="50"/>
  <c r="T28" i="50"/>
  <c r="T27" i="50"/>
  <c r="T26" i="50"/>
  <c r="T25" i="50"/>
  <c r="T24" i="50"/>
  <c r="T23" i="50"/>
  <c r="T22" i="50"/>
  <c r="T21" i="50"/>
  <c r="T20" i="50"/>
  <c r="T19" i="50"/>
  <c r="T18" i="50"/>
  <c r="T17" i="50"/>
  <c r="T16" i="50"/>
  <c r="T15" i="50"/>
  <c r="T14" i="50"/>
  <c r="T13" i="50"/>
  <c r="T12" i="50"/>
  <c r="T11" i="50"/>
  <c r="P10" i="50"/>
  <c r="Q32" i="50" s="1"/>
  <c r="R32" i="50" s="1"/>
  <c r="X9" i="50"/>
  <c r="W9" i="50"/>
  <c r="T83" i="45"/>
  <c r="T82" i="45"/>
  <c r="T81" i="45"/>
  <c r="T80" i="45"/>
  <c r="T79" i="45"/>
  <c r="T78" i="45"/>
  <c r="T77" i="45"/>
  <c r="T76" i="45"/>
  <c r="T75" i="45"/>
  <c r="T74" i="45"/>
  <c r="T73" i="45"/>
  <c r="T72" i="45"/>
  <c r="T71" i="45"/>
  <c r="T70" i="45"/>
  <c r="T69" i="45"/>
  <c r="T68" i="45"/>
  <c r="T67" i="45"/>
  <c r="T66" i="45"/>
  <c r="T65" i="45"/>
  <c r="V65" i="45" s="1"/>
  <c r="T64" i="45"/>
  <c r="T63" i="45"/>
  <c r="T62" i="45"/>
  <c r="V62" i="45" s="1"/>
  <c r="T61" i="45"/>
  <c r="T60" i="45"/>
  <c r="T59" i="45"/>
  <c r="T58" i="45"/>
  <c r="T57" i="45"/>
  <c r="T56" i="45"/>
  <c r="T55" i="45"/>
  <c r="T54" i="45"/>
  <c r="T53" i="45"/>
  <c r="T52" i="45"/>
  <c r="T51" i="45"/>
  <c r="T50" i="45"/>
  <c r="T49" i="45"/>
  <c r="T48" i="45"/>
  <c r="T47" i="45"/>
  <c r="T46" i="45"/>
  <c r="T45" i="45"/>
  <c r="T44" i="45"/>
  <c r="T43" i="45"/>
  <c r="T42" i="45"/>
  <c r="T41" i="45"/>
  <c r="T40" i="45"/>
  <c r="T39" i="45"/>
  <c r="T38" i="45"/>
  <c r="T37" i="45"/>
  <c r="T36" i="45"/>
  <c r="T35" i="45"/>
  <c r="T34" i="45"/>
  <c r="T33" i="45"/>
  <c r="T32" i="45"/>
  <c r="T31" i="45"/>
  <c r="T30" i="45"/>
  <c r="T29" i="45"/>
  <c r="T28" i="45"/>
  <c r="T27" i="45"/>
  <c r="T26" i="45"/>
  <c r="T25" i="45"/>
  <c r="T24" i="45"/>
  <c r="T23" i="45"/>
  <c r="T22" i="45"/>
  <c r="T21" i="45"/>
  <c r="T20" i="45"/>
  <c r="V20" i="45" s="1"/>
  <c r="T19" i="45"/>
  <c r="T18" i="45"/>
  <c r="T17" i="45"/>
  <c r="T16" i="45"/>
  <c r="T15" i="45"/>
  <c r="T14" i="45"/>
  <c r="T13" i="45"/>
  <c r="T12" i="45"/>
  <c r="T11" i="45"/>
  <c r="P10" i="45"/>
  <c r="X9" i="45"/>
  <c r="W9" i="45"/>
  <c r="T81" i="44"/>
  <c r="T80" i="44"/>
  <c r="T79" i="44"/>
  <c r="T78" i="44"/>
  <c r="T77" i="44"/>
  <c r="T76" i="44"/>
  <c r="T75" i="44"/>
  <c r="T74" i="44"/>
  <c r="T73" i="44"/>
  <c r="T72" i="44"/>
  <c r="T71" i="44"/>
  <c r="T70" i="44"/>
  <c r="T69" i="44"/>
  <c r="T68" i="44"/>
  <c r="T67" i="44"/>
  <c r="T66" i="44"/>
  <c r="T65" i="44"/>
  <c r="T64" i="44"/>
  <c r="T63" i="44"/>
  <c r="T62" i="44"/>
  <c r="T61" i="44"/>
  <c r="T60" i="44"/>
  <c r="T59" i="44"/>
  <c r="T58" i="44"/>
  <c r="T57" i="44"/>
  <c r="T56" i="44"/>
  <c r="T55" i="44"/>
  <c r="T54" i="44"/>
  <c r="T53" i="44"/>
  <c r="T52" i="44"/>
  <c r="T51" i="44"/>
  <c r="T50" i="44"/>
  <c r="T49" i="44"/>
  <c r="T48" i="44"/>
  <c r="T47" i="44"/>
  <c r="T46" i="44"/>
  <c r="T45" i="44"/>
  <c r="T44" i="44"/>
  <c r="T43" i="44"/>
  <c r="T42" i="44"/>
  <c r="T41" i="44"/>
  <c r="T40" i="44"/>
  <c r="T39" i="44"/>
  <c r="T38" i="44"/>
  <c r="T37" i="44"/>
  <c r="T36" i="44"/>
  <c r="T35" i="44"/>
  <c r="T34" i="44"/>
  <c r="T33" i="44"/>
  <c r="T32" i="44"/>
  <c r="Q32" i="44"/>
  <c r="T31" i="44"/>
  <c r="T30" i="44"/>
  <c r="T29" i="44"/>
  <c r="V29" i="44" s="1"/>
  <c r="Q29" i="44"/>
  <c r="T28" i="44"/>
  <c r="T27" i="44"/>
  <c r="T26" i="44"/>
  <c r="T25" i="44"/>
  <c r="T24" i="44"/>
  <c r="T23" i="44"/>
  <c r="T22" i="44"/>
  <c r="T21" i="44"/>
  <c r="T20" i="44"/>
  <c r="T19" i="44"/>
  <c r="T18" i="44"/>
  <c r="T17" i="44"/>
  <c r="T16" i="44"/>
  <c r="Q16" i="44"/>
  <c r="T15" i="44"/>
  <c r="T14" i="44"/>
  <c r="T13" i="44"/>
  <c r="Q13" i="44"/>
  <c r="T12" i="44"/>
  <c r="T11" i="44"/>
  <c r="P10" i="44"/>
  <c r="Q24" i="44" s="1"/>
  <c r="X9" i="44"/>
  <c r="W9" i="44"/>
  <c r="T83" i="43"/>
  <c r="V83" i="43" s="1"/>
  <c r="T82" i="43"/>
  <c r="T81" i="43"/>
  <c r="T80" i="43"/>
  <c r="T79" i="43"/>
  <c r="T78" i="43"/>
  <c r="T77" i="43"/>
  <c r="T76" i="43"/>
  <c r="T75" i="43"/>
  <c r="T74" i="43"/>
  <c r="T73" i="43"/>
  <c r="T72" i="43"/>
  <c r="T71" i="43"/>
  <c r="T70" i="43"/>
  <c r="T69" i="43"/>
  <c r="T68" i="43"/>
  <c r="T67" i="43"/>
  <c r="T66" i="43"/>
  <c r="T65" i="43"/>
  <c r="T64" i="43"/>
  <c r="T63" i="43"/>
  <c r="T62" i="43"/>
  <c r="T61" i="43"/>
  <c r="T60" i="43"/>
  <c r="T59" i="43"/>
  <c r="T58" i="43"/>
  <c r="T57" i="43"/>
  <c r="T56" i="43"/>
  <c r="T55" i="43"/>
  <c r="T54" i="43"/>
  <c r="T53" i="43"/>
  <c r="T52" i="43"/>
  <c r="T51" i="43"/>
  <c r="T50" i="43"/>
  <c r="T49" i="43"/>
  <c r="T48" i="43"/>
  <c r="T47" i="43"/>
  <c r="T46" i="43"/>
  <c r="T45" i="43"/>
  <c r="T44" i="43"/>
  <c r="T43" i="43"/>
  <c r="T42" i="43"/>
  <c r="T41" i="43"/>
  <c r="T40" i="43"/>
  <c r="T39" i="43"/>
  <c r="T38" i="43"/>
  <c r="T37" i="43"/>
  <c r="T36" i="43"/>
  <c r="T35" i="43"/>
  <c r="T34" i="43"/>
  <c r="T33" i="43"/>
  <c r="T32" i="43"/>
  <c r="T31" i="43"/>
  <c r="T30" i="43"/>
  <c r="T29" i="43"/>
  <c r="T28" i="43"/>
  <c r="T27" i="43"/>
  <c r="T26" i="43"/>
  <c r="T25" i="43"/>
  <c r="T24" i="43"/>
  <c r="T23" i="43"/>
  <c r="T22" i="43"/>
  <c r="T21" i="43"/>
  <c r="T20" i="43"/>
  <c r="V20" i="43" s="1"/>
  <c r="T19" i="43"/>
  <c r="T18" i="43"/>
  <c r="T17" i="43"/>
  <c r="T16" i="43"/>
  <c r="T15" i="43"/>
  <c r="T14" i="43"/>
  <c r="T13" i="43"/>
  <c r="T12" i="43"/>
  <c r="T11" i="43"/>
  <c r="P10" i="43"/>
  <c r="X9" i="43"/>
  <c r="W9" i="43"/>
  <c r="T83" i="42"/>
  <c r="T82" i="42"/>
  <c r="T81" i="42"/>
  <c r="T80" i="42"/>
  <c r="T79" i="42"/>
  <c r="T78" i="42"/>
  <c r="T77" i="42"/>
  <c r="T76" i="42"/>
  <c r="T75" i="42"/>
  <c r="T74" i="42"/>
  <c r="T73" i="42"/>
  <c r="T72" i="42"/>
  <c r="T71" i="42"/>
  <c r="T70" i="42"/>
  <c r="T69" i="42"/>
  <c r="T68" i="42"/>
  <c r="T67" i="42"/>
  <c r="T66" i="42"/>
  <c r="T65" i="42"/>
  <c r="T64" i="42"/>
  <c r="T63" i="42"/>
  <c r="T62" i="42"/>
  <c r="T61" i="42"/>
  <c r="T60" i="42"/>
  <c r="T59" i="42"/>
  <c r="T58" i="42"/>
  <c r="T57" i="42"/>
  <c r="T56" i="42"/>
  <c r="T55" i="42"/>
  <c r="T54" i="42"/>
  <c r="T53" i="42"/>
  <c r="T52" i="42"/>
  <c r="T51" i="42"/>
  <c r="T50" i="42"/>
  <c r="T49" i="42"/>
  <c r="T48" i="42"/>
  <c r="T47" i="42"/>
  <c r="T46" i="42"/>
  <c r="T45" i="42"/>
  <c r="T44" i="42"/>
  <c r="T43" i="42"/>
  <c r="T42" i="42"/>
  <c r="T41" i="42"/>
  <c r="T40" i="42"/>
  <c r="T39" i="42"/>
  <c r="T38" i="42"/>
  <c r="T37" i="42"/>
  <c r="T36" i="42"/>
  <c r="T35" i="42"/>
  <c r="T34" i="42"/>
  <c r="T33" i="42"/>
  <c r="T32" i="42"/>
  <c r="T31" i="42"/>
  <c r="T30" i="42"/>
  <c r="T29" i="42"/>
  <c r="T28" i="42"/>
  <c r="T27" i="42"/>
  <c r="T26" i="42"/>
  <c r="T25" i="42"/>
  <c r="T24" i="42"/>
  <c r="T23" i="42"/>
  <c r="T22" i="42"/>
  <c r="T21" i="42"/>
  <c r="T20" i="42"/>
  <c r="T19" i="42"/>
  <c r="T18" i="42"/>
  <c r="T17" i="42"/>
  <c r="T16" i="42"/>
  <c r="T15" i="42"/>
  <c r="T14" i="42"/>
  <c r="T13" i="42"/>
  <c r="T12" i="42"/>
  <c r="T11" i="42"/>
  <c r="P10" i="42"/>
  <c r="Q53" i="42" s="1"/>
  <c r="X9" i="42"/>
  <c r="W9" i="42"/>
  <c r="T84" i="41"/>
  <c r="T83" i="41"/>
  <c r="T82" i="41"/>
  <c r="T81" i="41"/>
  <c r="T80" i="41"/>
  <c r="T79" i="41"/>
  <c r="T78" i="41"/>
  <c r="T77" i="41"/>
  <c r="T76" i="41"/>
  <c r="T75" i="41"/>
  <c r="T74" i="41"/>
  <c r="T73" i="41"/>
  <c r="T72" i="41"/>
  <c r="V72" i="41" s="1"/>
  <c r="T71" i="41"/>
  <c r="T70" i="41"/>
  <c r="T69" i="41"/>
  <c r="T68" i="41"/>
  <c r="T67" i="41"/>
  <c r="T66" i="41"/>
  <c r="T65" i="41"/>
  <c r="T64" i="41"/>
  <c r="T63" i="41"/>
  <c r="T62" i="41"/>
  <c r="T61" i="41"/>
  <c r="V61" i="41" s="1"/>
  <c r="T60" i="41"/>
  <c r="T59" i="41"/>
  <c r="T58" i="41"/>
  <c r="T57" i="41"/>
  <c r="T56" i="41"/>
  <c r="T55" i="41"/>
  <c r="T54" i="41"/>
  <c r="T53" i="41"/>
  <c r="T52" i="41"/>
  <c r="T51" i="41"/>
  <c r="T50" i="41"/>
  <c r="T49" i="41"/>
  <c r="T48" i="41"/>
  <c r="T47" i="41"/>
  <c r="T46" i="41"/>
  <c r="T45" i="41"/>
  <c r="T44" i="41"/>
  <c r="T43" i="41"/>
  <c r="T42" i="41"/>
  <c r="T41" i="41"/>
  <c r="T40" i="41"/>
  <c r="T39" i="41"/>
  <c r="V39" i="41" s="1"/>
  <c r="T38" i="41"/>
  <c r="T37" i="41"/>
  <c r="T36" i="41"/>
  <c r="T35" i="41"/>
  <c r="T34" i="41"/>
  <c r="T33" i="41"/>
  <c r="T32" i="41"/>
  <c r="T31" i="41"/>
  <c r="T30" i="41"/>
  <c r="T29" i="41"/>
  <c r="T28" i="41"/>
  <c r="T27" i="41"/>
  <c r="T26" i="41"/>
  <c r="T25" i="41"/>
  <c r="T24" i="41"/>
  <c r="V24" i="41" s="1"/>
  <c r="V23" i="41"/>
  <c r="T23" i="41"/>
  <c r="T22" i="41"/>
  <c r="T21" i="41"/>
  <c r="T20" i="41"/>
  <c r="T19" i="41"/>
  <c r="T18" i="41"/>
  <c r="T17" i="41"/>
  <c r="T16" i="41"/>
  <c r="T15" i="41"/>
  <c r="T14" i="41"/>
  <c r="T13" i="41"/>
  <c r="T12" i="41"/>
  <c r="V12" i="41" s="1"/>
  <c r="T11" i="41"/>
  <c r="P10" i="41"/>
  <c r="X9" i="41"/>
  <c r="W9" i="41"/>
  <c r="T82" i="40"/>
  <c r="T81" i="40"/>
  <c r="T80" i="40"/>
  <c r="T79" i="40"/>
  <c r="T78" i="40"/>
  <c r="T77" i="40"/>
  <c r="T76" i="40"/>
  <c r="T75" i="40"/>
  <c r="T74" i="40"/>
  <c r="T73" i="40"/>
  <c r="T72" i="40"/>
  <c r="T71" i="40"/>
  <c r="T70" i="40"/>
  <c r="T69" i="40"/>
  <c r="T68" i="40"/>
  <c r="T67" i="40"/>
  <c r="T66" i="40"/>
  <c r="T65" i="40"/>
  <c r="T64" i="40"/>
  <c r="T63" i="40"/>
  <c r="T62" i="40"/>
  <c r="T61" i="40"/>
  <c r="T60" i="40"/>
  <c r="T59" i="40"/>
  <c r="T58" i="40"/>
  <c r="T57" i="40"/>
  <c r="T56" i="40"/>
  <c r="T55" i="40"/>
  <c r="T54" i="40"/>
  <c r="T53" i="40"/>
  <c r="T52" i="40"/>
  <c r="T51" i="40"/>
  <c r="T50" i="40"/>
  <c r="V50" i="40" s="1"/>
  <c r="T49" i="40"/>
  <c r="T48" i="40"/>
  <c r="T47" i="40"/>
  <c r="T46" i="40"/>
  <c r="T45" i="40"/>
  <c r="T44" i="40"/>
  <c r="T43" i="40"/>
  <c r="T42" i="40"/>
  <c r="T41" i="40"/>
  <c r="T40" i="40"/>
  <c r="T39" i="40"/>
  <c r="T38" i="40"/>
  <c r="T37" i="40"/>
  <c r="T36" i="40"/>
  <c r="T35" i="40"/>
  <c r="T34" i="40"/>
  <c r="T33" i="40"/>
  <c r="T32" i="40"/>
  <c r="T31" i="40"/>
  <c r="T30" i="40"/>
  <c r="T29" i="40"/>
  <c r="T28" i="40"/>
  <c r="T27" i="40"/>
  <c r="T26" i="40"/>
  <c r="T25" i="40"/>
  <c r="T24" i="40"/>
  <c r="T23" i="40"/>
  <c r="T22" i="40"/>
  <c r="T21" i="40"/>
  <c r="T20" i="40"/>
  <c r="V19" i="40"/>
  <c r="T19" i="40"/>
  <c r="T18" i="40"/>
  <c r="T17" i="40"/>
  <c r="T16" i="40"/>
  <c r="T15" i="40"/>
  <c r="T14" i="40"/>
  <c r="T13" i="40"/>
  <c r="T12" i="40"/>
  <c r="T11" i="40"/>
  <c r="P10" i="40"/>
  <c r="Q68" i="40" s="1"/>
  <c r="V68" i="40" s="1"/>
  <c r="X9" i="40"/>
  <c r="W9" i="40"/>
  <c r="T81" i="39"/>
  <c r="T80" i="39"/>
  <c r="T79" i="39"/>
  <c r="T78" i="39"/>
  <c r="T77" i="39"/>
  <c r="T76" i="39"/>
  <c r="T75" i="39"/>
  <c r="T74" i="39"/>
  <c r="T73" i="39"/>
  <c r="T72" i="39"/>
  <c r="T71" i="39"/>
  <c r="T70" i="39"/>
  <c r="T69" i="39"/>
  <c r="T68" i="39"/>
  <c r="T67" i="39"/>
  <c r="T66" i="39"/>
  <c r="T65" i="39"/>
  <c r="T64" i="39"/>
  <c r="T63" i="39"/>
  <c r="T62" i="39"/>
  <c r="T61" i="39"/>
  <c r="T60" i="39"/>
  <c r="T59" i="39"/>
  <c r="T58" i="39"/>
  <c r="T57" i="39"/>
  <c r="T56" i="39"/>
  <c r="T55" i="39"/>
  <c r="T54" i="39"/>
  <c r="T53" i="39"/>
  <c r="T52" i="39"/>
  <c r="T51" i="39"/>
  <c r="T50" i="39"/>
  <c r="T49" i="39"/>
  <c r="T48" i="39"/>
  <c r="T47" i="39"/>
  <c r="V47" i="39" s="1"/>
  <c r="T46" i="39"/>
  <c r="T45" i="39"/>
  <c r="T44" i="39"/>
  <c r="T43" i="39"/>
  <c r="T42" i="39"/>
  <c r="T41" i="39"/>
  <c r="T40" i="39"/>
  <c r="T39" i="39"/>
  <c r="T38" i="39"/>
  <c r="T37" i="39"/>
  <c r="T36" i="39"/>
  <c r="V36" i="39" s="1"/>
  <c r="T35" i="39"/>
  <c r="T34" i="39"/>
  <c r="T33" i="39"/>
  <c r="T32" i="39"/>
  <c r="T31" i="39"/>
  <c r="T30" i="39"/>
  <c r="T29" i="39"/>
  <c r="T28" i="39"/>
  <c r="T27" i="39"/>
  <c r="T26" i="39"/>
  <c r="T25" i="39"/>
  <c r="T24" i="39"/>
  <c r="V24" i="39" s="1"/>
  <c r="T23" i="39"/>
  <c r="T22" i="39"/>
  <c r="T21" i="39"/>
  <c r="T20" i="39"/>
  <c r="T19" i="39"/>
  <c r="T18" i="39"/>
  <c r="T17" i="39"/>
  <c r="T16" i="39"/>
  <c r="T15" i="39"/>
  <c r="T14" i="39"/>
  <c r="T13" i="39"/>
  <c r="T12" i="39"/>
  <c r="T11" i="39"/>
  <c r="P10" i="39"/>
  <c r="Q12" i="39" s="1"/>
  <c r="X9" i="39"/>
  <c r="W9" i="39"/>
  <c r="T81" i="38"/>
  <c r="T80" i="38"/>
  <c r="T79" i="38"/>
  <c r="T78" i="38"/>
  <c r="T77" i="38"/>
  <c r="T76" i="38"/>
  <c r="V76" i="38" s="1"/>
  <c r="T75" i="38"/>
  <c r="T74" i="38"/>
  <c r="T73" i="38"/>
  <c r="T72" i="38"/>
  <c r="T71" i="38"/>
  <c r="T70" i="38"/>
  <c r="T69" i="38"/>
  <c r="T68" i="38"/>
  <c r="T67" i="38"/>
  <c r="T66" i="38"/>
  <c r="T65" i="38"/>
  <c r="T64" i="38"/>
  <c r="T63" i="38"/>
  <c r="T62" i="38"/>
  <c r="T61" i="38"/>
  <c r="T60" i="38"/>
  <c r="T59" i="38"/>
  <c r="T58" i="38"/>
  <c r="T57" i="38"/>
  <c r="T56" i="38"/>
  <c r="T55" i="38"/>
  <c r="T54" i="38"/>
  <c r="T53" i="38"/>
  <c r="T52" i="38"/>
  <c r="T51" i="38"/>
  <c r="T50" i="38"/>
  <c r="T49" i="38"/>
  <c r="T48" i="38"/>
  <c r="T47" i="38"/>
  <c r="T46" i="38"/>
  <c r="T45" i="38"/>
  <c r="T44" i="38"/>
  <c r="T43" i="38"/>
  <c r="T42" i="38"/>
  <c r="V42" i="38" s="1"/>
  <c r="T41" i="38"/>
  <c r="T40" i="38"/>
  <c r="T39" i="38"/>
  <c r="T38" i="38"/>
  <c r="T37" i="38"/>
  <c r="T36" i="38"/>
  <c r="T35" i="38"/>
  <c r="T34" i="38"/>
  <c r="T33" i="38"/>
  <c r="T32" i="38"/>
  <c r="T31" i="38"/>
  <c r="T30" i="38"/>
  <c r="T29" i="38"/>
  <c r="T28" i="38"/>
  <c r="T27" i="38"/>
  <c r="T26" i="38"/>
  <c r="T25" i="38"/>
  <c r="T24" i="38"/>
  <c r="T23" i="38"/>
  <c r="T22" i="38"/>
  <c r="T21" i="38"/>
  <c r="T20" i="38"/>
  <c r="T19" i="38"/>
  <c r="V19" i="38" s="1"/>
  <c r="T18" i="38"/>
  <c r="T17" i="38"/>
  <c r="V17" i="38" s="1"/>
  <c r="T16" i="38"/>
  <c r="T15" i="38"/>
  <c r="T14" i="38"/>
  <c r="T13" i="38"/>
  <c r="T12" i="38"/>
  <c r="T11" i="38"/>
  <c r="P10" i="38"/>
  <c r="Q17" i="38" s="1"/>
  <c r="X9" i="38"/>
  <c r="W9" i="38"/>
  <c r="T82" i="37"/>
  <c r="T81" i="37"/>
  <c r="V81" i="37" s="1"/>
  <c r="T80" i="37"/>
  <c r="T79" i="37"/>
  <c r="T78" i="37"/>
  <c r="T77" i="37"/>
  <c r="T76" i="37"/>
  <c r="T75" i="37"/>
  <c r="T74" i="37"/>
  <c r="T73" i="37"/>
  <c r="T72" i="37"/>
  <c r="T71" i="37"/>
  <c r="T70" i="37"/>
  <c r="T69" i="37"/>
  <c r="T68" i="37"/>
  <c r="T67" i="37"/>
  <c r="T66" i="37"/>
  <c r="T65" i="37"/>
  <c r="T64" i="37"/>
  <c r="T63" i="37"/>
  <c r="T62" i="37"/>
  <c r="T61" i="37"/>
  <c r="T60" i="37"/>
  <c r="T59" i="37"/>
  <c r="T58" i="37"/>
  <c r="T57" i="37"/>
  <c r="T56" i="37"/>
  <c r="T55" i="37"/>
  <c r="T54" i="37"/>
  <c r="T53" i="37"/>
  <c r="T52" i="37"/>
  <c r="T51" i="37"/>
  <c r="T50" i="37"/>
  <c r="T49" i="37"/>
  <c r="T48" i="37"/>
  <c r="T47" i="37"/>
  <c r="T46" i="37"/>
  <c r="T45" i="37"/>
  <c r="T44" i="37"/>
  <c r="T43" i="37"/>
  <c r="T42" i="37"/>
  <c r="T41" i="37"/>
  <c r="T40" i="37"/>
  <c r="T39" i="37"/>
  <c r="T38" i="37"/>
  <c r="T37" i="37"/>
  <c r="T36" i="37"/>
  <c r="T35" i="37"/>
  <c r="T34" i="37"/>
  <c r="T33" i="37"/>
  <c r="T32" i="37"/>
  <c r="T31" i="37"/>
  <c r="T30" i="37"/>
  <c r="T29" i="37"/>
  <c r="T28" i="37"/>
  <c r="T27" i="37"/>
  <c r="T26" i="37"/>
  <c r="T25" i="37"/>
  <c r="T24" i="37"/>
  <c r="T23" i="37"/>
  <c r="T22" i="37"/>
  <c r="T21" i="37"/>
  <c r="T20" i="37"/>
  <c r="T19" i="37"/>
  <c r="T18" i="37"/>
  <c r="T17" i="37"/>
  <c r="T16" i="37"/>
  <c r="T15" i="37"/>
  <c r="T14" i="37"/>
  <c r="T13" i="37"/>
  <c r="T12" i="37"/>
  <c r="T11" i="37"/>
  <c r="P10" i="37"/>
  <c r="Q75" i="37" s="1"/>
  <c r="X9" i="37"/>
  <c r="W9" i="37"/>
  <c r="Q25" i="42" l="1"/>
  <c r="Q68" i="42"/>
  <c r="Q71" i="42"/>
  <c r="Q27" i="40"/>
  <c r="S27" i="40" s="1"/>
  <c r="Q11" i="40"/>
  <c r="S11" i="40" s="1"/>
  <c r="Q20" i="40"/>
  <c r="V20" i="40" s="1"/>
  <c r="Q61" i="40"/>
  <c r="S61" i="40" s="1"/>
  <c r="P86" i="37"/>
  <c r="Q31" i="37"/>
  <c r="S31" i="37" s="1"/>
  <c r="Q12" i="50"/>
  <c r="V12" i="50" s="1"/>
  <c r="Q36" i="50"/>
  <c r="R36" i="50" s="1"/>
  <c r="Q11" i="50"/>
  <c r="S11" i="50" s="1"/>
  <c r="Q16" i="50"/>
  <c r="Q24" i="50"/>
  <c r="R24" i="50" s="1"/>
  <c r="Q40" i="50"/>
  <c r="R40" i="50" s="1"/>
  <c r="Q15" i="50"/>
  <c r="S15" i="50" s="1"/>
  <c r="Q28" i="50"/>
  <c r="R28" i="50" s="1"/>
  <c r="Q13" i="50"/>
  <c r="S13" i="50" s="1"/>
  <c r="Q20" i="50"/>
  <c r="R20" i="50" s="1"/>
  <c r="R12" i="50"/>
  <c r="Q43" i="50"/>
  <c r="Q39" i="50"/>
  <c r="V39" i="50" s="1"/>
  <c r="Q35" i="50"/>
  <c r="Q31" i="50"/>
  <c r="Q27" i="50"/>
  <c r="Q23" i="50"/>
  <c r="V23" i="50" s="1"/>
  <c r="Q19" i="50"/>
  <c r="Q45" i="50"/>
  <c r="V45" i="50" s="1"/>
  <c r="Q41" i="50"/>
  <c r="Q37" i="50"/>
  <c r="V37" i="50" s="1"/>
  <c r="Q33" i="50"/>
  <c r="Q29" i="50"/>
  <c r="V29" i="50" s="1"/>
  <c r="Q25" i="50"/>
  <c r="Q21" i="50"/>
  <c r="Q17" i="50"/>
  <c r="P50" i="50"/>
  <c r="S12" i="50"/>
  <c r="R13" i="50"/>
  <c r="Q14" i="50"/>
  <c r="V21" i="50"/>
  <c r="S24" i="50"/>
  <c r="V25" i="50"/>
  <c r="S28" i="50"/>
  <c r="S32" i="50"/>
  <c r="S36" i="50"/>
  <c r="V41" i="50"/>
  <c r="V16" i="50"/>
  <c r="Q18" i="50"/>
  <c r="Q22" i="50"/>
  <c r="Q26" i="50"/>
  <c r="Q30" i="50"/>
  <c r="Q34" i="50"/>
  <c r="Q38" i="50"/>
  <c r="Q42" i="50"/>
  <c r="V19" i="50"/>
  <c r="V24" i="50"/>
  <c r="V28" i="50"/>
  <c r="V31" i="50"/>
  <c r="V32" i="50"/>
  <c r="V35" i="50"/>
  <c r="V36" i="50"/>
  <c r="Q44" i="50"/>
  <c r="P49" i="50"/>
  <c r="P86" i="40"/>
  <c r="Q25" i="37"/>
  <c r="S25" i="37" s="1"/>
  <c r="Q47" i="37"/>
  <c r="S47" i="37" s="1"/>
  <c r="Q12" i="37"/>
  <c r="V12" i="37" s="1"/>
  <c r="Q13" i="38"/>
  <c r="S13" i="38" s="1"/>
  <c r="Q13" i="40"/>
  <c r="S13" i="40" s="1"/>
  <c r="Q16" i="40"/>
  <c r="V16" i="40" s="1"/>
  <c r="Q45" i="40"/>
  <c r="S45" i="40" s="1"/>
  <c r="Q52" i="40"/>
  <c r="V52" i="40" s="1"/>
  <c r="Q59" i="40"/>
  <c r="S59" i="40" s="1"/>
  <c r="Q41" i="42"/>
  <c r="R41" i="42" s="1"/>
  <c r="Q60" i="42"/>
  <c r="Q63" i="42"/>
  <c r="R63" i="42" s="1"/>
  <c r="Q47" i="45"/>
  <c r="V47" i="45" s="1"/>
  <c r="Q11" i="38"/>
  <c r="V11" i="38" s="1"/>
  <c r="Q29" i="40"/>
  <c r="S29" i="40" s="1"/>
  <c r="Q36" i="40"/>
  <c r="V36" i="40" s="1"/>
  <c r="Q43" i="40"/>
  <c r="S43" i="40" s="1"/>
  <c r="Q81" i="40"/>
  <c r="S81" i="40" s="1"/>
  <c r="Q21" i="44"/>
  <c r="V72" i="40"/>
  <c r="Q68" i="44"/>
  <c r="V68" i="44" s="1"/>
  <c r="Q66" i="44"/>
  <c r="Q61" i="44"/>
  <c r="Q58" i="44"/>
  <c r="S58" i="44" s="1"/>
  <c r="Q50" i="44"/>
  <c r="V50" i="44" s="1"/>
  <c r="Q40" i="44"/>
  <c r="V40" i="44" s="1"/>
  <c r="Q69" i="44"/>
  <c r="R69" i="44" s="1"/>
  <c r="Q64" i="44"/>
  <c r="S64" i="44" s="1"/>
  <c r="Q62" i="44"/>
  <c r="S62" i="44" s="1"/>
  <c r="Q57" i="44"/>
  <c r="S57" i="44" s="1"/>
  <c r="Q53" i="44"/>
  <c r="R53" i="44" s="1"/>
  <c r="Q49" i="44"/>
  <c r="R49" i="44" s="1"/>
  <c r="Q44" i="44"/>
  <c r="S44" i="44" s="1"/>
  <c r="Q41" i="44"/>
  <c r="V41" i="44" s="1"/>
  <c r="Q36" i="44"/>
  <c r="S36" i="44" s="1"/>
  <c r="Q33" i="44"/>
  <c r="S33" i="44" s="1"/>
  <c r="Q28" i="44"/>
  <c r="V28" i="44" s="1"/>
  <c r="Q25" i="44"/>
  <c r="R25" i="44" s="1"/>
  <c r="Q20" i="44"/>
  <c r="R20" i="44" s="1"/>
  <c r="Q17" i="44"/>
  <c r="S17" i="44" s="1"/>
  <c r="Q12" i="44"/>
  <c r="S12" i="44" s="1"/>
  <c r="Q65" i="44"/>
  <c r="R65" i="44" s="1"/>
  <c r="Q60" i="44"/>
  <c r="V60" i="44" s="1"/>
  <c r="Q56" i="44"/>
  <c r="R56" i="44" s="1"/>
  <c r="Q52" i="44"/>
  <c r="S52" i="44" s="1"/>
  <c r="Q45" i="44"/>
  <c r="V45" i="44" s="1"/>
  <c r="Q54" i="44"/>
  <c r="V54" i="44" s="1"/>
  <c r="Q48" i="44"/>
  <c r="S48" i="44" s="1"/>
  <c r="Q37" i="44"/>
  <c r="V37" i="44" s="1"/>
  <c r="Q17" i="37"/>
  <c r="Q21" i="37"/>
  <c r="S21" i="37" s="1"/>
  <c r="Q24" i="37"/>
  <c r="Q35" i="37"/>
  <c r="S35" i="37" s="1"/>
  <c r="Q51" i="37"/>
  <c r="S51" i="37" s="1"/>
  <c r="Q12" i="40"/>
  <c r="V12" i="40" s="1"/>
  <c r="Q19" i="40"/>
  <c r="S19" i="40" s="1"/>
  <c r="Q23" i="40"/>
  <c r="S23" i="40" s="1"/>
  <c r="Q25" i="40"/>
  <c r="S25" i="40" s="1"/>
  <c r="Q32" i="40"/>
  <c r="V32" i="40" s="1"/>
  <c r="Q39" i="40"/>
  <c r="S39" i="40" s="1"/>
  <c r="Q41" i="40"/>
  <c r="R41" i="40" s="1"/>
  <c r="Q48" i="40"/>
  <c r="V48" i="40" s="1"/>
  <c r="Q55" i="40"/>
  <c r="S55" i="40" s="1"/>
  <c r="Q57" i="40"/>
  <c r="Q64" i="40"/>
  <c r="V64" i="40" s="1"/>
  <c r="Q71" i="40"/>
  <c r="S71" i="40" s="1"/>
  <c r="Q73" i="40"/>
  <c r="Q75" i="40"/>
  <c r="Q77" i="40"/>
  <c r="Q79" i="40"/>
  <c r="Q80" i="40"/>
  <c r="V80" i="40" s="1"/>
  <c r="Q13" i="42"/>
  <c r="R13" i="42" s="1"/>
  <c r="Q29" i="42"/>
  <c r="S29" i="42" s="1"/>
  <c r="Q45" i="42"/>
  <c r="R45" i="42" s="1"/>
  <c r="Q35" i="45"/>
  <c r="V35" i="45" s="1"/>
  <c r="Q51" i="45"/>
  <c r="S51" i="45" s="1"/>
  <c r="Q13" i="37"/>
  <c r="S13" i="37" s="1"/>
  <c r="Q16" i="37"/>
  <c r="Q20" i="37"/>
  <c r="V20" i="37" s="1"/>
  <c r="Q39" i="37"/>
  <c r="S39" i="37" s="1"/>
  <c r="Q55" i="37"/>
  <c r="S55" i="37" s="1"/>
  <c r="Q15" i="40"/>
  <c r="S15" i="40" s="1"/>
  <c r="Q17" i="40"/>
  <c r="S17" i="40" s="1"/>
  <c r="Q21" i="40"/>
  <c r="V21" i="40" s="1"/>
  <c r="Q28" i="40"/>
  <c r="V28" i="40" s="1"/>
  <c r="Q35" i="40"/>
  <c r="S35" i="40" s="1"/>
  <c r="Q37" i="40"/>
  <c r="R37" i="40" s="1"/>
  <c r="Q44" i="40"/>
  <c r="V44" i="40" s="1"/>
  <c r="Q51" i="40"/>
  <c r="S51" i="40" s="1"/>
  <c r="Q53" i="40"/>
  <c r="V53" i="40" s="1"/>
  <c r="Q60" i="40"/>
  <c r="V60" i="40" s="1"/>
  <c r="Q67" i="40"/>
  <c r="S67" i="40" s="1"/>
  <c r="Q69" i="40"/>
  <c r="V69" i="40" s="1"/>
  <c r="Q17" i="42"/>
  <c r="Q33" i="42"/>
  <c r="Q49" i="42"/>
  <c r="R49" i="42" s="1"/>
  <c r="Q59" i="42"/>
  <c r="V59" i="42" s="1"/>
  <c r="Q64" i="42"/>
  <c r="Q67" i="42"/>
  <c r="Q72" i="42"/>
  <c r="S72" i="42" s="1"/>
  <c r="Q75" i="42"/>
  <c r="S75" i="42" s="1"/>
  <c r="Q12" i="45"/>
  <c r="V12" i="45" s="1"/>
  <c r="Q14" i="45"/>
  <c r="Q15" i="45"/>
  <c r="V15" i="45" s="1"/>
  <c r="Q19" i="45"/>
  <c r="V19" i="45" s="1"/>
  <c r="Q23" i="45"/>
  <c r="V23" i="45" s="1"/>
  <c r="Q27" i="45"/>
  <c r="V27" i="45" s="1"/>
  <c r="Q31" i="45"/>
  <c r="V31" i="45" s="1"/>
  <c r="Q39" i="45"/>
  <c r="S39" i="45" s="1"/>
  <c r="Q55" i="45"/>
  <c r="Q27" i="37"/>
  <c r="S27" i="37" s="1"/>
  <c r="Q43" i="37"/>
  <c r="S43" i="37" s="1"/>
  <c r="Q24" i="40"/>
  <c r="V24" i="40" s="1"/>
  <c r="Q31" i="40"/>
  <c r="S31" i="40" s="1"/>
  <c r="Q33" i="40"/>
  <c r="R33" i="40" s="1"/>
  <c r="Q40" i="40"/>
  <c r="V40" i="40" s="1"/>
  <c r="Q47" i="40"/>
  <c r="S47" i="40" s="1"/>
  <c r="Q49" i="40"/>
  <c r="Q56" i="40"/>
  <c r="V56" i="40" s="1"/>
  <c r="Q63" i="40"/>
  <c r="S63" i="40" s="1"/>
  <c r="Q65" i="40"/>
  <c r="S65" i="40" s="1"/>
  <c r="Q72" i="40"/>
  <c r="V73" i="40"/>
  <c r="Q76" i="40"/>
  <c r="V76" i="40" s="1"/>
  <c r="V77" i="40"/>
  <c r="Q21" i="42"/>
  <c r="R21" i="42" s="1"/>
  <c r="Q37" i="42"/>
  <c r="Q11" i="45"/>
  <c r="R11" i="45" s="1"/>
  <c r="Q18" i="45"/>
  <c r="R18" i="45" s="1"/>
  <c r="Q22" i="45"/>
  <c r="Q26" i="45"/>
  <c r="Q30" i="45"/>
  <c r="R30" i="45" s="1"/>
  <c r="Q34" i="45"/>
  <c r="S34" i="45" s="1"/>
  <c r="Q43" i="45"/>
  <c r="R43" i="45" s="1"/>
  <c r="S75" i="37"/>
  <c r="R75" i="37"/>
  <c r="V75" i="37"/>
  <c r="V24" i="37"/>
  <c r="Q78" i="37"/>
  <c r="Q79" i="37"/>
  <c r="V79" i="37" s="1"/>
  <c r="Q82" i="37"/>
  <c r="Q80" i="38"/>
  <c r="V80" i="38" s="1"/>
  <c r="Q76" i="38"/>
  <c r="Q72" i="38"/>
  <c r="V72" i="38" s="1"/>
  <c r="Q68" i="38"/>
  <c r="V68" i="38" s="1"/>
  <c r="Q64" i="38"/>
  <c r="Q60" i="38"/>
  <c r="Q56" i="38"/>
  <c r="V56" i="38" s="1"/>
  <c r="Q52" i="38"/>
  <c r="Q48" i="38"/>
  <c r="V48" i="38" s="1"/>
  <c r="Q44" i="38"/>
  <c r="Q40" i="38"/>
  <c r="V40" i="38" s="1"/>
  <c r="Q36" i="38"/>
  <c r="V36" i="38" s="1"/>
  <c r="Q32" i="38"/>
  <c r="Q28" i="38"/>
  <c r="V28" i="38" s="1"/>
  <c r="Q24" i="38"/>
  <c r="V24" i="38" s="1"/>
  <c r="Q20" i="38"/>
  <c r="V20" i="38" s="1"/>
  <c r="Q16" i="38"/>
  <c r="V16" i="38" s="1"/>
  <c r="Q12" i="38"/>
  <c r="V12" i="38" s="1"/>
  <c r="Q79" i="38"/>
  <c r="V79" i="38" s="1"/>
  <c r="Q78" i="38"/>
  <c r="Q75" i="38"/>
  <c r="Q74" i="38"/>
  <c r="V74" i="38" s="1"/>
  <c r="Q71" i="38"/>
  <c r="V71" i="38" s="1"/>
  <c r="Q70" i="38"/>
  <c r="Q67" i="38"/>
  <c r="V67" i="38" s="1"/>
  <c r="Q66" i="38"/>
  <c r="V66" i="38" s="1"/>
  <c r="Q63" i="38"/>
  <c r="V63" i="38" s="1"/>
  <c r="Q62" i="38"/>
  <c r="V62" i="38" s="1"/>
  <c r="Q59" i="38"/>
  <c r="Q58" i="38"/>
  <c r="Q55" i="38"/>
  <c r="Q54" i="38"/>
  <c r="Q51" i="38"/>
  <c r="Q50" i="38"/>
  <c r="Q47" i="38"/>
  <c r="V47" i="38" s="1"/>
  <c r="Q46" i="38"/>
  <c r="Q43" i="38"/>
  <c r="V43" i="38" s="1"/>
  <c r="Q42" i="38"/>
  <c r="Q39" i="38"/>
  <c r="Q38" i="38"/>
  <c r="Q35" i="38"/>
  <c r="V35" i="38" s="1"/>
  <c r="Q34" i="38"/>
  <c r="Q31" i="38"/>
  <c r="V31" i="38" s="1"/>
  <c r="Q30" i="38"/>
  <c r="Q27" i="38"/>
  <c r="V27" i="38" s="1"/>
  <c r="Q26" i="38"/>
  <c r="Q23" i="38"/>
  <c r="Q22" i="38"/>
  <c r="Q19" i="38"/>
  <c r="Q18" i="38"/>
  <c r="Q15" i="38"/>
  <c r="V15" i="38" s="1"/>
  <c r="Q14" i="38"/>
  <c r="Q81" i="38"/>
  <c r="Q77" i="38"/>
  <c r="Q73" i="38"/>
  <c r="Q69" i="38"/>
  <c r="Q65" i="38"/>
  <c r="Q61" i="38"/>
  <c r="V31" i="37"/>
  <c r="V39" i="37"/>
  <c r="V55" i="37"/>
  <c r="Q59" i="37"/>
  <c r="Q63" i="37"/>
  <c r="Q67" i="37"/>
  <c r="Q71" i="37"/>
  <c r="V13" i="38"/>
  <c r="Q81" i="37"/>
  <c r="Q77" i="37"/>
  <c r="V77" i="37" s="1"/>
  <c r="Q74" i="37"/>
  <c r="Q70" i="37"/>
  <c r="V70" i="37" s="1"/>
  <c r="Q66" i="37"/>
  <c r="Q62" i="37"/>
  <c r="V62" i="37" s="1"/>
  <c r="Q58" i="37"/>
  <c r="Q54" i="37"/>
  <c r="V54" i="37" s="1"/>
  <c r="Q50" i="37"/>
  <c r="Q46" i="37"/>
  <c r="V46" i="37" s="1"/>
  <c r="Q42" i="37"/>
  <c r="Q38" i="37"/>
  <c r="V38" i="37" s="1"/>
  <c r="Q34" i="37"/>
  <c r="Q30" i="37"/>
  <c r="V30" i="37" s="1"/>
  <c r="Q26" i="37"/>
  <c r="P87" i="37"/>
  <c r="Q14" i="37"/>
  <c r="R17" i="37"/>
  <c r="Q18" i="37"/>
  <c r="R21" i="37"/>
  <c r="Q22" i="37"/>
  <c r="V22" i="37" s="1"/>
  <c r="R25" i="37"/>
  <c r="Q28" i="37"/>
  <c r="Q29" i="37"/>
  <c r="R31" i="37"/>
  <c r="Q32" i="37"/>
  <c r="Q33" i="37"/>
  <c r="Q36" i="37"/>
  <c r="Q37" i="37"/>
  <c r="R39" i="37"/>
  <c r="Q40" i="37"/>
  <c r="Q41" i="37"/>
  <c r="R43" i="37"/>
  <c r="Q44" i="37"/>
  <c r="Q45" i="37"/>
  <c r="R47" i="37"/>
  <c r="Q48" i="37"/>
  <c r="Q49" i="37"/>
  <c r="Q52" i="37"/>
  <c r="Q53" i="37"/>
  <c r="Q56" i="37"/>
  <c r="Q57" i="37"/>
  <c r="Q60" i="37"/>
  <c r="Q61" i="37"/>
  <c r="Q64" i="37"/>
  <c r="Q65" i="37"/>
  <c r="Q68" i="37"/>
  <c r="Q69" i="37"/>
  <c r="Q72" i="37"/>
  <c r="Q73" i="37"/>
  <c r="Q76" i="37"/>
  <c r="P85" i="38"/>
  <c r="P86" i="38"/>
  <c r="V32" i="38"/>
  <c r="V44" i="38"/>
  <c r="V70" i="38"/>
  <c r="V78" i="38"/>
  <c r="V13" i="37"/>
  <c r="V21" i="37"/>
  <c r="V25" i="37"/>
  <c r="Q11" i="37"/>
  <c r="V11" i="37" s="1"/>
  <c r="Q15" i="37"/>
  <c r="Q19" i="37"/>
  <c r="Q23" i="37"/>
  <c r="V23" i="37" s="1"/>
  <c r="Q80" i="37"/>
  <c r="R17" i="38"/>
  <c r="S17" i="38"/>
  <c r="Q21" i="38"/>
  <c r="Q25" i="38"/>
  <c r="Q29" i="38"/>
  <c r="Q33" i="38"/>
  <c r="Q37" i="38"/>
  <c r="Q41" i="38"/>
  <c r="Q45" i="38"/>
  <c r="Q49" i="38"/>
  <c r="Q53" i="38"/>
  <c r="Q57" i="38"/>
  <c r="V75" i="38"/>
  <c r="R12" i="39"/>
  <c r="V12" i="39"/>
  <c r="S12" i="39"/>
  <c r="V60" i="38"/>
  <c r="V64" i="38"/>
  <c r="Q80" i="39"/>
  <c r="Q76" i="39"/>
  <c r="Q72" i="39"/>
  <c r="Q68" i="39"/>
  <c r="Q64" i="39"/>
  <c r="Q60" i="39"/>
  <c r="Q56" i="39"/>
  <c r="Q52" i="39"/>
  <c r="Q48" i="39"/>
  <c r="Q44" i="39"/>
  <c r="Q40" i="39"/>
  <c r="Q36" i="39"/>
  <c r="Q32" i="39"/>
  <c r="Q28" i="39"/>
  <c r="Q24" i="39"/>
  <c r="Q20" i="39"/>
  <c r="Q79" i="39"/>
  <c r="V79" i="39" s="1"/>
  <c r="Q75" i="39"/>
  <c r="V75" i="39" s="1"/>
  <c r="Q71" i="39"/>
  <c r="V71" i="39" s="1"/>
  <c r="Q67" i="39"/>
  <c r="V67" i="39" s="1"/>
  <c r="Q63" i="39"/>
  <c r="Q59" i="39"/>
  <c r="V59" i="39" s="1"/>
  <c r="Q55" i="39"/>
  <c r="Q51" i="39"/>
  <c r="V51" i="39" s="1"/>
  <c r="Q47" i="39"/>
  <c r="Q43" i="39"/>
  <c r="Q39" i="39"/>
  <c r="Q35" i="39"/>
  <c r="V35" i="39" s="1"/>
  <c r="Q31" i="39"/>
  <c r="V31" i="39" s="1"/>
  <c r="Q27" i="39"/>
  <c r="V27" i="39" s="1"/>
  <c r="Q23" i="39"/>
  <c r="V23" i="39" s="1"/>
  <c r="Q19" i="39"/>
  <c r="Q15" i="39"/>
  <c r="V15" i="39" s="1"/>
  <c r="Q11" i="39"/>
  <c r="Q22" i="39"/>
  <c r="Q21" i="39"/>
  <c r="Q18" i="39"/>
  <c r="Q17" i="39"/>
  <c r="Q14" i="39"/>
  <c r="V14" i="39" s="1"/>
  <c r="Q13" i="39"/>
  <c r="V13" i="39" s="1"/>
  <c r="Q81" i="39"/>
  <c r="Q78" i="39"/>
  <c r="V78" i="39" s="1"/>
  <c r="Q77" i="39"/>
  <c r="Q74" i="39"/>
  <c r="V74" i="39" s="1"/>
  <c r="Q34" i="39"/>
  <c r="V34" i="39" s="1"/>
  <c r="Q33" i="39"/>
  <c r="Q30" i="39"/>
  <c r="Q29" i="39"/>
  <c r="Q26" i="39"/>
  <c r="V26" i="39" s="1"/>
  <c r="Q25" i="39"/>
  <c r="Q37" i="39"/>
  <c r="V39" i="39"/>
  <c r="Q42" i="39"/>
  <c r="V42" i="39" s="1"/>
  <c r="Q45" i="39"/>
  <c r="Q50" i="39"/>
  <c r="Q53" i="39"/>
  <c r="V55" i="39"/>
  <c r="Q58" i="39"/>
  <c r="V58" i="39" s="1"/>
  <c r="Q61" i="39"/>
  <c r="Q66" i="39"/>
  <c r="Q69" i="39"/>
  <c r="Q16" i="39"/>
  <c r="V30" i="39"/>
  <c r="V50" i="39"/>
  <c r="P86" i="39"/>
  <c r="V11" i="39"/>
  <c r="P85" i="39"/>
  <c r="Q38" i="39"/>
  <c r="V38" i="39" s="1"/>
  <c r="Q41" i="39"/>
  <c r="V43" i="39"/>
  <c r="Q46" i="39"/>
  <c r="Q49" i="39"/>
  <c r="Q54" i="39"/>
  <c r="V54" i="39" s="1"/>
  <c r="Q57" i="39"/>
  <c r="Q62" i="39"/>
  <c r="V62" i="39" s="1"/>
  <c r="Q65" i="39"/>
  <c r="Q70" i="39"/>
  <c r="V70" i="39" s="1"/>
  <c r="Q73" i="39"/>
  <c r="V11" i="40"/>
  <c r="R13" i="40"/>
  <c r="R17" i="40"/>
  <c r="R25" i="40"/>
  <c r="V27" i="40"/>
  <c r="R29" i="40"/>
  <c r="V31" i="40"/>
  <c r="V39" i="40"/>
  <c r="V43" i="40"/>
  <c r="R49" i="40"/>
  <c r="S49" i="40"/>
  <c r="V51" i="40"/>
  <c r="R57" i="40"/>
  <c r="S57" i="40"/>
  <c r="V59" i="40"/>
  <c r="R61" i="40"/>
  <c r="S69" i="40"/>
  <c r="S72" i="40"/>
  <c r="R72" i="40"/>
  <c r="Q81" i="41"/>
  <c r="Q77" i="41"/>
  <c r="Q73" i="41"/>
  <c r="V73" i="41" s="1"/>
  <c r="Q69" i="41"/>
  <c r="V69" i="41" s="1"/>
  <c r="Q65" i="41"/>
  <c r="Q61" i="41"/>
  <c r="Q57" i="41"/>
  <c r="V57" i="41" s="1"/>
  <c r="Q53" i="41"/>
  <c r="V53" i="41" s="1"/>
  <c r="Q49" i="41"/>
  <c r="Q45" i="41"/>
  <c r="Q41" i="41"/>
  <c r="V41" i="41" s="1"/>
  <c r="Q37" i="41"/>
  <c r="Q33" i="41"/>
  <c r="V33" i="41" s="1"/>
  <c r="Q29" i="41"/>
  <c r="Q25" i="41"/>
  <c r="V25" i="41" s="1"/>
  <c r="Q21" i="41"/>
  <c r="Q17" i="41"/>
  <c r="Q13" i="41"/>
  <c r="Q84" i="41"/>
  <c r="V84" i="41" s="1"/>
  <c r="Q80" i="41"/>
  <c r="V80" i="41" s="1"/>
  <c r="Q76" i="41"/>
  <c r="Q72" i="41"/>
  <c r="Q68" i="41"/>
  <c r="V68" i="41" s="1"/>
  <c r="Q64" i="41"/>
  <c r="V64" i="41" s="1"/>
  <c r="Q60" i="41"/>
  <c r="V60" i="41" s="1"/>
  <c r="Q56" i="41"/>
  <c r="Q52" i="41"/>
  <c r="V52" i="41" s="1"/>
  <c r="Q48" i="41"/>
  <c r="V48" i="41" s="1"/>
  <c r="Q44" i="41"/>
  <c r="V44" i="41" s="1"/>
  <c r="Q40" i="41"/>
  <c r="Q36" i="41"/>
  <c r="V36" i="41" s="1"/>
  <c r="Q32" i="41"/>
  <c r="V32" i="41" s="1"/>
  <c r="Q28" i="41"/>
  <c r="V28" i="41" s="1"/>
  <c r="Q24" i="41"/>
  <c r="Q20" i="41"/>
  <c r="V20" i="41" s="1"/>
  <c r="Q16" i="41"/>
  <c r="V16" i="41" s="1"/>
  <c r="Q12" i="41"/>
  <c r="Q83" i="41"/>
  <c r="Q79" i="41"/>
  <c r="V79" i="41" s="1"/>
  <c r="Q75" i="41"/>
  <c r="V75" i="41" s="1"/>
  <c r="Q71" i="41"/>
  <c r="V71" i="41" s="1"/>
  <c r="Q67" i="41"/>
  <c r="Q63" i="41"/>
  <c r="Q59" i="41"/>
  <c r="V59" i="41" s="1"/>
  <c r="Q55" i="41"/>
  <c r="Q51" i="41"/>
  <c r="Q47" i="41"/>
  <c r="Q43" i="41"/>
  <c r="V43" i="41" s="1"/>
  <c r="Q39" i="41"/>
  <c r="Q35" i="41"/>
  <c r="Q31" i="41"/>
  <c r="V31" i="41" s="1"/>
  <c r="Q27" i="41"/>
  <c r="V27" i="41" s="1"/>
  <c r="Q82" i="41"/>
  <c r="Q78" i="41"/>
  <c r="Q74" i="41"/>
  <c r="Q70" i="41"/>
  <c r="Q66" i="41"/>
  <c r="Q62" i="41"/>
  <c r="Q58" i="41"/>
  <c r="Q54" i="41"/>
  <c r="Q50" i="41"/>
  <c r="Q46" i="41"/>
  <c r="Q42" i="41"/>
  <c r="Q38" i="41"/>
  <c r="Q34" i="41"/>
  <c r="Q30" i="41"/>
  <c r="Q26" i="41"/>
  <c r="Q23" i="41"/>
  <c r="Q22" i="41"/>
  <c r="Q19" i="41"/>
  <c r="Q18" i="41"/>
  <c r="Q15" i="41"/>
  <c r="Q14" i="41"/>
  <c r="Q11" i="41"/>
  <c r="V13" i="41"/>
  <c r="V21" i="41"/>
  <c r="S16" i="40"/>
  <c r="R16" i="40"/>
  <c r="S20" i="40"/>
  <c r="R20" i="40"/>
  <c r="S28" i="40"/>
  <c r="S36" i="40"/>
  <c r="R36" i="40"/>
  <c r="R40" i="40"/>
  <c r="S52" i="40"/>
  <c r="R52" i="40"/>
  <c r="S68" i="40"/>
  <c r="R68" i="40"/>
  <c r="P89" i="41"/>
  <c r="V35" i="41"/>
  <c r="V19" i="39"/>
  <c r="R11" i="40"/>
  <c r="V13" i="40"/>
  <c r="R19" i="40"/>
  <c r="R27" i="40"/>
  <c r="R31" i="40"/>
  <c r="R39" i="40"/>
  <c r="R43" i="40"/>
  <c r="V49" i="40"/>
  <c r="V57" i="40"/>
  <c r="R59" i="40"/>
  <c r="R63" i="40"/>
  <c r="V65" i="40"/>
  <c r="S75" i="40"/>
  <c r="V75" i="40"/>
  <c r="R75" i="40"/>
  <c r="V17" i="41"/>
  <c r="V45" i="41"/>
  <c r="V47" i="41"/>
  <c r="V49" i="41"/>
  <c r="V51" i="41"/>
  <c r="V63" i="41"/>
  <c r="V67" i="41"/>
  <c r="V77" i="41"/>
  <c r="V83" i="41"/>
  <c r="S17" i="42"/>
  <c r="R17" i="42"/>
  <c r="S25" i="42"/>
  <c r="R25" i="42"/>
  <c r="R29" i="42"/>
  <c r="S33" i="42"/>
  <c r="R33" i="42"/>
  <c r="S37" i="42"/>
  <c r="R37" i="42"/>
  <c r="S41" i="42"/>
  <c r="S53" i="42"/>
  <c r="R53" i="42"/>
  <c r="S60" i="42"/>
  <c r="R60" i="42"/>
  <c r="V63" i="42"/>
  <c r="S68" i="42"/>
  <c r="R68" i="42"/>
  <c r="S71" i="42"/>
  <c r="V71" i="42"/>
  <c r="R71" i="42"/>
  <c r="V60" i="42"/>
  <c r="V68" i="42"/>
  <c r="P87" i="40"/>
  <c r="P88" i="41"/>
  <c r="V40" i="41"/>
  <c r="V56" i="41"/>
  <c r="V76" i="41"/>
  <c r="V17" i="42"/>
  <c r="V25" i="42"/>
  <c r="V33" i="42"/>
  <c r="V37" i="42"/>
  <c r="V53" i="42"/>
  <c r="S64" i="42"/>
  <c r="R64" i="42"/>
  <c r="S67" i="42"/>
  <c r="V67" i="42"/>
  <c r="R67" i="42"/>
  <c r="V12" i="44"/>
  <c r="R12" i="44"/>
  <c r="V20" i="44"/>
  <c r="S28" i="44"/>
  <c r="R41" i="44"/>
  <c r="R44" i="44"/>
  <c r="S53" i="44"/>
  <c r="V57" i="44"/>
  <c r="V64" i="42"/>
  <c r="Q82" i="42"/>
  <c r="V82" i="42" s="1"/>
  <c r="Q78" i="42"/>
  <c r="Q74" i="42"/>
  <c r="V74" i="42" s="1"/>
  <c r="Q70" i="42"/>
  <c r="V70" i="42" s="1"/>
  <c r="Q66" i="42"/>
  <c r="V66" i="42" s="1"/>
  <c r="Q62" i="42"/>
  <c r="Q58" i="42"/>
  <c r="V58" i="42" s="1"/>
  <c r="Q81" i="42"/>
  <c r="Q77" i="42"/>
  <c r="V77" i="42" s="1"/>
  <c r="Q73" i="42"/>
  <c r="Q69" i="42"/>
  <c r="Q65" i="42"/>
  <c r="V65" i="42" s="1"/>
  <c r="Q61" i="42"/>
  <c r="Q57" i="42"/>
  <c r="Q80" i="42"/>
  <c r="V80" i="42" s="1"/>
  <c r="Q76" i="42"/>
  <c r="V76" i="42" s="1"/>
  <c r="P88" i="42"/>
  <c r="P87" i="42"/>
  <c r="Q14" i="42"/>
  <c r="V14" i="42" s="1"/>
  <c r="Q18" i="42"/>
  <c r="V18" i="42" s="1"/>
  <c r="Q22" i="42"/>
  <c r="Q26" i="42"/>
  <c r="Q30" i="42"/>
  <c r="V30" i="42" s="1"/>
  <c r="Q34" i="42"/>
  <c r="V34" i="42" s="1"/>
  <c r="Q38" i="42"/>
  <c r="Q42" i="42"/>
  <c r="Q46" i="42"/>
  <c r="V46" i="42" s="1"/>
  <c r="Q50" i="42"/>
  <c r="V50" i="42" s="1"/>
  <c r="Q54" i="42"/>
  <c r="Q79" i="42"/>
  <c r="Q83" i="42"/>
  <c r="P87" i="43"/>
  <c r="P88" i="43"/>
  <c r="V25" i="44"/>
  <c r="R35" i="45"/>
  <c r="Q11" i="42"/>
  <c r="V11" i="42" s="1"/>
  <c r="Q15" i="42"/>
  <c r="V15" i="42" s="1"/>
  <c r="Q19" i="42"/>
  <c r="V19" i="42" s="1"/>
  <c r="Q23" i="42"/>
  <c r="Q27" i="42"/>
  <c r="V27" i="42" s="1"/>
  <c r="Q31" i="42"/>
  <c r="V31" i="42" s="1"/>
  <c r="Q35" i="42"/>
  <c r="V35" i="42" s="1"/>
  <c r="Q39" i="42"/>
  <c r="Q43" i="42"/>
  <c r="V43" i="42" s="1"/>
  <c r="Q47" i="42"/>
  <c r="V47" i="42" s="1"/>
  <c r="Q51" i="42"/>
  <c r="V51" i="42" s="1"/>
  <c r="Q55" i="42"/>
  <c r="S13" i="44"/>
  <c r="R13" i="44"/>
  <c r="S16" i="44"/>
  <c r="V16" i="44"/>
  <c r="R16" i="44"/>
  <c r="S21" i="44"/>
  <c r="R21" i="44"/>
  <c r="S24" i="44"/>
  <c r="V24" i="44"/>
  <c r="R24" i="44"/>
  <c r="S29" i="44"/>
  <c r="R29" i="44"/>
  <c r="S32" i="44"/>
  <c r="V32" i="44"/>
  <c r="R32" i="44"/>
  <c r="R37" i="44"/>
  <c r="S40" i="44"/>
  <c r="R45" i="44"/>
  <c r="R52" i="44"/>
  <c r="Q14" i="40"/>
  <c r="V14" i="40" s="1"/>
  <c r="Q18" i="40"/>
  <c r="Q22" i="40"/>
  <c r="V22" i="40" s="1"/>
  <c r="Q26" i="40"/>
  <c r="Q30" i="40"/>
  <c r="V30" i="40" s="1"/>
  <c r="Q34" i="40"/>
  <c r="Q38" i="40"/>
  <c r="V38" i="40" s="1"/>
  <c r="Q42" i="40"/>
  <c r="Q46" i="40"/>
  <c r="V46" i="40" s="1"/>
  <c r="Q50" i="40"/>
  <c r="Q54" i="40"/>
  <c r="V54" i="40" s="1"/>
  <c r="Q58" i="40"/>
  <c r="V58" i="40" s="1"/>
  <c r="Q62" i="40"/>
  <c r="Q66" i="40"/>
  <c r="V66" i="40" s="1"/>
  <c r="Q70" i="40"/>
  <c r="V70" i="40" s="1"/>
  <c r="Q74" i="40"/>
  <c r="Q78" i="40"/>
  <c r="Q82" i="40"/>
  <c r="Q12" i="42"/>
  <c r="V12" i="42" s="1"/>
  <c r="Q16" i="42"/>
  <c r="V16" i="42" s="1"/>
  <c r="Q20" i="42"/>
  <c r="Q24" i="42"/>
  <c r="V24" i="42" s="1"/>
  <c r="Q28" i="42"/>
  <c r="V28" i="42" s="1"/>
  <c r="Q32" i="42"/>
  <c r="V32" i="42" s="1"/>
  <c r="Q36" i="42"/>
  <c r="Q40" i="42"/>
  <c r="V40" i="42" s="1"/>
  <c r="Q44" i="42"/>
  <c r="V44" i="42" s="1"/>
  <c r="Q48" i="42"/>
  <c r="V48" i="42" s="1"/>
  <c r="Q52" i="42"/>
  <c r="Q56" i="42"/>
  <c r="V56" i="42" s="1"/>
  <c r="V62" i="42"/>
  <c r="V13" i="44"/>
  <c r="V21" i="44"/>
  <c r="Q80" i="43"/>
  <c r="V80" i="43" s="1"/>
  <c r="Q76" i="43"/>
  <c r="V76" i="43" s="1"/>
  <c r="Q72" i="43"/>
  <c r="Q68" i="43"/>
  <c r="V68" i="43" s="1"/>
  <c r="Q64" i="43"/>
  <c r="Q60" i="43"/>
  <c r="V60" i="43" s="1"/>
  <c r="Q56" i="43"/>
  <c r="Q52" i="43"/>
  <c r="V52" i="43" s="1"/>
  <c r="Q48" i="43"/>
  <c r="Q44" i="43"/>
  <c r="V44" i="43" s="1"/>
  <c r="Q40" i="43"/>
  <c r="Q36" i="43"/>
  <c r="V36" i="43" s="1"/>
  <c r="Q32" i="43"/>
  <c r="Q28" i="43"/>
  <c r="V28" i="43" s="1"/>
  <c r="Q24" i="43"/>
  <c r="Q20" i="43"/>
  <c r="Q16" i="43"/>
  <c r="V16" i="43" s="1"/>
  <c r="Q12" i="43"/>
  <c r="V12" i="43" s="1"/>
  <c r="Q83" i="43"/>
  <c r="Q79" i="43"/>
  <c r="V79" i="43" s="1"/>
  <c r="Q75" i="43"/>
  <c r="V75" i="43" s="1"/>
  <c r="Q71" i="43"/>
  <c r="V71" i="43" s="1"/>
  <c r="Q13" i="43"/>
  <c r="Q17" i="43"/>
  <c r="Q21" i="43"/>
  <c r="Q25" i="43"/>
  <c r="Q29" i="43"/>
  <c r="Q33" i="43"/>
  <c r="Q37" i="43"/>
  <c r="Q41" i="43"/>
  <c r="Q45" i="43"/>
  <c r="Q49" i="43"/>
  <c r="Q53" i="43"/>
  <c r="Q57" i="43"/>
  <c r="Q61" i="43"/>
  <c r="Q65" i="43"/>
  <c r="Q69" i="43"/>
  <c r="Q11" i="43"/>
  <c r="Q14" i="43"/>
  <c r="V14" i="43" s="1"/>
  <c r="Q15" i="43"/>
  <c r="V15" i="43" s="1"/>
  <c r="Q18" i="43"/>
  <c r="Q19" i="43"/>
  <c r="V19" i="43" s="1"/>
  <c r="Q22" i="43"/>
  <c r="Q23" i="43"/>
  <c r="V23" i="43" s="1"/>
  <c r="Q26" i="43"/>
  <c r="V26" i="43" s="1"/>
  <c r="Q27" i="43"/>
  <c r="Q30" i="43"/>
  <c r="V30" i="43" s="1"/>
  <c r="Q31" i="43"/>
  <c r="V31" i="43" s="1"/>
  <c r="Q34" i="43"/>
  <c r="Q35" i="43"/>
  <c r="V35" i="43" s="1"/>
  <c r="Q38" i="43"/>
  <c r="Q39" i="43"/>
  <c r="V39" i="43" s="1"/>
  <c r="Q42" i="43"/>
  <c r="V42" i="43" s="1"/>
  <c r="Q43" i="43"/>
  <c r="Q46" i="43"/>
  <c r="V46" i="43" s="1"/>
  <c r="Q47" i="43"/>
  <c r="V47" i="43" s="1"/>
  <c r="Q50" i="43"/>
  <c r="Q51" i="43"/>
  <c r="V51" i="43" s="1"/>
  <c r="Q54" i="43"/>
  <c r="Q55" i="43"/>
  <c r="V55" i="43" s="1"/>
  <c r="Q58" i="43"/>
  <c r="V58" i="43" s="1"/>
  <c r="Q59" i="43"/>
  <c r="Q62" i="43"/>
  <c r="V62" i="43" s="1"/>
  <c r="Q63" i="43"/>
  <c r="V63" i="43" s="1"/>
  <c r="Q66" i="43"/>
  <c r="Q67" i="43"/>
  <c r="V67" i="43" s="1"/>
  <c r="Q70" i="43"/>
  <c r="V72" i="43"/>
  <c r="Q73" i="43"/>
  <c r="Q74" i="43"/>
  <c r="Q77" i="43"/>
  <c r="Q78" i="43"/>
  <c r="Q81" i="43"/>
  <c r="Q82" i="43"/>
  <c r="R50" i="44"/>
  <c r="S50" i="44"/>
  <c r="Q79" i="44"/>
  <c r="V79" i="44" s="1"/>
  <c r="Q75" i="44"/>
  <c r="Q71" i="44"/>
  <c r="Q67" i="44"/>
  <c r="V67" i="44" s="1"/>
  <c r="Q63" i="44"/>
  <c r="V63" i="44" s="1"/>
  <c r="Q59" i="44"/>
  <c r="V59" i="44" s="1"/>
  <c r="Q55" i="44"/>
  <c r="V55" i="44" s="1"/>
  <c r="Q51" i="44"/>
  <c r="V51" i="44" s="1"/>
  <c r="Q78" i="44"/>
  <c r="V78" i="44" s="1"/>
  <c r="Q74" i="44"/>
  <c r="Q70" i="44"/>
  <c r="V70" i="44" s="1"/>
  <c r="P86" i="44"/>
  <c r="Q14" i="44"/>
  <c r="Q18" i="44"/>
  <c r="Q22" i="44"/>
  <c r="Q26" i="44"/>
  <c r="Q30" i="44"/>
  <c r="Q34" i="44"/>
  <c r="Q38" i="44"/>
  <c r="Q42" i="44"/>
  <c r="Q46" i="44"/>
  <c r="S66" i="44"/>
  <c r="Q72" i="44"/>
  <c r="Q73" i="44"/>
  <c r="V74" i="44"/>
  <c r="Q76" i="44"/>
  <c r="Q77" i="44"/>
  <c r="Q80" i="44"/>
  <c r="Q81" i="44"/>
  <c r="R12" i="45"/>
  <c r="S12" i="45"/>
  <c r="S47" i="45"/>
  <c r="S55" i="45"/>
  <c r="R55" i="45"/>
  <c r="V55" i="45"/>
  <c r="Q11" i="44"/>
  <c r="V11" i="44" s="1"/>
  <c r="Q15" i="44"/>
  <c r="Q19" i="44"/>
  <c r="Q23" i="44"/>
  <c r="Q27" i="44"/>
  <c r="Q31" i="44"/>
  <c r="Q35" i="44"/>
  <c r="Q39" i="44"/>
  <c r="V39" i="44" s="1"/>
  <c r="Q43" i="44"/>
  <c r="Q47" i="44"/>
  <c r="P85" i="44"/>
  <c r="S23" i="45"/>
  <c r="R23" i="45"/>
  <c r="V34" i="45"/>
  <c r="Q80" i="45"/>
  <c r="V80" i="45" s="1"/>
  <c r="Q76" i="45"/>
  <c r="V76" i="45" s="1"/>
  <c r="Q72" i="45"/>
  <c r="Q68" i="45"/>
  <c r="V68" i="45" s="1"/>
  <c r="Q64" i="45"/>
  <c r="Q60" i="45"/>
  <c r="V60" i="45" s="1"/>
  <c r="Q82" i="45"/>
  <c r="V82" i="45" s="1"/>
  <c r="Q78" i="45"/>
  <c r="V78" i="45" s="1"/>
  <c r="Q74" i="45"/>
  <c r="V74" i="45" s="1"/>
  <c r="Q70" i="45"/>
  <c r="Q66" i="45"/>
  <c r="V66" i="45" s="1"/>
  <c r="Q62" i="45"/>
  <c r="Q58" i="45"/>
  <c r="V58" i="45" s="1"/>
  <c r="Q81" i="45"/>
  <c r="Q77" i="45"/>
  <c r="Q73" i="45"/>
  <c r="Q69" i="45"/>
  <c r="Q65" i="45"/>
  <c r="Q61" i="45"/>
  <c r="Q54" i="45"/>
  <c r="Q50" i="45"/>
  <c r="Q46" i="45"/>
  <c r="Q42" i="45"/>
  <c r="Q38" i="45"/>
  <c r="Q57" i="45"/>
  <c r="Q53" i="45"/>
  <c r="V53" i="45" s="1"/>
  <c r="Q49" i="45"/>
  <c r="V49" i="45" s="1"/>
  <c r="Q45" i="45"/>
  <c r="V45" i="45" s="1"/>
  <c r="Q41" i="45"/>
  <c r="Q37" i="45"/>
  <c r="V37" i="45" s="1"/>
  <c r="Q33" i="45"/>
  <c r="Q29" i="45"/>
  <c r="Q25" i="45"/>
  <c r="Q21" i="45"/>
  <c r="V21" i="45" s="1"/>
  <c r="Q17" i="45"/>
  <c r="V17" i="45" s="1"/>
  <c r="Q13" i="45"/>
  <c r="V13" i="45" s="1"/>
  <c r="Q83" i="45"/>
  <c r="Q79" i="45"/>
  <c r="Q75" i="45"/>
  <c r="Q71" i="45"/>
  <c r="Q67" i="45"/>
  <c r="Q63" i="45"/>
  <c r="Q59" i="45"/>
  <c r="Q56" i="45"/>
  <c r="Q52" i="45"/>
  <c r="Q48" i="45"/>
  <c r="V48" i="45" s="1"/>
  <c r="Q44" i="45"/>
  <c r="Q40" i="45"/>
  <c r="Q36" i="45"/>
  <c r="V36" i="45" s="1"/>
  <c r="Q32" i="45"/>
  <c r="Q28" i="45"/>
  <c r="Q24" i="45"/>
  <c r="V24" i="45" s="1"/>
  <c r="Q20" i="45"/>
  <c r="Q16" i="45"/>
  <c r="V16" i="45" s="1"/>
  <c r="P87" i="45"/>
  <c r="P88" i="45"/>
  <c r="R26" i="45"/>
  <c r="V64" i="45"/>
  <c r="S20" i="50" l="1"/>
  <c r="V11" i="50"/>
  <c r="V17" i="44"/>
  <c r="S49" i="44"/>
  <c r="V56" i="44"/>
  <c r="S63" i="42"/>
  <c r="S13" i="42"/>
  <c r="R72" i="42"/>
  <c r="V49" i="42"/>
  <c r="S49" i="42"/>
  <c r="V72" i="42"/>
  <c r="V37" i="40"/>
  <c r="S37" i="40"/>
  <c r="V17" i="40"/>
  <c r="R60" i="40"/>
  <c r="R76" i="40"/>
  <c r="V63" i="40"/>
  <c r="V61" i="40"/>
  <c r="V29" i="40"/>
  <c r="S60" i="40"/>
  <c r="R11" i="38"/>
  <c r="V27" i="37"/>
  <c r="V43" i="37"/>
  <c r="R27" i="37"/>
  <c r="R11" i="50"/>
  <c r="V40" i="50"/>
  <c r="S40" i="50"/>
  <c r="V15" i="50"/>
  <c r="R15" i="50"/>
  <c r="R16" i="50"/>
  <c r="S16" i="50"/>
  <c r="V13" i="50"/>
  <c r="V20" i="50"/>
  <c r="R42" i="50"/>
  <c r="V42" i="50"/>
  <c r="S42" i="50"/>
  <c r="R26" i="50"/>
  <c r="S26" i="50"/>
  <c r="V26" i="50"/>
  <c r="S14" i="50"/>
  <c r="R14" i="50"/>
  <c r="S33" i="50"/>
  <c r="R33" i="50"/>
  <c r="S27" i="50"/>
  <c r="R27" i="50"/>
  <c r="S44" i="50"/>
  <c r="R44" i="50"/>
  <c r="V44" i="50"/>
  <c r="V27" i="50"/>
  <c r="R38" i="50"/>
  <c r="S38" i="50"/>
  <c r="V38" i="50"/>
  <c r="R22" i="50"/>
  <c r="S22" i="50"/>
  <c r="V22" i="50"/>
  <c r="S21" i="50"/>
  <c r="R21" i="50"/>
  <c r="S37" i="50"/>
  <c r="R37" i="50"/>
  <c r="S31" i="50"/>
  <c r="R31" i="50"/>
  <c r="V14" i="50"/>
  <c r="R17" i="50"/>
  <c r="S17" i="50"/>
  <c r="S43" i="50"/>
  <c r="R43" i="50"/>
  <c r="R34" i="50"/>
  <c r="S34" i="50"/>
  <c r="V34" i="50"/>
  <c r="R18" i="50"/>
  <c r="S18" i="50"/>
  <c r="V18" i="50"/>
  <c r="S25" i="50"/>
  <c r="R25" i="50"/>
  <c r="S41" i="50"/>
  <c r="R41" i="50"/>
  <c r="S19" i="50"/>
  <c r="R19" i="50"/>
  <c r="S35" i="50"/>
  <c r="R35" i="50"/>
  <c r="V43" i="50"/>
  <c r="R30" i="50"/>
  <c r="S30" i="50"/>
  <c r="V30" i="50"/>
  <c r="V33" i="50"/>
  <c r="V17" i="50"/>
  <c r="S29" i="50"/>
  <c r="R29" i="50"/>
  <c r="S45" i="50"/>
  <c r="R45" i="50"/>
  <c r="S23" i="50"/>
  <c r="R23" i="50"/>
  <c r="S39" i="50"/>
  <c r="R39" i="50"/>
  <c r="R27" i="45"/>
  <c r="S15" i="45"/>
  <c r="R31" i="45"/>
  <c r="S35" i="45"/>
  <c r="R34" i="45"/>
  <c r="S27" i="45"/>
  <c r="R47" i="45"/>
  <c r="S45" i="44"/>
  <c r="R57" i="44"/>
  <c r="R68" i="44"/>
  <c r="V52" i="44"/>
  <c r="R40" i="44"/>
  <c r="S37" i="44"/>
  <c r="V44" i="44"/>
  <c r="R28" i="44"/>
  <c r="S25" i="44"/>
  <c r="S41" i="44"/>
  <c r="S68" i="44"/>
  <c r="R80" i="40"/>
  <c r="R55" i="40"/>
  <c r="R56" i="40"/>
  <c r="R44" i="40"/>
  <c r="R12" i="40"/>
  <c r="S76" i="40"/>
  <c r="R69" i="40"/>
  <c r="V55" i="40"/>
  <c r="R45" i="40"/>
  <c r="S21" i="40"/>
  <c r="S80" i="40"/>
  <c r="S56" i="40"/>
  <c r="S44" i="40"/>
  <c r="R32" i="40"/>
  <c r="S12" i="40"/>
  <c r="V67" i="40"/>
  <c r="S33" i="40"/>
  <c r="R21" i="40"/>
  <c r="V81" i="40"/>
  <c r="R67" i="40"/>
  <c r="V45" i="40"/>
  <c r="V33" i="40"/>
  <c r="S32" i="40"/>
  <c r="R13" i="38"/>
  <c r="R64" i="44"/>
  <c r="S56" i="44"/>
  <c r="R48" i="44"/>
  <c r="R71" i="40"/>
  <c r="V25" i="40"/>
  <c r="V15" i="40"/>
  <c r="S31" i="45"/>
  <c r="V39" i="45"/>
  <c r="V64" i="44"/>
  <c r="V48" i="44"/>
  <c r="V33" i="44"/>
  <c r="V49" i="44"/>
  <c r="R33" i="44"/>
  <c r="R17" i="44"/>
  <c r="V45" i="42"/>
  <c r="V29" i="42"/>
  <c r="S45" i="42"/>
  <c r="R51" i="40"/>
  <c r="V41" i="40"/>
  <c r="V71" i="40"/>
  <c r="R64" i="40"/>
  <c r="S48" i="40"/>
  <c r="S40" i="40"/>
  <c r="R51" i="37"/>
  <c r="R13" i="37"/>
  <c r="V51" i="37"/>
  <c r="R81" i="40"/>
  <c r="S12" i="37"/>
  <c r="R12" i="37"/>
  <c r="S21" i="42"/>
  <c r="R48" i="40"/>
  <c r="R24" i="40"/>
  <c r="R15" i="45"/>
  <c r="S54" i="44"/>
  <c r="S43" i="45"/>
  <c r="R75" i="42"/>
  <c r="S59" i="42"/>
  <c r="V41" i="42"/>
  <c r="R28" i="40"/>
  <c r="R65" i="40"/>
  <c r="S53" i="40"/>
  <c r="R55" i="37"/>
  <c r="S11" i="38"/>
  <c r="V47" i="37"/>
  <c r="S16" i="37"/>
  <c r="R16" i="37"/>
  <c r="S61" i="44"/>
  <c r="V61" i="44"/>
  <c r="R19" i="45"/>
  <c r="R39" i="45"/>
  <c r="R54" i="44"/>
  <c r="V51" i="45"/>
  <c r="R36" i="44"/>
  <c r="S20" i="44"/>
  <c r="V75" i="42"/>
  <c r="V21" i="42"/>
  <c r="R47" i="40"/>
  <c r="R23" i="40"/>
  <c r="R15" i="40"/>
  <c r="S64" i="40"/>
  <c r="S24" i="40"/>
  <c r="R53" i="40"/>
  <c r="V47" i="40"/>
  <c r="S41" i="40"/>
  <c r="R35" i="37"/>
  <c r="S18" i="45"/>
  <c r="V18" i="45"/>
  <c r="S24" i="37"/>
  <c r="R24" i="37"/>
  <c r="S65" i="44"/>
  <c r="V65" i="44"/>
  <c r="R66" i="44"/>
  <c r="V66" i="44"/>
  <c r="S22" i="45"/>
  <c r="V22" i="45"/>
  <c r="R77" i="40"/>
  <c r="S77" i="40"/>
  <c r="R22" i="45"/>
  <c r="S19" i="45"/>
  <c r="R61" i="44"/>
  <c r="R60" i="44"/>
  <c r="V43" i="45"/>
  <c r="R51" i="45"/>
  <c r="V53" i="44"/>
  <c r="V36" i="44"/>
  <c r="R59" i="42"/>
  <c r="V35" i="40"/>
  <c r="V35" i="37"/>
  <c r="S30" i="45"/>
  <c r="V30" i="45"/>
  <c r="S11" i="45"/>
  <c r="V11" i="45"/>
  <c r="S14" i="45"/>
  <c r="R14" i="45"/>
  <c r="V14" i="45"/>
  <c r="R73" i="40"/>
  <c r="S73" i="40"/>
  <c r="R62" i="44"/>
  <c r="V62" i="44"/>
  <c r="S69" i="44"/>
  <c r="V69" i="44"/>
  <c r="S60" i="44"/>
  <c r="V13" i="42"/>
  <c r="R35" i="40"/>
  <c r="V23" i="40"/>
  <c r="V16" i="37"/>
  <c r="S26" i="45"/>
  <c r="V26" i="45"/>
  <c r="S20" i="37"/>
  <c r="R20" i="37"/>
  <c r="S79" i="40"/>
  <c r="R79" i="40"/>
  <c r="V79" i="40"/>
  <c r="S17" i="37"/>
  <c r="V17" i="37"/>
  <c r="R58" i="44"/>
  <c r="V58" i="44"/>
  <c r="S52" i="45"/>
  <c r="R52" i="45"/>
  <c r="R25" i="45"/>
  <c r="S25" i="45"/>
  <c r="V46" i="45"/>
  <c r="S46" i="45"/>
  <c r="R46" i="45"/>
  <c r="S72" i="45"/>
  <c r="R72" i="45"/>
  <c r="S40" i="45"/>
  <c r="R40" i="45"/>
  <c r="R71" i="45"/>
  <c r="S71" i="45"/>
  <c r="V71" i="45"/>
  <c r="R29" i="45"/>
  <c r="S29" i="45"/>
  <c r="V50" i="45"/>
  <c r="S50" i="45"/>
  <c r="R50" i="45"/>
  <c r="S60" i="45"/>
  <c r="R60" i="45"/>
  <c r="S23" i="44"/>
  <c r="R23" i="44"/>
  <c r="R18" i="44"/>
  <c r="S18" i="44"/>
  <c r="S55" i="44"/>
  <c r="R55" i="44"/>
  <c r="R28" i="45"/>
  <c r="S28" i="45"/>
  <c r="S44" i="45"/>
  <c r="R44" i="45"/>
  <c r="R59" i="45"/>
  <c r="S59" i="45"/>
  <c r="V59" i="45"/>
  <c r="R75" i="45"/>
  <c r="S75" i="45"/>
  <c r="V75" i="45"/>
  <c r="R17" i="45"/>
  <c r="S17" i="45"/>
  <c r="R33" i="45"/>
  <c r="S33" i="45"/>
  <c r="R49" i="45"/>
  <c r="S49" i="45"/>
  <c r="V38" i="45"/>
  <c r="S38" i="45"/>
  <c r="R38" i="45"/>
  <c r="V54" i="45"/>
  <c r="S54" i="45"/>
  <c r="R54" i="45"/>
  <c r="R73" i="45"/>
  <c r="V73" i="45"/>
  <c r="S73" i="45"/>
  <c r="S58" i="45"/>
  <c r="R58" i="45"/>
  <c r="S74" i="45"/>
  <c r="R74" i="45"/>
  <c r="S64" i="45"/>
  <c r="R64" i="45"/>
  <c r="S80" i="45"/>
  <c r="R80" i="45"/>
  <c r="V28" i="45"/>
  <c r="S35" i="44"/>
  <c r="R35" i="44"/>
  <c r="S19" i="44"/>
  <c r="R19" i="44"/>
  <c r="S77" i="44"/>
  <c r="R77" i="44"/>
  <c r="V77" i="44"/>
  <c r="S72" i="44"/>
  <c r="R72" i="44"/>
  <c r="V72" i="44"/>
  <c r="R46" i="44"/>
  <c r="S46" i="44"/>
  <c r="R30" i="44"/>
  <c r="S30" i="44"/>
  <c r="R14" i="44"/>
  <c r="S14" i="44"/>
  <c r="R78" i="44"/>
  <c r="S78" i="44"/>
  <c r="S59" i="44"/>
  <c r="R59" i="44"/>
  <c r="R75" i="44"/>
  <c r="S75" i="44"/>
  <c r="V33" i="45"/>
  <c r="V75" i="44"/>
  <c r="V35" i="44"/>
  <c r="V19" i="44"/>
  <c r="S74" i="43"/>
  <c r="R74" i="43"/>
  <c r="S66" i="43"/>
  <c r="R66" i="43"/>
  <c r="S58" i="43"/>
  <c r="R58" i="43"/>
  <c r="S50" i="43"/>
  <c r="R50" i="43"/>
  <c r="S42" i="43"/>
  <c r="R42" i="43"/>
  <c r="S34" i="43"/>
  <c r="R34" i="43"/>
  <c r="S26" i="43"/>
  <c r="R26" i="43"/>
  <c r="S18" i="43"/>
  <c r="R18" i="43"/>
  <c r="S61" i="43"/>
  <c r="R61" i="43"/>
  <c r="V61" i="43"/>
  <c r="S45" i="43"/>
  <c r="R45" i="43"/>
  <c r="V45" i="43"/>
  <c r="S29" i="43"/>
  <c r="R29" i="43"/>
  <c r="V29" i="43"/>
  <c r="S13" i="43"/>
  <c r="R13" i="43"/>
  <c r="V13" i="43"/>
  <c r="R83" i="43"/>
  <c r="S83" i="43"/>
  <c r="S24" i="43"/>
  <c r="R24" i="43"/>
  <c r="S40" i="43"/>
  <c r="R40" i="43"/>
  <c r="S56" i="43"/>
  <c r="R56" i="43"/>
  <c r="S72" i="43"/>
  <c r="R72" i="43"/>
  <c r="S44" i="42"/>
  <c r="R44" i="42"/>
  <c r="S28" i="42"/>
  <c r="R28" i="42"/>
  <c r="S12" i="42"/>
  <c r="R12" i="42"/>
  <c r="R82" i="40"/>
  <c r="S82" i="40"/>
  <c r="S66" i="40"/>
  <c r="R66" i="40"/>
  <c r="S50" i="40"/>
  <c r="R50" i="40"/>
  <c r="S34" i="40"/>
  <c r="R34" i="40"/>
  <c r="S18" i="40"/>
  <c r="R18" i="40"/>
  <c r="V74" i="43"/>
  <c r="V56" i="43"/>
  <c r="V40" i="43"/>
  <c r="V24" i="43"/>
  <c r="R43" i="42"/>
  <c r="S43" i="42"/>
  <c r="R27" i="42"/>
  <c r="S27" i="42"/>
  <c r="S54" i="42"/>
  <c r="R54" i="42"/>
  <c r="S38" i="42"/>
  <c r="R38" i="42"/>
  <c r="S22" i="42"/>
  <c r="R22" i="42"/>
  <c r="R57" i="42"/>
  <c r="S57" i="42"/>
  <c r="R73" i="42"/>
  <c r="S73" i="42"/>
  <c r="S62" i="42"/>
  <c r="R62" i="42"/>
  <c r="S78" i="42"/>
  <c r="R78" i="42"/>
  <c r="V66" i="43"/>
  <c r="V50" i="43"/>
  <c r="V34" i="43"/>
  <c r="V18" i="43"/>
  <c r="V46" i="44"/>
  <c r="V30" i="44"/>
  <c r="V14" i="44"/>
  <c r="S18" i="41"/>
  <c r="R18" i="41"/>
  <c r="V18" i="41"/>
  <c r="S26" i="41"/>
  <c r="R26" i="41"/>
  <c r="V26" i="41"/>
  <c r="S42" i="41"/>
  <c r="R42" i="41"/>
  <c r="V42" i="41"/>
  <c r="S58" i="41"/>
  <c r="R58" i="41"/>
  <c r="V58" i="41"/>
  <c r="S74" i="41"/>
  <c r="R74" i="41"/>
  <c r="V74" i="41"/>
  <c r="S31" i="41"/>
  <c r="R31" i="41"/>
  <c r="S47" i="41"/>
  <c r="R47" i="41"/>
  <c r="S63" i="41"/>
  <c r="R63" i="41"/>
  <c r="S79" i="41"/>
  <c r="R79" i="41"/>
  <c r="R20" i="41"/>
  <c r="S20" i="41"/>
  <c r="R36" i="41"/>
  <c r="S36" i="41"/>
  <c r="R52" i="41"/>
  <c r="S52" i="41"/>
  <c r="R68" i="41"/>
  <c r="S68" i="41"/>
  <c r="R84" i="41"/>
  <c r="S84" i="41"/>
  <c r="S25" i="41"/>
  <c r="R25" i="41"/>
  <c r="S41" i="41"/>
  <c r="R41" i="41"/>
  <c r="S57" i="41"/>
  <c r="R57" i="41"/>
  <c r="S73" i="41"/>
  <c r="R73" i="41"/>
  <c r="S57" i="39"/>
  <c r="R57" i="39"/>
  <c r="V57" i="39"/>
  <c r="S46" i="39"/>
  <c r="R46" i="39"/>
  <c r="R16" i="39"/>
  <c r="S16" i="39"/>
  <c r="V16" i="39"/>
  <c r="S61" i="39"/>
  <c r="R61" i="39"/>
  <c r="V61" i="39"/>
  <c r="S50" i="39"/>
  <c r="R50" i="39"/>
  <c r="S37" i="39"/>
  <c r="R37" i="39"/>
  <c r="V37" i="39"/>
  <c r="S29" i="39"/>
  <c r="V29" i="39"/>
  <c r="R29" i="39"/>
  <c r="S74" i="39"/>
  <c r="R74" i="39"/>
  <c r="R14" i="39"/>
  <c r="S14" i="39"/>
  <c r="S22" i="39"/>
  <c r="R22" i="39"/>
  <c r="V22" i="39"/>
  <c r="R23" i="39"/>
  <c r="S23" i="39"/>
  <c r="R39" i="39"/>
  <c r="S39" i="39"/>
  <c r="R55" i="39"/>
  <c r="S55" i="39"/>
  <c r="R71" i="39"/>
  <c r="S71" i="39"/>
  <c r="V28" i="39"/>
  <c r="S28" i="39"/>
  <c r="R28" i="39"/>
  <c r="V44" i="39"/>
  <c r="S44" i="39"/>
  <c r="R44" i="39"/>
  <c r="V60" i="39"/>
  <c r="S60" i="39"/>
  <c r="R60" i="39"/>
  <c r="V76" i="39"/>
  <c r="S76" i="39"/>
  <c r="R76" i="39"/>
  <c r="R49" i="38"/>
  <c r="S49" i="38"/>
  <c r="V49" i="38"/>
  <c r="R33" i="38"/>
  <c r="S33" i="38"/>
  <c r="V33" i="38"/>
  <c r="R80" i="37"/>
  <c r="S80" i="37"/>
  <c r="V80" i="37"/>
  <c r="S15" i="37"/>
  <c r="R15" i="37"/>
  <c r="R69" i="37"/>
  <c r="S69" i="37"/>
  <c r="V69" i="37"/>
  <c r="R61" i="37"/>
  <c r="S61" i="37"/>
  <c r="V61" i="37"/>
  <c r="R49" i="37"/>
  <c r="S49" i="37"/>
  <c r="V49" i="37"/>
  <c r="S44" i="37"/>
  <c r="R44" i="37"/>
  <c r="V44" i="37"/>
  <c r="R33" i="37"/>
  <c r="S33" i="37"/>
  <c r="V33" i="37"/>
  <c r="S28" i="37"/>
  <c r="R28" i="37"/>
  <c r="V28" i="37"/>
  <c r="S34" i="37"/>
  <c r="R34" i="37"/>
  <c r="S50" i="37"/>
  <c r="R50" i="37"/>
  <c r="S66" i="37"/>
  <c r="R66" i="37"/>
  <c r="S81" i="37"/>
  <c r="R81" i="37"/>
  <c r="S67" i="37"/>
  <c r="R67" i="37"/>
  <c r="V67" i="37"/>
  <c r="R69" i="38"/>
  <c r="V69" i="38"/>
  <c r="S69" i="38"/>
  <c r="S14" i="38"/>
  <c r="R14" i="38"/>
  <c r="V14" i="38"/>
  <c r="S22" i="38"/>
  <c r="R22" i="38"/>
  <c r="V22" i="38"/>
  <c r="S30" i="38"/>
  <c r="R30" i="38"/>
  <c r="V30" i="38"/>
  <c r="S38" i="38"/>
  <c r="R38" i="38"/>
  <c r="V38" i="38"/>
  <c r="S46" i="38"/>
  <c r="R46" i="38"/>
  <c r="V46" i="38"/>
  <c r="S54" i="38"/>
  <c r="R54" i="38"/>
  <c r="V54" i="38"/>
  <c r="S62" i="38"/>
  <c r="R62" i="38"/>
  <c r="S70" i="38"/>
  <c r="R70" i="38"/>
  <c r="S78" i="38"/>
  <c r="R78" i="38"/>
  <c r="S12" i="38"/>
  <c r="R12" i="38"/>
  <c r="R28" i="38"/>
  <c r="S28" i="38"/>
  <c r="R44" i="38"/>
  <c r="S44" i="38"/>
  <c r="R60" i="38"/>
  <c r="S60" i="38"/>
  <c r="R76" i="38"/>
  <c r="S76" i="38"/>
  <c r="S82" i="37"/>
  <c r="V82" i="37"/>
  <c r="R82" i="37"/>
  <c r="V15" i="37"/>
  <c r="R67" i="45"/>
  <c r="S67" i="45"/>
  <c r="V67" i="45"/>
  <c r="R41" i="45"/>
  <c r="S41" i="45"/>
  <c r="R65" i="45"/>
  <c r="S65" i="45"/>
  <c r="S82" i="45"/>
  <c r="R82" i="45"/>
  <c r="V72" i="45"/>
  <c r="S56" i="45"/>
  <c r="R56" i="45"/>
  <c r="S13" i="45"/>
  <c r="R13" i="45"/>
  <c r="R45" i="45"/>
  <c r="S45" i="45"/>
  <c r="R69" i="45"/>
  <c r="V69" i="45"/>
  <c r="S69" i="45"/>
  <c r="S70" i="45"/>
  <c r="R70" i="45"/>
  <c r="S76" i="45"/>
  <c r="R76" i="45"/>
  <c r="R34" i="44"/>
  <c r="S34" i="44"/>
  <c r="R74" i="44"/>
  <c r="S74" i="44"/>
  <c r="R71" i="44"/>
  <c r="S71" i="44"/>
  <c r="R16" i="45"/>
  <c r="S16" i="45"/>
  <c r="R32" i="45"/>
  <c r="S32" i="45"/>
  <c r="S48" i="45"/>
  <c r="R48" i="45"/>
  <c r="R63" i="45"/>
  <c r="S63" i="45"/>
  <c r="V63" i="45"/>
  <c r="R79" i="45"/>
  <c r="S79" i="45"/>
  <c r="V79" i="45"/>
  <c r="R21" i="45"/>
  <c r="S21" i="45"/>
  <c r="R37" i="45"/>
  <c r="S37" i="45"/>
  <c r="R53" i="45"/>
  <c r="S53" i="45"/>
  <c r="V42" i="45"/>
  <c r="S42" i="45"/>
  <c r="R42" i="45"/>
  <c r="R61" i="45"/>
  <c r="V61" i="45"/>
  <c r="S61" i="45"/>
  <c r="R77" i="45"/>
  <c r="V77" i="45"/>
  <c r="S77" i="45"/>
  <c r="S62" i="45"/>
  <c r="R62" i="45"/>
  <c r="S78" i="45"/>
  <c r="R78" i="45"/>
  <c r="S68" i="45"/>
  <c r="R68" i="45"/>
  <c r="V70" i="45"/>
  <c r="V41" i="45"/>
  <c r="V32" i="45"/>
  <c r="V29" i="45"/>
  <c r="S47" i="44"/>
  <c r="R47" i="44"/>
  <c r="S31" i="44"/>
  <c r="R31" i="44"/>
  <c r="S15" i="44"/>
  <c r="R15" i="44"/>
  <c r="V52" i="45"/>
  <c r="V44" i="45"/>
  <c r="S81" i="44"/>
  <c r="R81" i="44"/>
  <c r="V81" i="44"/>
  <c r="S76" i="44"/>
  <c r="R76" i="44"/>
  <c r="V76" i="44"/>
  <c r="R42" i="44"/>
  <c r="S42" i="44"/>
  <c r="R26" i="44"/>
  <c r="S26" i="44"/>
  <c r="S63" i="44"/>
  <c r="R63" i="44"/>
  <c r="R79" i="44"/>
  <c r="S79" i="44"/>
  <c r="V25" i="45"/>
  <c r="V71" i="44"/>
  <c r="V47" i="44"/>
  <c r="V31" i="44"/>
  <c r="V15" i="44"/>
  <c r="S78" i="43"/>
  <c r="R78" i="43"/>
  <c r="S73" i="43"/>
  <c r="V73" i="43"/>
  <c r="R73" i="43"/>
  <c r="R63" i="43"/>
  <c r="S63" i="43"/>
  <c r="R55" i="43"/>
  <c r="S55" i="43"/>
  <c r="R47" i="43"/>
  <c r="S47" i="43"/>
  <c r="R39" i="43"/>
  <c r="S39" i="43"/>
  <c r="R31" i="43"/>
  <c r="S31" i="43"/>
  <c r="R23" i="43"/>
  <c r="S23" i="43"/>
  <c r="R15" i="43"/>
  <c r="S15" i="43"/>
  <c r="S57" i="43"/>
  <c r="R57" i="43"/>
  <c r="V57" i="43"/>
  <c r="S41" i="43"/>
  <c r="R41" i="43"/>
  <c r="V41" i="43"/>
  <c r="S25" i="43"/>
  <c r="R25" i="43"/>
  <c r="V25" i="43"/>
  <c r="R71" i="43"/>
  <c r="S71" i="43"/>
  <c r="S12" i="43"/>
  <c r="R12" i="43"/>
  <c r="S28" i="43"/>
  <c r="R28" i="43"/>
  <c r="S44" i="43"/>
  <c r="R44" i="43"/>
  <c r="S60" i="43"/>
  <c r="R60" i="43"/>
  <c r="S76" i="43"/>
  <c r="R76" i="43"/>
  <c r="S56" i="42"/>
  <c r="R56" i="42"/>
  <c r="S40" i="42"/>
  <c r="R40" i="42"/>
  <c r="S24" i="42"/>
  <c r="R24" i="42"/>
  <c r="S78" i="40"/>
  <c r="R78" i="40"/>
  <c r="S62" i="40"/>
  <c r="R62" i="40"/>
  <c r="S46" i="40"/>
  <c r="R46" i="40"/>
  <c r="S30" i="40"/>
  <c r="R30" i="40"/>
  <c r="S14" i="40"/>
  <c r="R14" i="40"/>
  <c r="V42" i="44"/>
  <c r="V26" i="44"/>
  <c r="R55" i="42"/>
  <c r="V55" i="42"/>
  <c r="S55" i="42"/>
  <c r="R39" i="42"/>
  <c r="S39" i="42"/>
  <c r="R23" i="42"/>
  <c r="S23" i="42"/>
  <c r="R11" i="42"/>
  <c r="S11" i="42"/>
  <c r="S50" i="42"/>
  <c r="R50" i="42"/>
  <c r="S34" i="42"/>
  <c r="R34" i="42"/>
  <c r="S18" i="42"/>
  <c r="R18" i="42"/>
  <c r="S76" i="42"/>
  <c r="R76" i="42"/>
  <c r="R61" i="42"/>
  <c r="S61" i="42"/>
  <c r="R77" i="42"/>
  <c r="S77" i="42"/>
  <c r="S66" i="42"/>
  <c r="R66" i="42"/>
  <c r="S82" i="42"/>
  <c r="R82" i="42"/>
  <c r="V54" i="42"/>
  <c r="V38" i="42"/>
  <c r="V22" i="42"/>
  <c r="V78" i="42"/>
  <c r="V61" i="42"/>
  <c r="V34" i="40"/>
  <c r="V18" i="40"/>
  <c r="V78" i="43"/>
  <c r="V82" i="40"/>
  <c r="S11" i="41"/>
  <c r="R11" i="41"/>
  <c r="V11" i="41"/>
  <c r="S19" i="41"/>
  <c r="R19" i="41"/>
  <c r="V19" i="41"/>
  <c r="S30" i="41"/>
  <c r="R30" i="41"/>
  <c r="V30" i="41"/>
  <c r="S46" i="41"/>
  <c r="R46" i="41"/>
  <c r="V46" i="41"/>
  <c r="S62" i="41"/>
  <c r="R62" i="41"/>
  <c r="V62" i="41"/>
  <c r="S78" i="41"/>
  <c r="R78" i="41"/>
  <c r="V78" i="41"/>
  <c r="S35" i="41"/>
  <c r="R35" i="41"/>
  <c r="S51" i="41"/>
  <c r="R51" i="41"/>
  <c r="S67" i="41"/>
  <c r="R67" i="41"/>
  <c r="S83" i="41"/>
  <c r="R83" i="41"/>
  <c r="R24" i="41"/>
  <c r="S24" i="41"/>
  <c r="R40" i="41"/>
  <c r="S40" i="41"/>
  <c r="R56" i="41"/>
  <c r="S56" i="41"/>
  <c r="R72" i="41"/>
  <c r="S72" i="41"/>
  <c r="S13" i="41"/>
  <c r="R13" i="41"/>
  <c r="S29" i="41"/>
  <c r="R29" i="41"/>
  <c r="S45" i="41"/>
  <c r="R45" i="41"/>
  <c r="S61" i="41"/>
  <c r="R61" i="41"/>
  <c r="S77" i="41"/>
  <c r="R77" i="41"/>
  <c r="V29" i="41"/>
  <c r="S65" i="39"/>
  <c r="R65" i="39"/>
  <c r="V65" i="39"/>
  <c r="S54" i="39"/>
  <c r="R54" i="39"/>
  <c r="S69" i="39"/>
  <c r="R69" i="39"/>
  <c r="V69" i="39"/>
  <c r="S58" i="39"/>
  <c r="R58" i="39"/>
  <c r="S45" i="39"/>
  <c r="R45" i="39"/>
  <c r="V45" i="39"/>
  <c r="S30" i="39"/>
  <c r="R30" i="39"/>
  <c r="S77" i="39"/>
  <c r="R77" i="39"/>
  <c r="V77" i="39"/>
  <c r="S17" i="39"/>
  <c r="V17" i="39"/>
  <c r="R17" i="39"/>
  <c r="R11" i="39"/>
  <c r="S11" i="39"/>
  <c r="R27" i="39"/>
  <c r="S27" i="39"/>
  <c r="R43" i="39"/>
  <c r="S43" i="39"/>
  <c r="R59" i="39"/>
  <c r="S59" i="39"/>
  <c r="R75" i="39"/>
  <c r="S75" i="39"/>
  <c r="V32" i="39"/>
  <c r="S32" i="39"/>
  <c r="R32" i="39"/>
  <c r="V48" i="39"/>
  <c r="S48" i="39"/>
  <c r="R48" i="39"/>
  <c r="V64" i="39"/>
  <c r="S64" i="39"/>
  <c r="R64" i="39"/>
  <c r="V80" i="39"/>
  <c r="S80" i="39"/>
  <c r="R80" i="39"/>
  <c r="R45" i="38"/>
  <c r="S45" i="38"/>
  <c r="V45" i="38"/>
  <c r="R29" i="38"/>
  <c r="S29" i="38"/>
  <c r="V29" i="38"/>
  <c r="S76" i="37"/>
  <c r="R76" i="37"/>
  <c r="V76" i="37"/>
  <c r="S68" i="37"/>
  <c r="R68" i="37"/>
  <c r="V68" i="37"/>
  <c r="S60" i="37"/>
  <c r="R60" i="37"/>
  <c r="V60" i="37"/>
  <c r="R53" i="37"/>
  <c r="S53" i="37"/>
  <c r="V53" i="37"/>
  <c r="S48" i="37"/>
  <c r="R48" i="37"/>
  <c r="V48" i="37"/>
  <c r="R37" i="37"/>
  <c r="S37" i="37"/>
  <c r="V37" i="37"/>
  <c r="S32" i="37"/>
  <c r="R32" i="37"/>
  <c r="V32" i="37"/>
  <c r="R18" i="37"/>
  <c r="S18" i="37"/>
  <c r="S38" i="37"/>
  <c r="R38" i="37"/>
  <c r="S54" i="37"/>
  <c r="R54" i="37"/>
  <c r="S70" i="37"/>
  <c r="R70" i="37"/>
  <c r="S63" i="37"/>
  <c r="R63" i="37"/>
  <c r="V63" i="37"/>
  <c r="R73" i="38"/>
  <c r="V73" i="38"/>
  <c r="S73" i="38"/>
  <c r="R15" i="38"/>
  <c r="S15" i="38"/>
  <c r="R23" i="38"/>
  <c r="S23" i="38"/>
  <c r="R31" i="38"/>
  <c r="S31" i="38"/>
  <c r="R39" i="38"/>
  <c r="S39" i="38"/>
  <c r="R47" i="38"/>
  <c r="S47" i="38"/>
  <c r="R55" i="38"/>
  <c r="S55" i="38"/>
  <c r="V55" i="38"/>
  <c r="R63" i="38"/>
  <c r="S63" i="38"/>
  <c r="R71" i="38"/>
  <c r="S71" i="38"/>
  <c r="R79" i="38"/>
  <c r="S79" i="38"/>
  <c r="R16" i="38"/>
  <c r="S16" i="38"/>
  <c r="R32" i="38"/>
  <c r="S32" i="38"/>
  <c r="R48" i="38"/>
  <c r="S48" i="38"/>
  <c r="R64" i="38"/>
  <c r="S64" i="38"/>
  <c r="R80" i="38"/>
  <c r="S80" i="38"/>
  <c r="S79" i="37"/>
  <c r="R79" i="37"/>
  <c r="V66" i="37"/>
  <c r="V50" i="37"/>
  <c r="V34" i="37"/>
  <c r="V39" i="38"/>
  <c r="V23" i="38"/>
  <c r="R20" i="45"/>
  <c r="S20" i="45"/>
  <c r="R83" i="45"/>
  <c r="S83" i="45"/>
  <c r="V83" i="45"/>
  <c r="R57" i="45"/>
  <c r="V57" i="45"/>
  <c r="S57" i="45"/>
  <c r="R81" i="45"/>
  <c r="V81" i="45"/>
  <c r="S81" i="45"/>
  <c r="S66" i="45"/>
  <c r="R66" i="45"/>
  <c r="S43" i="44"/>
  <c r="R43" i="44"/>
  <c r="S27" i="44"/>
  <c r="R27" i="44"/>
  <c r="S80" i="44"/>
  <c r="R80" i="44"/>
  <c r="V80" i="44"/>
  <c r="R38" i="44"/>
  <c r="S38" i="44"/>
  <c r="R22" i="44"/>
  <c r="S22" i="44"/>
  <c r="R70" i="44"/>
  <c r="S70" i="44"/>
  <c r="S51" i="44"/>
  <c r="R51" i="44"/>
  <c r="S67" i="44"/>
  <c r="R67" i="44"/>
  <c r="V56" i="45"/>
  <c r="V43" i="44"/>
  <c r="V27" i="44"/>
  <c r="S82" i="43"/>
  <c r="R82" i="43"/>
  <c r="S77" i="43"/>
  <c r="V77" i="43"/>
  <c r="R77" i="43"/>
  <c r="S70" i="43"/>
  <c r="R70" i="43"/>
  <c r="S62" i="43"/>
  <c r="R62" i="43"/>
  <c r="S54" i="43"/>
  <c r="R54" i="43"/>
  <c r="S46" i="43"/>
  <c r="R46" i="43"/>
  <c r="S38" i="43"/>
  <c r="R38" i="43"/>
  <c r="S30" i="43"/>
  <c r="R30" i="43"/>
  <c r="S22" i="43"/>
  <c r="R22" i="43"/>
  <c r="S14" i="43"/>
  <c r="R14" i="43"/>
  <c r="S69" i="43"/>
  <c r="R69" i="43"/>
  <c r="V69" i="43"/>
  <c r="S53" i="43"/>
  <c r="R53" i="43"/>
  <c r="V53" i="43"/>
  <c r="S37" i="43"/>
  <c r="R37" i="43"/>
  <c r="V37" i="43"/>
  <c r="S21" i="43"/>
  <c r="R21" i="43"/>
  <c r="V21" i="43"/>
  <c r="R75" i="43"/>
  <c r="S75" i="43"/>
  <c r="S16" i="43"/>
  <c r="R16" i="43"/>
  <c r="S32" i="43"/>
  <c r="R32" i="43"/>
  <c r="S48" i="43"/>
  <c r="R48" i="43"/>
  <c r="S64" i="43"/>
  <c r="R64" i="43"/>
  <c r="S80" i="43"/>
  <c r="R80" i="43"/>
  <c r="S52" i="42"/>
  <c r="R52" i="42"/>
  <c r="S36" i="42"/>
  <c r="R36" i="42"/>
  <c r="S20" i="42"/>
  <c r="R20" i="42"/>
  <c r="S74" i="40"/>
  <c r="R74" i="40"/>
  <c r="S58" i="40"/>
  <c r="R58" i="40"/>
  <c r="S42" i="40"/>
  <c r="R42" i="40"/>
  <c r="S26" i="40"/>
  <c r="R26" i="40"/>
  <c r="V64" i="43"/>
  <c r="V48" i="43"/>
  <c r="V32" i="43"/>
  <c r="R51" i="42"/>
  <c r="S51" i="42"/>
  <c r="R35" i="42"/>
  <c r="S35" i="42"/>
  <c r="R19" i="42"/>
  <c r="S19" i="42"/>
  <c r="S83" i="42"/>
  <c r="R83" i="42"/>
  <c r="V83" i="42"/>
  <c r="S46" i="42"/>
  <c r="R46" i="42"/>
  <c r="S30" i="42"/>
  <c r="R30" i="42"/>
  <c r="S14" i="42"/>
  <c r="R14" i="42"/>
  <c r="S80" i="42"/>
  <c r="R80" i="42"/>
  <c r="R65" i="42"/>
  <c r="S65" i="42"/>
  <c r="R81" i="42"/>
  <c r="S81" i="42"/>
  <c r="S70" i="42"/>
  <c r="R70" i="42"/>
  <c r="V52" i="42"/>
  <c r="V36" i="42"/>
  <c r="V20" i="42"/>
  <c r="V74" i="40"/>
  <c r="V38" i="44"/>
  <c r="V22" i="44"/>
  <c r="V78" i="40"/>
  <c r="S14" i="41"/>
  <c r="R14" i="41"/>
  <c r="V14" i="41"/>
  <c r="S22" i="41"/>
  <c r="R22" i="41"/>
  <c r="V22" i="41"/>
  <c r="S34" i="41"/>
  <c r="R34" i="41"/>
  <c r="V34" i="41"/>
  <c r="S50" i="41"/>
  <c r="R50" i="41"/>
  <c r="V50" i="41"/>
  <c r="S66" i="41"/>
  <c r="R66" i="41"/>
  <c r="V66" i="41"/>
  <c r="S82" i="41"/>
  <c r="R82" i="41"/>
  <c r="V82" i="41"/>
  <c r="S39" i="41"/>
  <c r="R39" i="41"/>
  <c r="S55" i="41"/>
  <c r="R55" i="41"/>
  <c r="S71" i="41"/>
  <c r="R71" i="41"/>
  <c r="R12" i="41"/>
  <c r="S12" i="41"/>
  <c r="R28" i="41"/>
  <c r="S28" i="41"/>
  <c r="R44" i="41"/>
  <c r="S44" i="41"/>
  <c r="R60" i="41"/>
  <c r="S60" i="41"/>
  <c r="R76" i="41"/>
  <c r="S76" i="41"/>
  <c r="S17" i="41"/>
  <c r="R17" i="41"/>
  <c r="S33" i="41"/>
  <c r="R33" i="41"/>
  <c r="S49" i="41"/>
  <c r="R49" i="41"/>
  <c r="S65" i="41"/>
  <c r="R65" i="41"/>
  <c r="S81" i="41"/>
  <c r="R81" i="41"/>
  <c r="S73" i="39"/>
  <c r="R73" i="39"/>
  <c r="V73" i="39"/>
  <c r="S62" i="39"/>
  <c r="R62" i="39"/>
  <c r="S41" i="39"/>
  <c r="R41" i="39"/>
  <c r="V41" i="39"/>
  <c r="S66" i="39"/>
  <c r="R66" i="39"/>
  <c r="S42" i="39"/>
  <c r="R42" i="39"/>
  <c r="S25" i="39"/>
  <c r="V25" i="39"/>
  <c r="R25" i="39"/>
  <c r="S33" i="39"/>
  <c r="V33" i="39"/>
  <c r="R33" i="39"/>
  <c r="S78" i="39"/>
  <c r="R78" i="39"/>
  <c r="S18" i="39"/>
  <c r="R18" i="39"/>
  <c r="V18" i="39"/>
  <c r="R15" i="39"/>
  <c r="S15" i="39"/>
  <c r="R31" i="39"/>
  <c r="S31" i="39"/>
  <c r="R47" i="39"/>
  <c r="S47" i="39"/>
  <c r="R63" i="39"/>
  <c r="S63" i="39"/>
  <c r="R79" i="39"/>
  <c r="S79" i="39"/>
  <c r="V20" i="39"/>
  <c r="R20" i="39"/>
  <c r="S20" i="39"/>
  <c r="S36" i="39"/>
  <c r="R36" i="39"/>
  <c r="V52" i="39"/>
  <c r="S52" i="39"/>
  <c r="R52" i="39"/>
  <c r="V68" i="39"/>
  <c r="S68" i="39"/>
  <c r="R68" i="39"/>
  <c r="R57" i="38"/>
  <c r="S57" i="38"/>
  <c r="V57" i="38"/>
  <c r="R41" i="38"/>
  <c r="S41" i="38"/>
  <c r="V41" i="38"/>
  <c r="R25" i="38"/>
  <c r="S25" i="38"/>
  <c r="V25" i="38"/>
  <c r="S23" i="37"/>
  <c r="R23" i="37"/>
  <c r="S11" i="37"/>
  <c r="R11" i="37"/>
  <c r="R73" i="37"/>
  <c r="S73" i="37"/>
  <c r="V73" i="37"/>
  <c r="R65" i="37"/>
  <c r="S65" i="37"/>
  <c r="V65" i="37"/>
  <c r="R57" i="37"/>
  <c r="S57" i="37"/>
  <c r="V57" i="37"/>
  <c r="S52" i="37"/>
  <c r="R52" i="37"/>
  <c r="V52" i="37"/>
  <c r="R41" i="37"/>
  <c r="S41" i="37"/>
  <c r="V41" i="37"/>
  <c r="S36" i="37"/>
  <c r="R36" i="37"/>
  <c r="V36" i="37"/>
  <c r="S26" i="37"/>
  <c r="R26" i="37"/>
  <c r="S42" i="37"/>
  <c r="R42" i="37"/>
  <c r="S58" i="37"/>
  <c r="R58" i="37"/>
  <c r="S74" i="37"/>
  <c r="R74" i="37"/>
  <c r="S59" i="37"/>
  <c r="R59" i="37"/>
  <c r="V59" i="37"/>
  <c r="R61" i="38"/>
  <c r="V61" i="38"/>
  <c r="S61" i="38"/>
  <c r="R77" i="38"/>
  <c r="V77" i="38"/>
  <c r="S77" i="38"/>
  <c r="S18" i="38"/>
  <c r="R18" i="38"/>
  <c r="V18" i="38"/>
  <c r="S26" i="38"/>
  <c r="R26" i="38"/>
  <c r="V26" i="38"/>
  <c r="S34" i="38"/>
  <c r="R34" i="38"/>
  <c r="V34" i="38"/>
  <c r="S42" i="38"/>
  <c r="R42" i="38"/>
  <c r="S50" i="38"/>
  <c r="R50" i="38"/>
  <c r="V50" i="38"/>
  <c r="S58" i="38"/>
  <c r="V58" i="38"/>
  <c r="R58" i="38"/>
  <c r="S66" i="38"/>
  <c r="R66" i="38"/>
  <c r="S74" i="38"/>
  <c r="R74" i="38"/>
  <c r="R20" i="38"/>
  <c r="S20" i="38"/>
  <c r="R36" i="38"/>
  <c r="S36" i="38"/>
  <c r="R52" i="38"/>
  <c r="S52" i="38"/>
  <c r="R68" i="38"/>
  <c r="S68" i="38"/>
  <c r="S78" i="37"/>
  <c r="V78" i="37"/>
  <c r="R78" i="37"/>
  <c r="V18" i="37"/>
  <c r="S36" i="45"/>
  <c r="R36" i="45"/>
  <c r="R24" i="45"/>
  <c r="S24" i="45"/>
  <c r="S39" i="44"/>
  <c r="R39" i="44"/>
  <c r="S11" i="44"/>
  <c r="R11" i="44"/>
  <c r="S73" i="44"/>
  <c r="R73" i="44"/>
  <c r="V73" i="44"/>
  <c r="V40" i="45"/>
  <c r="V23" i="44"/>
  <c r="S81" i="43"/>
  <c r="V81" i="43"/>
  <c r="R81" i="43"/>
  <c r="R67" i="43"/>
  <c r="S67" i="43"/>
  <c r="R59" i="43"/>
  <c r="S59" i="43"/>
  <c r="R51" i="43"/>
  <c r="S51" i="43"/>
  <c r="R43" i="43"/>
  <c r="S43" i="43"/>
  <c r="R35" i="43"/>
  <c r="S35" i="43"/>
  <c r="R27" i="43"/>
  <c r="S27" i="43"/>
  <c r="R19" i="43"/>
  <c r="S19" i="43"/>
  <c r="R11" i="43"/>
  <c r="S11" i="43"/>
  <c r="S65" i="43"/>
  <c r="R65" i="43"/>
  <c r="V65" i="43"/>
  <c r="S49" i="43"/>
  <c r="R49" i="43"/>
  <c r="V49" i="43"/>
  <c r="S33" i="43"/>
  <c r="R33" i="43"/>
  <c r="V33" i="43"/>
  <c r="S17" i="43"/>
  <c r="R17" i="43"/>
  <c r="V17" i="43"/>
  <c r="R79" i="43"/>
  <c r="S79" i="43"/>
  <c r="S20" i="43"/>
  <c r="R20" i="43"/>
  <c r="S36" i="43"/>
  <c r="R36" i="43"/>
  <c r="S52" i="43"/>
  <c r="R52" i="43"/>
  <c r="S68" i="43"/>
  <c r="R68" i="43"/>
  <c r="S48" i="42"/>
  <c r="R48" i="42"/>
  <c r="S32" i="42"/>
  <c r="R32" i="42"/>
  <c r="S16" i="42"/>
  <c r="R16" i="42"/>
  <c r="S70" i="40"/>
  <c r="R70" i="40"/>
  <c r="S54" i="40"/>
  <c r="R54" i="40"/>
  <c r="S38" i="40"/>
  <c r="R38" i="40"/>
  <c r="S22" i="40"/>
  <c r="R22" i="40"/>
  <c r="V34" i="44"/>
  <c r="V18" i="44"/>
  <c r="V82" i="43"/>
  <c r="V81" i="42"/>
  <c r="R47" i="42"/>
  <c r="S47" i="42"/>
  <c r="R31" i="42"/>
  <c r="S31" i="42"/>
  <c r="R15" i="42"/>
  <c r="S15" i="42"/>
  <c r="V59" i="43"/>
  <c r="V43" i="43"/>
  <c r="V27" i="43"/>
  <c r="V11" i="43"/>
  <c r="S79" i="42"/>
  <c r="R79" i="42"/>
  <c r="V79" i="42"/>
  <c r="S42" i="42"/>
  <c r="R42" i="42"/>
  <c r="S26" i="42"/>
  <c r="R26" i="42"/>
  <c r="R69" i="42"/>
  <c r="S69" i="42"/>
  <c r="S58" i="42"/>
  <c r="R58" i="42"/>
  <c r="S74" i="42"/>
  <c r="R74" i="42"/>
  <c r="V70" i="43"/>
  <c r="V54" i="43"/>
  <c r="V38" i="43"/>
  <c r="V22" i="43"/>
  <c r="V42" i="42"/>
  <c r="V26" i="42"/>
  <c r="V69" i="42"/>
  <c r="V62" i="40"/>
  <c r="V42" i="40"/>
  <c r="V26" i="40"/>
  <c r="V39" i="42"/>
  <c r="V23" i="42"/>
  <c r="V73" i="42"/>
  <c r="V57" i="42"/>
  <c r="V81" i="41"/>
  <c r="V65" i="41"/>
  <c r="V55" i="41"/>
  <c r="S15" i="41"/>
  <c r="R15" i="41"/>
  <c r="V15" i="41"/>
  <c r="S23" i="41"/>
  <c r="R23" i="41"/>
  <c r="S38" i="41"/>
  <c r="R38" i="41"/>
  <c r="V38" i="41"/>
  <c r="S54" i="41"/>
  <c r="R54" i="41"/>
  <c r="V54" i="41"/>
  <c r="S70" i="41"/>
  <c r="R70" i="41"/>
  <c r="V70" i="41"/>
  <c r="S27" i="41"/>
  <c r="R27" i="41"/>
  <c r="S43" i="41"/>
  <c r="R43" i="41"/>
  <c r="S59" i="41"/>
  <c r="R59" i="41"/>
  <c r="S75" i="41"/>
  <c r="R75" i="41"/>
  <c r="R16" i="41"/>
  <c r="S16" i="41"/>
  <c r="R32" i="41"/>
  <c r="S32" i="41"/>
  <c r="R48" i="41"/>
  <c r="S48" i="41"/>
  <c r="R64" i="41"/>
  <c r="S64" i="41"/>
  <c r="R80" i="41"/>
  <c r="S80" i="41"/>
  <c r="S21" i="41"/>
  <c r="R21" i="41"/>
  <c r="S37" i="41"/>
  <c r="R37" i="41"/>
  <c r="S53" i="41"/>
  <c r="R53" i="41"/>
  <c r="S69" i="41"/>
  <c r="R69" i="41"/>
  <c r="V37" i="41"/>
  <c r="S70" i="39"/>
  <c r="R70" i="39"/>
  <c r="S49" i="39"/>
  <c r="R49" i="39"/>
  <c r="V49" i="39"/>
  <c r="S38" i="39"/>
  <c r="R38" i="39"/>
  <c r="V66" i="39"/>
  <c r="V63" i="39"/>
  <c r="S53" i="39"/>
  <c r="R53" i="39"/>
  <c r="V53" i="39"/>
  <c r="S26" i="39"/>
  <c r="R26" i="39"/>
  <c r="S34" i="39"/>
  <c r="R34" i="39"/>
  <c r="S81" i="39"/>
  <c r="R81" i="39"/>
  <c r="V81" i="39"/>
  <c r="S13" i="39"/>
  <c r="R13" i="39"/>
  <c r="S21" i="39"/>
  <c r="V21" i="39"/>
  <c r="R21" i="39"/>
  <c r="R19" i="39"/>
  <c r="S19" i="39"/>
  <c r="R35" i="39"/>
  <c r="S35" i="39"/>
  <c r="R51" i="39"/>
  <c r="S51" i="39"/>
  <c r="R67" i="39"/>
  <c r="S67" i="39"/>
  <c r="R24" i="39"/>
  <c r="S24" i="39"/>
  <c r="V40" i="39"/>
  <c r="S40" i="39"/>
  <c r="R40" i="39"/>
  <c r="V56" i="39"/>
  <c r="S56" i="39"/>
  <c r="R56" i="39"/>
  <c r="V72" i="39"/>
  <c r="S72" i="39"/>
  <c r="R72" i="39"/>
  <c r="V52" i="38"/>
  <c r="V46" i="39"/>
  <c r="R53" i="38"/>
  <c r="S53" i="38"/>
  <c r="V53" i="38"/>
  <c r="R37" i="38"/>
  <c r="S37" i="38"/>
  <c r="V37" i="38"/>
  <c r="R21" i="38"/>
  <c r="S21" i="38"/>
  <c r="V21" i="38"/>
  <c r="S19" i="37"/>
  <c r="R19" i="37"/>
  <c r="S72" i="37"/>
  <c r="R72" i="37"/>
  <c r="V72" i="37"/>
  <c r="S64" i="37"/>
  <c r="R64" i="37"/>
  <c r="V64" i="37"/>
  <c r="S56" i="37"/>
  <c r="R56" i="37"/>
  <c r="V56" i="37"/>
  <c r="R45" i="37"/>
  <c r="S45" i="37"/>
  <c r="V45" i="37"/>
  <c r="S40" i="37"/>
  <c r="R40" i="37"/>
  <c r="V40" i="37"/>
  <c r="R29" i="37"/>
  <c r="S29" i="37"/>
  <c r="V29" i="37"/>
  <c r="R22" i="37"/>
  <c r="S22" i="37"/>
  <c r="R14" i="37"/>
  <c r="S14" i="37"/>
  <c r="S30" i="37"/>
  <c r="R30" i="37"/>
  <c r="S46" i="37"/>
  <c r="R46" i="37"/>
  <c r="S62" i="37"/>
  <c r="R62" i="37"/>
  <c r="S77" i="37"/>
  <c r="R77" i="37"/>
  <c r="S71" i="37"/>
  <c r="R71" i="37"/>
  <c r="V71" i="37"/>
  <c r="R65" i="38"/>
  <c r="V65" i="38"/>
  <c r="S65" i="38"/>
  <c r="R81" i="38"/>
  <c r="V81" i="38"/>
  <c r="S81" i="38"/>
  <c r="R19" i="38"/>
  <c r="S19" i="38"/>
  <c r="R27" i="38"/>
  <c r="S27" i="38"/>
  <c r="R35" i="38"/>
  <c r="S35" i="38"/>
  <c r="R43" i="38"/>
  <c r="S43" i="38"/>
  <c r="R51" i="38"/>
  <c r="S51" i="38"/>
  <c r="V51" i="38"/>
  <c r="R59" i="38"/>
  <c r="V59" i="38"/>
  <c r="S59" i="38"/>
  <c r="R67" i="38"/>
  <c r="S67" i="38"/>
  <c r="R75" i="38"/>
  <c r="S75" i="38"/>
  <c r="R24" i="38"/>
  <c r="S24" i="38"/>
  <c r="R40" i="38"/>
  <c r="S40" i="38"/>
  <c r="R56" i="38"/>
  <c r="S56" i="38"/>
  <c r="R72" i="38"/>
  <c r="S72" i="38"/>
  <c r="V74" i="37"/>
  <c r="V58" i="37"/>
  <c r="V42" i="37"/>
  <c r="V26" i="37"/>
  <c r="V19" i="37"/>
  <c r="V14" i="37"/>
  <c r="AB9" i="50" l="1"/>
  <c r="Z9" i="50"/>
  <c r="AA9" i="50"/>
  <c r="D52" i="50"/>
  <c r="AH9" i="50"/>
  <c r="D50" i="50"/>
  <c r="AJ9" i="50"/>
  <c r="AF9" i="50"/>
  <c r="AD9" i="50"/>
  <c r="D88" i="45"/>
  <c r="AH9" i="40"/>
  <c r="Z9" i="40"/>
  <c r="Z9" i="38"/>
  <c r="D86" i="44"/>
  <c r="D87" i="37"/>
  <c r="AJ9" i="38"/>
  <c r="D85" i="38" s="1"/>
  <c r="D90" i="42"/>
  <c r="AB9" i="38"/>
  <c r="D90" i="45"/>
  <c r="D88" i="39"/>
  <c r="AB9" i="45"/>
  <c r="AH9" i="39"/>
  <c r="AA9" i="40"/>
  <c r="Z9" i="45"/>
  <c r="AD9" i="38"/>
  <c r="AJ9" i="43"/>
  <c r="AF9" i="43"/>
  <c r="D90" i="43"/>
  <c r="AH9" i="43"/>
  <c r="D88" i="43"/>
  <c r="AA9" i="44"/>
  <c r="AD9" i="44"/>
  <c r="Z9" i="44"/>
  <c r="AB9" i="44"/>
  <c r="AF9" i="40"/>
  <c r="AH9" i="44"/>
  <c r="AA9" i="38"/>
  <c r="AJ9" i="39"/>
  <c r="D89" i="41"/>
  <c r="AJ9" i="41"/>
  <c r="AF9" i="41"/>
  <c r="D91" i="41"/>
  <c r="AH9" i="41"/>
  <c r="AB9" i="42"/>
  <c r="AA9" i="42"/>
  <c r="AD9" i="42"/>
  <c r="Z9" i="42"/>
  <c r="D86" i="38"/>
  <c r="D88" i="38"/>
  <c r="AF9" i="38"/>
  <c r="AF9" i="42"/>
  <c r="AJ9" i="37"/>
  <c r="AF9" i="45"/>
  <c r="D89" i="40"/>
  <c r="AD9" i="40"/>
  <c r="AF9" i="44"/>
  <c r="D88" i="44"/>
  <c r="D86" i="39"/>
  <c r="AH9" i="45"/>
  <c r="AJ9" i="45"/>
  <c r="AJ9" i="42"/>
  <c r="AH9" i="37"/>
  <c r="AB9" i="43"/>
  <c r="AD9" i="43"/>
  <c r="AA9" i="43"/>
  <c r="Z9" i="43"/>
  <c r="AA9" i="37"/>
  <c r="AD9" i="37"/>
  <c r="Z9" i="37"/>
  <c r="AB9" i="37"/>
  <c r="D87" i="40"/>
  <c r="AJ9" i="44"/>
  <c r="AB9" i="41"/>
  <c r="AA9" i="41"/>
  <c r="Z9" i="41"/>
  <c r="AD9" i="41"/>
  <c r="AB9" i="40"/>
  <c r="AH9" i="42"/>
  <c r="D88" i="42"/>
  <c r="AH9" i="38"/>
  <c r="D89" i="37"/>
  <c r="AJ9" i="40"/>
  <c r="AA9" i="39"/>
  <c r="AB9" i="39"/>
  <c r="Z9" i="39"/>
  <c r="AD9" i="39"/>
  <c r="AF9" i="39"/>
  <c r="AA9" i="45"/>
  <c r="AF9" i="37"/>
  <c r="AD9" i="45"/>
  <c r="Y9" i="40" l="1"/>
  <c r="D85" i="40" s="1"/>
  <c r="D49" i="50"/>
  <c r="Y9" i="50"/>
  <c r="AG9" i="50" s="1"/>
  <c r="Y9" i="39"/>
  <c r="P84" i="39" s="1"/>
  <c r="AC9" i="40"/>
  <c r="P85" i="40"/>
  <c r="AI9" i="40"/>
  <c r="Y9" i="38"/>
  <c r="D85" i="44"/>
  <c r="D87" i="42"/>
  <c r="D87" i="43"/>
  <c r="D85" i="39"/>
  <c r="D87" i="45"/>
  <c r="D86" i="37"/>
  <c r="D88" i="41"/>
  <c r="Y9" i="44"/>
  <c r="AI9" i="44" s="1"/>
  <c r="Y9" i="43"/>
  <c r="AC9" i="43" s="1"/>
  <c r="D86" i="40"/>
  <c r="AK9" i="40"/>
  <c r="Y9" i="42"/>
  <c r="AK9" i="42" s="1"/>
  <c r="Y9" i="37"/>
  <c r="AK9" i="37" s="1"/>
  <c r="Y9" i="45"/>
  <c r="AG9" i="45" s="1"/>
  <c r="AE9" i="40"/>
  <c r="Y9" i="41"/>
  <c r="AG9" i="40"/>
  <c r="AE9" i="39" l="1"/>
  <c r="AE9" i="44"/>
  <c r="AG9" i="39"/>
  <c r="AI9" i="45"/>
  <c r="AK9" i="50"/>
  <c r="AC9" i="50"/>
  <c r="P48" i="50"/>
  <c r="D48" i="50"/>
  <c r="AI9" i="50"/>
  <c r="AE9" i="50"/>
  <c r="AK9" i="39"/>
  <c r="AC9" i="44"/>
  <c r="AC9" i="39"/>
  <c r="AI9" i="39"/>
  <c r="AG9" i="42"/>
  <c r="AK9" i="45"/>
  <c r="D84" i="39"/>
  <c r="AE9" i="42"/>
  <c r="AC9" i="42"/>
  <c r="AI9" i="42"/>
  <c r="AE9" i="45"/>
  <c r="D87" i="41"/>
  <c r="P87" i="41"/>
  <c r="D86" i="43"/>
  <c r="P86" i="43"/>
  <c r="AC9" i="41"/>
  <c r="AG9" i="43"/>
  <c r="D85" i="37"/>
  <c r="P85" i="37"/>
  <c r="AK9" i="41"/>
  <c r="AG9" i="37"/>
  <c r="AE9" i="37"/>
  <c r="P84" i="38"/>
  <c r="D84" i="38"/>
  <c r="AE9" i="38"/>
  <c r="AK9" i="38"/>
  <c r="AG9" i="38"/>
  <c r="AI9" i="41"/>
  <c r="AI9" i="37"/>
  <c r="P84" i="44"/>
  <c r="D84" i="44"/>
  <c r="AK9" i="43"/>
  <c r="AK9" i="44"/>
  <c r="AI9" i="38"/>
  <c r="D86" i="45"/>
  <c r="P86" i="45"/>
  <c r="P86" i="42"/>
  <c r="D86" i="42"/>
  <c r="AI9" i="43"/>
  <c r="AG9" i="44"/>
  <c r="AC9" i="37"/>
  <c r="AG9" i="41"/>
  <c r="AE9" i="43"/>
  <c r="AE9" i="41"/>
  <c r="AC9" i="45"/>
  <c r="AC9" i="38"/>
  <c r="T82" i="36" l="1"/>
  <c r="T81" i="36"/>
  <c r="T80" i="36"/>
  <c r="T79" i="36"/>
  <c r="T78" i="36"/>
  <c r="T77" i="36"/>
  <c r="T76" i="36"/>
  <c r="T75" i="36"/>
  <c r="T74" i="36"/>
  <c r="T73" i="36"/>
  <c r="T72" i="36"/>
  <c r="T71" i="36"/>
  <c r="T70" i="36"/>
  <c r="T69" i="36"/>
  <c r="T68" i="36"/>
  <c r="T67" i="36"/>
  <c r="T66" i="36"/>
  <c r="T65" i="36"/>
  <c r="T64" i="36"/>
  <c r="T63" i="36"/>
  <c r="T62" i="36"/>
  <c r="T61" i="36"/>
  <c r="T60" i="36"/>
  <c r="T59" i="36"/>
  <c r="T58" i="36"/>
  <c r="T57" i="36"/>
  <c r="T56" i="36"/>
  <c r="T55" i="36"/>
  <c r="T54" i="36"/>
  <c r="T53" i="36"/>
  <c r="T52" i="36"/>
  <c r="T51" i="36"/>
  <c r="T50" i="36"/>
  <c r="T49" i="36"/>
  <c r="T48" i="36"/>
  <c r="T47" i="36"/>
  <c r="T46" i="36"/>
  <c r="T45" i="36"/>
  <c r="T44" i="36"/>
  <c r="T43" i="36"/>
  <c r="T42" i="36"/>
  <c r="T41" i="36"/>
  <c r="T40" i="36"/>
  <c r="V40" i="36" s="1"/>
  <c r="T39" i="36"/>
  <c r="T38" i="36"/>
  <c r="T37" i="36"/>
  <c r="T36" i="36"/>
  <c r="T35" i="36"/>
  <c r="T34" i="36"/>
  <c r="T33" i="36"/>
  <c r="T32" i="36"/>
  <c r="V32" i="36" s="1"/>
  <c r="T31" i="36"/>
  <c r="T30" i="36"/>
  <c r="T29" i="36"/>
  <c r="T28" i="36"/>
  <c r="T27" i="36"/>
  <c r="T26" i="36"/>
  <c r="T25" i="36"/>
  <c r="T24" i="36"/>
  <c r="T23" i="36"/>
  <c r="T22" i="36"/>
  <c r="T21" i="36"/>
  <c r="T20" i="36"/>
  <c r="T19" i="36"/>
  <c r="T18" i="36"/>
  <c r="T17" i="36"/>
  <c r="T16" i="36"/>
  <c r="T15" i="36"/>
  <c r="T14" i="36"/>
  <c r="T13" i="36"/>
  <c r="T12" i="36"/>
  <c r="T11" i="36"/>
  <c r="P10" i="36"/>
  <c r="Q47" i="36" s="1"/>
  <c r="X9" i="36"/>
  <c r="W9" i="36"/>
  <c r="T83" i="35"/>
  <c r="T82" i="35"/>
  <c r="T81" i="35"/>
  <c r="T80" i="35"/>
  <c r="T79" i="35"/>
  <c r="T78" i="35"/>
  <c r="T77" i="35"/>
  <c r="T76" i="35"/>
  <c r="T75" i="35"/>
  <c r="T74" i="35"/>
  <c r="T73" i="35"/>
  <c r="T72" i="35"/>
  <c r="T71" i="35"/>
  <c r="T70" i="35"/>
  <c r="T69" i="35"/>
  <c r="T68" i="35"/>
  <c r="T67" i="35"/>
  <c r="T66" i="35"/>
  <c r="V66" i="35" s="1"/>
  <c r="T65" i="35"/>
  <c r="T64" i="35"/>
  <c r="T63" i="35"/>
  <c r="T62" i="35"/>
  <c r="V62" i="35" s="1"/>
  <c r="T61" i="35"/>
  <c r="T60" i="35"/>
  <c r="T59" i="35"/>
  <c r="T58" i="35"/>
  <c r="T57" i="35"/>
  <c r="T56" i="35"/>
  <c r="T55" i="35"/>
  <c r="V55" i="35" s="1"/>
  <c r="T54" i="35"/>
  <c r="T53" i="35"/>
  <c r="T52" i="35"/>
  <c r="T51" i="35"/>
  <c r="T50" i="35"/>
  <c r="T49" i="35"/>
  <c r="T48" i="35"/>
  <c r="Q48" i="35"/>
  <c r="T47" i="35"/>
  <c r="T46" i="35"/>
  <c r="T45" i="35"/>
  <c r="T44" i="35"/>
  <c r="T43" i="35"/>
  <c r="T42" i="35"/>
  <c r="T41" i="35"/>
  <c r="T40" i="35"/>
  <c r="T39" i="35"/>
  <c r="T38" i="35"/>
  <c r="T37" i="35"/>
  <c r="T36" i="35"/>
  <c r="T35" i="35"/>
  <c r="T34" i="35"/>
  <c r="T33" i="35"/>
  <c r="T32" i="35"/>
  <c r="T31" i="35"/>
  <c r="T30" i="35"/>
  <c r="T29" i="35"/>
  <c r="T28" i="35"/>
  <c r="T27" i="35"/>
  <c r="T26" i="35"/>
  <c r="T25" i="35"/>
  <c r="T24" i="35"/>
  <c r="T23" i="35"/>
  <c r="V23" i="35" s="1"/>
  <c r="T22" i="35"/>
  <c r="T21" i="35"/>
  <c r="T20" i="35"/>
  <c r="T19" i="35"/>
  <c r="T18" i="35"/>
  <c r="T17" i="35"/>
  <c r="V16" i="35"/>
  <c r="T16" i="35"/>
  <c r="T15" i="35"/>
  <c r="T14" i="35"/>
  <c r="T13" i="35"/>
  <c r="T12" i="35"/>
  <c r="T11" i="35"/>
  <c r="P10" i="35"/>
  <c r="Q59" i="35" s="1"/>
  <c r="X9" i="35"/>
  <c r="W9" i="35"/>
  <c r="T83" i="34"/>
  <c r="T82" i="34"/>
  <c r="T81" i="34"/>
  <c r="T80" i="34"/>
  <c r="T79" i="34"/>
  <c r="T78" i="34"/>
  <c r="T77" i="34"/>
  <c r="T76" i="34"/>
  <c r="T75" i="34"/>
  <c r="T74" i="34"/>
  <c r="T73" i="34"/>
  <c r="T72" i="34"/>
  <c r="T71" i="34"/>
  <c r="T70" i="34"/>
  <c r="T69" i="34"/>
  <c r="T68" i="34"/>
  <c r="T67" i="34"/>
  <c r="T66" i="34"/>
  <c r="T65" i="34"/>
  <c r="T64" i="34"/>
  <c r="T63" i="34"/>
  <c r="T62" i="34"/>
  <c r="T61" i="34"/>
  <c r="V61" i="34" s="1"/>
  <c r="T60" i="34"/>
  <c r="T59" i="34"/>
  <c r="T58" i="34"/>
  <c r="T57" i="34"/>
  <c r="T56" i="34"/>
  <c r="T55" i="34"/>
  <c r="T54" i="34"/>
  <c r="T53" i="34"/>
  <c r="T52" i="34"/>
  <c r="T51" i="34"/>
  <c r="T50" i="34"/>
  <c r="V49" i="34"/>
  <c r="T49" i="34"/>
  <c r="T48" i="34"/>
  <c r="T47" i="34"/>
  <c r="T46" i="34"/>
  <c r="T45" i="34"/>
  <c r="T44" i="34"/>
  <c r="T43" i="34"/>
  <c r="T42" i="34"/>
  <c r="T41" i="34"/>
  <c r="T40" i="34"/>
  <c r="T39" i="34"/>
  <c r="T38" i="34"/>
  <c r="T37" i="34"/>
  <c r="T36" i="34"/>
  <c r="V36" i="34" s="1"/>
  <c r="T35" i="34"/>
  <c r="T34" i="34"/>
  <c r="T33" i="34"/>
  <c r="T32" i="34"/>
  <c r="T31" i="34"/>
  <c r="T30" i="34"/>
  <c r="T29" i="34"/>
  <c r="T28" i="34"/>
  <c r="V28" i="34" s="1"/>
  <c r="T27" i="34"/>
  <c r="T26" i="34"/>
  <c r="T25" i="34"/>
  <c r="T24" i="34"/>
  <c r="T23" i="34"/>
  <c r="T22" i="34"/>
  <c r="T21" i="34"/>
  <c r="T20" i="34"/>
  <c r="T19" i="34"/>
  <c r="T18" i="34"/>
  <c r="T17" i="34"/>
  <c r="T16" i="34"/>
  <c r="V16" i="34" s="1"/>
  <c r="T15" i="34"/>
  <c r="T14" i="34"/>
  <c r="T13" i="34"/>
  <c r="T12" i="34"/>
  <c r="T11" i="34"/>
  <c r="P10" i="34"/>
  <c r="X9" i="34"/>
  <c r="W9" i="34"/>
  <c r="T81" i="33"/>
  <c r="T80" i="33"/>
  <c r="T79" i="33"/>
  <c r="T78" i="33"/>
  <c r="T77" i="33"/>
  <c r="T76" i="33"/>
  <c r="T75" i="33"/>
  <c r="T74" i="33"/>
  <c r="T73" i="33"/>
  <c r="T72" i="33"/>
  <c r="T71" i="33"/>
  <c r="T70" i="33"/>
  <c r="T69" i="33"/>
  <c r="T68" i="33"/>
  <c r="T67" i="33"/>
  <c r="T66" i="33"/>
  <c r="T65" i="33"/>
  <c r="T64" i="33"/>
  <c r="T63" i="33"/>
  <c r="T62" i="33"/>
  <c r="T61" i="33"/>
  <c r="T60" i="33"/>
  <c r="T59" i="33"/>
  <c r="T58" i="33"/>
  <c r="T57" i="33"/>
  <c r="T56" i="33"/>
  <c r="T55" i="33"/>
  <c r="T54" i="33"/>
  <c r="T53" i="33"/>
  <c r="T52" i="33"/>
  <c r="T51" i="33"/>
  <c r="T50" i="33"/>
  <c r="T49" i="33"/>
  <c r="T48" i="33"/>
  <c r="T47" i="33"/>
  <c r="T46" i="33"/>
  <c r="T45" i="33"/>
  <c r="T44" i="33"/>
  <c r="T43" i="33"/>
  <c r="T42" i="33"/>
  <c r="T41" i="33"/>
  <c r="T40" i="33"/>
  <c r="T39" i="33"/>
  <c r="T38" i="33"/>
  <c r="T37" i="33"/>
  <c r="T36" i="33"/>
  <c r="T35" i="33"/>
  <c r="T34" i="33"/>
  <c r="T33" i="33"/>
  <c r="T32" i="33"/>
  <c r="T31" i="33"/>
  <c r="T30" i="33"/>
  <c r="T29" i="33"/>
  <c r="T28" i="33"/>
  <c r="V28" i="33" s="1"/>
  <c r="T27" i="33"/>
  <c r="V27" i="33" s="1"/>
  <c r="T26" i="33"/>
  <c r="T25" i="33"/>
  <c r="T24" i="33"/>
  <c r="T23" i="33"/>
  <c r="T22" i="33"/>
  <c r="T21" i="33"/>
  <c r="T20" i="33"/>
  <c r="T19" i="33"/>
  <c r="T18" i="33"/>
  <c r="T17" i="33"/>
  <c r="T16" i="33"/>
  <c r="T15" i="33"/>
  <c r="T14" i="33"/>
  <c r="T13" i="33"/>
  <c r="T12" i="33"/>
  <c r="T11" i="33"/>
  <c r="P10" i="33"/>
  <c r="Q16" i="33" s="1"/>
  <c r="X9" i="33"/>
  <c r="W9" i="33"/>
  <c r="T81" i="32"/>
  <c r="T80" i="32"/>
  <c r="T79" i="32"/>
  <c r="T78" i="32"/>
  <c r="T77" i="32"/>
  <c r="T76" i="32"/>
  <c r="V76" i="32" s="1"/>
  <c r="T75" i="32"/>
  <c r="T74" i="32"/>
  <c r="T73" i="32"/>
  <c r="T72" i="32"/>
  <c r="T71" i="32"/>
  <c r="T70" i="32"/>
  <c r="T69" i="32"/>
  <c r="T68" i="32"/>
  <c r="T67" i="32"/>
  <c r="T66" i="32"/>
  <c r="T65" i="32"/>
  <c r="T64" i="32"/>
  <c r="T63" i="32"/>
  <c r="T62" i="32"/>
  <c r="T61" i="32"/>
  <c r="T60" i="32"/>
  <c r="T59" i="32"/>
  <c r="T58" i="32"/>
  <c r="T57" i="32"/>
  <c r="T56" i="32"/>
  <c r="T55" i="32"/>
  <c r="T54" i="32"/>
  <c r="T53" i="32"/>
  <c r="T52" i="32"/>
  <c r="T51" i="32"/>
  <c r="T50" i="32"/>
  <c r="T49" i="32"/>
  <c r="T48" i="32"/>
  <c r="T47" i="32"/>
  <c r="T46" i="32"/>
  <c r="T45" i="32"/>
  <c r="T44" i="32"/>
  <c r="T43" i="32"/>
  <c r="T42" i="32"/>
  <c r="T41" i="32"/>
  <c r="T40" i="32"/>
  <c r="T39" i="32"/>
  <c r="T38" i="32"/>
  <c r="T37" i="32"/>
  <c r="T36" i="32"/>
  <c r="T35" i="32"/>
  <c r="T34" i="32"/>
  <c r="T33" i="32"/>
  <c r="T32" i="32"/>
  <c r="T31" i="32"/>
  <c r="T30" i="32"/>
  <c r="T29" i="32"/>
  <c r="T28" i="32"/>
  <c r="T27" i="32"/>
  <c r="T26" i="32"/>
  <c r="T25" i="32"/>
  <c r="T24" i="32"/>
  <c r="T23" i="32"/>
  <c r="T22" i="32"/>
  <c r="V22" i="32" s="1"/>
  <c r="T21" i="32"/>
  <c r="T20" i="32"/>
  <c r="T19" i="32"/>
  <c r="T18" i="32"/>
  <c r="T17" i="32"/>
  <c r="T16" i="32"/>
  <c r="T15" i="32"/>
  <c r="T14" i="32"/>
  <c r="T13" i="32"/>
  <c r="T12" i="32"/>
  <c r="T11" i="32"/>
  <c r="P10" i="32"/>
  <c r="Q26" i="32" s="1"/>
  <c r="X9" i="32"/>
  <c r="W9" i="32"/>
  <c r="T83" i="31"/>
  <c r="T82" i="31"/>
  <c r="T81" i="31"/>
  <c r="T80" i="31"/>
  <c r="T79" i="31"/>
  <c r="T78" i="31"/>
  <c r="T77" i="31"/>
  <c r="T76" i="31"/>
  <c r="T75" i="31"/>
  <c r="T74" i="31"/>
  <c r="T73" i="31"/>
  <c r="T72" i="31"/>
  <c r="T71" i="31"/>
  <c r="T70" i="31"/>
  <c r="T69" i="31"/>
  <c r="T68" i="31"/>
  <c r="T67" i="31"/>
  <c r="T66" i="31"/>
  <c r="T65" i="31"/>
  <c r="T64" i="31"/>
  <c r="T63" i="31"/>
  <c r="T62" i="31"/>
  <c r="T61" i="31"/>
  <c r="V61" i="31" s="1"/>
  <c r="T60" i="31"/>
  <c r="T59" i="31"/>
  <c r="T58" i="31"/>
  <c r="T57" i="31"/>
  <c r="T56" i="31"/>
  <c r="T55" i="31"/>
  <c r="T54" i="31"/>
  <c r="T53" i="31"/>
  <c r="T52" i="31"/>
  <c r="T51" i="31"/>
  <c r="T50" i="31"/>
  <c r="T49" i="31"/>
  <c r="T48" i="31"/>
  <c r="T47" i="31"/>
  <c r="T46" i="31"/>
  <c r="T45" i="31"/>
  <c r="T44" i="31"/>
  <c r="T43" i="31"/>
  <c r="T42" i="31"/>
  <c r="T41" i="31"/>
  <c r="T40" i="31"/>
  <c r="T39" i="31"/>
  <c r="T38" i="31"/>
  <c r="T37" i="31"/>
  <c r="T36" i="31"/>
  <c r="T35" i="31"/>
  <c r="T34" i="31"/>
  <c r="T33" i="31"/>
  <c r="T32" i="31"/>
  <c r="T31" i="31"/>
  <c r="T30" i="31"/>
  <c r="T29" i="31"/>
  <c r="T28" i="31"/>
  <c r="T27" i="31"/>
  <c r="T26" i="31"/>
  <c r="T25" i="31"/>
  <c r="T24" i="31"/>
  <c r="T23" i="31"/>
  <c r="T22" i="31"/>
  <c r="T21" i="31"/>
  <c r="T20" i="31"/>
  <c r="T19" i="31"/>
  <c r="T18" i="31"/>
  <c r="T17" i="31"/>
  <c r="T16" i="31"/>
  <c r="V16" i="31" s="1"/>
  <c r="T15" i="31"/>
  <c r="T14" i="31"/>
  <c r="T13" i="31"/>
  <c r="T12" i="31"/>
  <c r="T11" i="31"/>
  <c r="P10" i="31"/>
  <c r="X9" i="31"/>
  <c r="W9" i="31"/>
  <c r="T82" i="30"/>
  <c r="T81" i="30"/>
  <c r="T80" i="30"/>
  <c r="T79" i="30"/>
  <c r="T78" i="30"/>
  <c r="T77" i="30"/>
  <c r="T76" i="30"/>
  <c r="T75" i="30"/>
  <c r="T74" i="30"/>
  <c r="T73" i="30"/>
  <c r="T72" i="30"/>
  <c r="T71" i="30"/>
  <c r="T70" i="30"/>
  <c r="T69" i="30"/>
  <c r="T68" i="30"/>
  <c r="T67" i="30"/>
  <c r="T66" i="30"/>
  <c r="T65" i="30"/>
  <c r="T64" i="30"/>
  <c r="T63" i="30"/>
  <c r="T62" i="30"/>
  <c r="T61" i="30"/>
  <c r="T60" i="30"/>
  <c r="T59" i="30"/>
  <c r="T58" i="30"/>
  <c r="T57" i="30"/>
  <c r="T55" i="30"/>
  <c r="T54" i="30"/>
  <c r="T53" i="30"/>
  <c r="T52" i="30"/>
  <c r="T51" i="30"/>
  <c r="T50" i="30"/>
  <c r="T49" i="30"/>
  <c r="T48" i="30"/>
  <c r="T47" i="30"/>
  <c r="T46" i="30"/>
  <c r="T45" i="30"/>
  <c r="T44" i="30"/>
  <c r="T43" i="30"/>
  <c r="T42" i="30"/>
  <c r="T41" i="30"/>
  <c r="T40" i="30"/>
  <c r="T39" i="30"/>
  <c r="T38" i="30"/>
  <c r="T37" i="30"/>
  <c r="T36" i="30"/>
  <c r="T35" i="30"/>
  <c r="T34" i="30"/>
  <c r="T33" i="30"/>
  <c r="T32" i="30"/>
  <c r="T31" i="30"/>
  <c r="T30" i="30"/>
  <c r="T29" i="30"/>
  <c r="T28" i="30"/>
  <c r="T27" i="30"/>
  <c r="T26" i="30"/>
  <c r="T25" i="30"/>
  <c r="V25" i="30" s="1"/>
  <c r="T24" i="30"/>
  <c r="T23" i="30"/>
  <c r="T22" i="30"/>
  <c r="T21" i="30"/>
  <c r="T20" i="30"/>
  <c r="T19" i="30"/>
  <c r="T18" i="30"/>
  <c r="T17" i="30"/>
  <c r="T16" i="30"/>
  <c r="T15" i="30"/>
  <c r="T14" i="30"/>
  <c r="T13" i="30"/>
  <c r="T12" i="30"/>
  <c r="Q12" i="30"/>
  <c r="S12" i="30" s="1"/>
  <c r="T11" i="30"/>
  <c r="P86" i="30" s="1"/>
  <c r="Q11" i="30"/>
  <c r="P10" i="30"/>
  <c r="Q69" i="30" s="1"/>
  <c r="S69" i="30" s="1"/>
  <c r="X9" i="30"/>
  <c r="W9" i="30"/>
  <c r="T83" i="29"/>
  <c r="T82" i="29"/>
  <c r="T81" i="29"/>
  <c r="T80" i="29"/>
  <c r="T79" i="29"/>
  <c r="T78" i="29"/>
  <c r="T77" i="29"/>
  <c r="T76" i="29"/>
  <c r="T75" i="29"/>
  <c r="T74" i="29"/>
  <c r="T73" i="29"/>
  <c r="T72" i="29"/>
  <c r="T71" i="29"/>
  <c r="T70" i="29"/>
  <c r="T69" i="29"/>
  <c r="T68" i="29"/>
  <c r="T67" i="29"/>
  <c r="T66" i="29"/>
  <c r="T65" i="29"/>
  <c r="T64" i="29"/>
  <c r="T63" i="29"/>
  <c r="T62" i="29"/>
  <c r="T61" i="29"/>
  <c r="T60" i="29"/>
  <c r="T59" i="29"/>
  <c r="T58" i="29"/>
  <c r="T57" i="29"/>
  <c r="T56" i="29"/>
  <c r="T55" i="29"/>
  <c r="T54" i="29"/>
  <c r="T53" i="29"/>
  <c r="V53" i="29" s="1"/>
  <c r="T52" i="29"/>
  <c r="T51" i="29"/>
  <c r="T50" i="29"/>
  <c r="T49" i="29"/>
  <c r="T48" i="29"/>
  <c r="T47" i="29"/>
  <c r="T46" i="29"/>
  <c r="T45" i="29"/>
  <c r="T44" i="29"/>
  <c r="T43" i="29"/>
  <c r="T42" i="29"/>
  <c r="T41" i="29"/>
  <c r="T40" i="29"/>
  <c r="T39" i="29"/>
  <c r="T38" i="29"/>
  <c r="T37" i="29"/>
  <c r="T36" i="29"/>
  <c r="T35" i="29"/>
  <c r="T34" i="29"/>
  <c r="T33" i="29"/>
  <c r="T32" i="29"/>
  <c r="T31" i="29"/>
  <c r="T30" i="29"/>
  <c r="T29" i="29"/>
  <c r="T28" i="29"/>
  <c r="T27" i="29"/>
  <c r="T26" i="29"/>
  <c r="T25" i="29"/>
  <c r="T24" i="29"/>
  <c r="T23" i="29"/>
  <c r="T22" i="29"/>
  <c r="T21" i="29"/>
  <c r="T20" i="29"/>
  <c r="T19" i="29"/>
  <c r="T18" i="29"/>
  <c r="T17" i="29"/>
  <c r="T15" i="29"/>
  <c r="T14" i="29"/>
  <c r="V14" i="29" s="1"/>
  <c r="T13" i="29"/>
  <c r="T12" i="29"/>
  <c r="T11" i="29"/>
  <c r="P10" i="29"/>
  <c r="Q11" i="29" s="1"/>
  <c r="R11" i="29" s="1"/>
  <c r="X9" i="29"/>
  <c r="W9" i="29"/>
  <c r="Q29" i="36" l="1"/>
  <c r="R29" i="36" s="1"/>
  <c r="Q21" i="36"/>
  <c r="R21" i="36" s="1"/>
  <c r="Q66" i="30"/>
  <c r="Q18" i="29"/>
  <c r="R18" i="29" s="1"/>
  <c r="P88" i="29"/>
  <c r="P88" i="31"/>
  <c r="V11" i="30"/>
  <c r="Q15" i="36"/>
  <c r="V15" i="36" s="1"/>
  <c r="Q27" i="36"/>
  <c r="R27" i="36" s="1"/>
  <c r="Q63" i="36"/>
  <c r="S63" i="36" s="1"/>
  <c r="Q18" i="32"/>
  <c r="S18" i="32" s="1"/>
  <c r="Q11" i="36"/>
  <c r="V11" i="36" s="1"/>
  <c r="Q13" i="36"/>
  <c r="R13" i="36" s="1"/>
  <c r="Q25" i="36"/>
  <c r="R25" i="36" s="1"/>
  <c r="Q79" i="36"/>
  <c r="V79" i="36" s="1"/>
  <c r="Q13" i="29"/>
  <c r="S13" i="29" s="1"/>
  <c r="Q62" i="30"/>
  <c r="V62" i="30" s="1"/>
  <c r="Q23" i="36"/>
  <c r="R23" i="36" s="1"/>
  <c r="Q31" i="36"/>
  <c r="V31" i="36" s="1"/>
  <c r="Q30" i="29"/>
  <c r="S30" i="29" s="1"/>
  <c r="R11" i="30"/>
  <c r="Q23" i="30"/>
  <c r="Q24" i="30"/>
  <c r="S24" i="30" s="1"/>
  <c r="Q29" i="30"/>
  <c r="V29" i="30" s="1"/>
  <c r="Q33" i="30"/>
  <c r="V33" i="30" s="1"/>
  <c r="Q37" i="30"/>
  <c r="V37" i="30" s="1"/>
  <c r="Q41" i="30"/>
  <c r="V41" i="30" s="1"/>
  <c r="Q45" i="30"/>
  <c r="V45" i="30" s="1"/>
  <c r="Q49" i="30"/>
  <c r="V49" i="30" s="1"/>
  <c r="Q53" i="30"/>
  <c r="V53" i="30" s="1"/>
  <c r="Q58" i="30"/>
  <c r="V58" i="30" s="1"/>
  <c r="Q61" i="30"/>
  <c r="R61" i="30" s="1"/>
  <c r="Q65" i="30"/>
  <c r="R69" i="30"/>
  <c r="V18" i="32"/>
  <c r="Q22" i="32"/>
  <c r="Q17" i="35"/>
  <c r="S17" i="35" s="1"/>
  <c r="Q22" i="35"/>
  <c r="R22" i="35" s="1"/>
  <c r="Q25" i="35"/>
  <c r="V25" i="35" s="1"/>
  <c r="Q30" i="35"/>
  <c r="Q33" i="35"/>
  <c r="V33" i="35" s="1"/>
  <c r="Q38" i="35"/>
  <c r="S38" i="35" s="1"/>
  <c r="Q41" i="35"/>
  <c r="V41" i="35" s="1"/>
  <c r="Q17" i="36"/>
  <c r="Q19" i="36"/>
  <c r="R19" i="36" s="1"/>
  <c r="S21" i="36"/>
  <c r="S29" i="36"/>
  <c r="Q35" i="36"/>
  <c r="S35" i="36" s="1"/>
  <c r="Q51" i="36"/>
  <c r="S51" i="36" s="1"/>
  <c r="Q67" i="36"/>
  <c r="R67" i="36" s="1"/>
  <c r="Q22" i="29"/>
  <c r="S22" i="29" s="1"/>
  <c r="S11" i="30"/>
  <c r="V12" i="30"/>
  <c r="Q21" i="30"/>
  <c r="Q27" i="30"/>
  <c r="Q28" i="30"/>
  <c r="R28" i="30" s="1"/>
  <c r="Q32" i="30"/>
  <c r="R32" i="30" s="1"/>
  <c r="Q36" i="30"/>
  <c r="Q40" i="30"/>
  <c r="Q44" i="30"/>
  <c r="R44" i="30" s="1"/>
  <c r="Q48" i="30"/>
  <c r="R48" i="30" s="1"/>
  <c r="Q52" i="30"/>
  <c r="Q56" i="30"/>
  <c r="R56" i="30" s="1"/>
  <c r="Q74" i="30"/>
  <c r="V74" i="30" s="1"/>
  <c r="Q78" i="30"/>
  <c r="V78" i="30" s="1"/>
  <c r="Q82" i="30"/>
  <c r="Q14" i="32"/>
  <c r="V23" i="36"/>
  <c r="Q39" i="36"/>
  <c r="Q55" i="36"/>
  <c r="Q71" i="36"/>
  <c r="R71" i="36" s="1"/>
  <c r="S11" i="29"/>
  <c r="Q26" i="29"/>
  <c r="S26" i="29" s="1"/>
  <c r="Q13" i="30"/>
  <c r="V13" i="30" s="1"/>
  <c r="Q15" i="30"/>
  <c r="Q16" i="30"/>
  <c r="Q17" i="30"/>
  <c r="V17" i="30" s="1"/>
  <c r="Q19" i="30"/>
  <c r="Q20" i="30"/>
  <c r="V21" i="30"/>
  <c r="Q25" i="30"/>
  <c r="Q57" i="30"/>
  <c r="S57" i="30" s="1"/>
  <c r="Q70" i="30"/>
  <c r="V70" i="30" s="1"/>
  <c r="Q73" i="30"/>
  <c r="V73" i="30" s="1"/>
  <c r="Q77" i="30"/>
  <c r="Q81" i="30"/>
  <c r="V26" i="32"/>
  <c r="Q18" i="35"/>
  <c r="R18" i="35" s="1"/>
  <c r="Q21" i="35"/>
  <c r="S21" i="35" s="1"/>
  <c r="Q26" i="35"/>
  <c r="R26" i="35" s="1"/>
  <c r="Q29" i="35"/>
  <c r="Q34" i="35"/>
  <c r="V34" i="35" s="1"/>
  <c r="Q37" i="35"/>
  <c r="S37" i="35" s="1"/>
  <c r="Q42" i="35"/>
  <c r="R42" i="35" s="1"/>
  <c r="Q43" i="36"/>
  <c r="Q59" i="36"/>
  <c r="S59" i="36" s="1"/>
  <c r="Q75" i="36"/>
  <c r="V75" i="36" s="1"/>
  <c r="V29" i="29"/>
  <c r="V13" i="29"/>
  <c r="V22" i="29"/>
  <c r="V11" i="29"/>
  <c r="Q15" i="29"/>
  <c r="S18" i="29"/>
  <c r="Q20" i="29"/>
  <c r="Q28" i="29"/>
  <c r="Q32" i="29"/>
  <c r="Q52" i="29"/>
  <c r="Q56" i="29"/>
  <c r="Q12" i="29"/>
  <c r="V12" i="29" s="1"/>
  <c r="Q16" i="29"/>
  <c r="Q17" i="29"/>
  <c r="V17" i="29" s="1"/>
  <c r="Q21" i="29"/>
  <c r="V21" i="29" s="1"/>
  <c r="Q25" i="29"/>
  <c r="Q29" i="29"/>
  <c r="Q33" i="29"/>
  <c r="V33" i="29" s="1"/>
  <c r="Q37" i="29"/>
  <c r="V37" i="29" s="1"/>
  <c r="Q41" i="29"/>
  <c r="V41" i="29" s="1"/>
  <c r="Q45" i="29"/>
  <c r="V45" i="29" s="1"/>
  <c r="Q49" i="29"/>
  <c r="V49" i="29" s="1"/>
  <c r="Q53" i="29"/>
  <c r="Q57" i="29"/>
  <c r="Q61" i="29"/>
  <c r="Q65" i="29"/>
  <c r="Q69" i="29"/>
  <c r="Q72" i="29"/>
  <c r="Q76" i="29"/>
  <c r="Q80" i="29"/>
  <c r="R12" i="30"/>
  <c r="R17" i="30"/>
  <c r="S17" i="30"/>
  <c r="V20" i="30"/>
  <c r="R36" i="30"/>
  <c r="R40" i="30"/>
  <c r="R52" i="30"/>
  <c r="R62" i="30"/>
  <c r="S62" i="30"/>
  <c r="Q82" i="31"/>
  <c r="Q78" i="31"/>
  <c r="Q74" i="31"/>
  <c r="V74" i="31" s="1"/>
  <c r="Q70" i="31"/>
  <c r="V70" i="31" s="1"/>
  <c r="Q81" i="31"/>
  <c r="Q80" i="31"/>
  <c r="Q77" i="31"/>
  <c r="Q76" i="31"/>
  <c r="Q73" i="31"/>
  <c r="Q72" i="31"/>
  <c r="Q69" i="31"/>
  <c r="Q68" i="31"/>
  <c r="Q63" i="31"/>
  <c r="V63" i="31" s="1"/>
  <c r="Q59" i="31"/>
  <c r="Q55" i="31"/>
  <c r="Q51" i="31"/>
  <c r="V51" i="31" s="1"/>
  <c r="Q47" i="31"/>
  <c r="V47" i="31" s="1"/>
  <c r="Q43" i="31"/>
  <c r="Q39" i="31"/>
  <c r="Q35" i="31"/>
  <c r="V35" i="31" s="1"/>
  <c r="Q31" i="31"/>
  <c r="V31" i="31" s="1"/>
  <c r="Q27" i="31"/>
  <c r="Q23" i="31"/>
  <c r="Q19" i="31"/>
  <c r="V19" i="31" s="1"/>
  <c r="Q15" i="31"/>
  <c r="V15" i="31" s="1"/>
  <c r="Q11" i="31"/>
  <c r="Q83" i="31"/>
  <c r="Q79" i="31"/>
  <c r="Q75" i="31"/>
  <c r="Q71" i="31"/>
  <c r="Q67" i="31"/>
  <c r="Q66" i="31"/>
  <c r="V66" i="31" s="1"/>
  <c r="Q62" i="31"/>
  <c r="Q58" i="31"/>
  <c r="Q54" i="31"/>
  <c r="Q50" i="31"/>
  <c r="Q46" i="31"/>
  <c r="Q42" i="31"/>
  <c r="Q38" i="31"/>
  <c r="Q34" i="31"/>
  <c r="Q30" i="31"/>
  <c r="Q26" i="31"/>
  <c r="Q22" i="31"/>
  <c r="Q18" i="31"/>
  <c r="Q14" i="31"/>
  <c r="Q65" i="31"/>
  <c r="Q61" i="31"/>
  <c r="Q57" i="31"/>
  <c r="Q53" i="31"/>
  <c r="Q49" i="31"/>
  <c r="Q45" i="31"/>
  <c r="Q41" i="31"/>
  <c r="Q37" i="31"/>
  <c r="Q33" i="31"/>
  <c r="Q29" i="31"/>
  <c r="Q25" i="31"/>
  <c r="Q21" i="31"/>
  <c r="Q17" i="31"/>
  <c r="Q13" i="31"/>
  <c r="Q64" i="31"/>
  <c r="V64" i="31" s="1"/>
  <c r="Q60" i="31"/>
  <c r="Q56" i="31"/>
  <c r="Q52" i="31"/>
  <c r="V52" i="31" s="1"/>
  <c r="Q48" i="31"/>
  <c r="V48" i="31" s="1"/>
  <c r="Q44" i="31"/>
  <c r="Q40" i="31"/>
  <c r="Q36" i="31"/>
  <c r="V36" i="31" s="1"/>
  <c r="Q32" i="31"/>
  <c r="V32" i="31" s="1"/>
  <c r="Q28" i="31"/>
  <c r="Q24" i="31"/>
  <c r="Q20" i="31"/>
  <c r="V20" i="31" s="1"/>
  <c r="Q16" i="31"/>
  <c r="Q12" i="31"/>
  <c r="V12" i="31" s="1"/>
  <c r="V30" i="29"/>
  <c r="Q34" i="29"/>
  <c r="Q38" i="29"/>
  <c r="Q42" i="29"/>
  <c r="Q46" i="29"/>
  <c r="Q50" i="29"/>
  <c r="Q54" i="29"/>
  <c r="Q58" i="29"/>
  <c r="Q62" i="29"/>
  <c r="Q66" i="29"/>
  <c r="Q70" i="29"/>
  <c r="Q73" i="29"/>
  <c r="Q74" i="29"/>
  <c r="Q77" i="29"/>
  <c r="V77" i="29" s="1"/>
  <c r="Q78" i="29"/>
  <c r="V78" i="29" s="1"/>
  <c r="Q81" i="29"/>
  <c r="Q82" i="29"/>
  <c r="R21" i="30"/>
  <c r="S21" i="30"/>
  <c r="S61" i="30"/>
  <c r="V61" i="30"/>
  <c r="R66" i="30"/>
  <c r="S66" i="30"/>
  <c r="R82" i="30"/>
  <c r="S82" i="30"/>
  <c r="V23" i="31"/>
  <c r="V27" i="31"/>
  <c r="V39" i="31"/>
  <c r="V43" i="31"/>
  <c r="V55" i="31"/>
  <c r="V59" i="31"/>
  <c r="V18" i="29"/>
  <c r="Q83" i="29"/>
  <c r="V83" i="29" s="1"/>
  <c r="Q79" i="29"/>
  <c r="Q75" i="29"/>
  <c r="V75" i="29" s="1"/>
  <c r="Q71" i="29"/>
  <c r="V71" i="29" s="1"/>
  <c r="P87" i="29"/>
  <c r="R13" i="29"/>
  <c r="Q14" i="29"/>
  <c r="Q19" i="29"/>
  <c r="R22" i="29"/>
  <c r="Q23" i="29"/>
  <c r="V23" i="29" s="1"/>
  <c r="Q27" i="29"/>
  <c r="R30" i="29"/>
  <c r="Q31" i="29"/>
  <c r="Q35" i="29"/>
  <c r="Q39" i="29"/>
  <c r="Q43" i="29"/>
  <c r="V43" i="29" s="1"/>
  <c r="Q47" i="29"/>
  <c r="V47" i="29" s="1"/>
  <c r="Q51" i="29"/>
  <c r="Q55" i="29"/>
  <c r="Q59" i="29"/>
  <c r="V59" i="29" s="1"/>
  <c r="Q63" i="29"/>
  <c r="V63" i="29" s="1"/>
  <c r="Q67" i="29"/>
  <c r="R25" i="30"/>
  <c r="S25" i="30"/>
  <c r="V24" i="31"/>
  <c r="V28" i="31"/>
  <c r="V40" i="31"/>
  <c r="V44" i="31"/>
  <c r="V56" i="31"/>
  <c r="V60" i="31"/>
  <c r="Q24" i="29"/>
  <c r="Q36" i="29"/>
  <c r="Q40" i="29"/>
  <c r="Q44" i="29"/>
  <c r="Q48" i="29"/>
  <c r="Q60" i="29"/>
  <c r="Q64" i="29"/>
  <c r="Q68" i="29"/>
  <c r="V79" i="29"/>
  <c r="R29" i="30"/>
  <c r="S29" i="30"/>
  <c r="R33" i="30"/>
  <c r="S33" i="30"/>
  <c r="R45" i="30"/>
  <c r="S45" i="30"/>
  <c r="R49" i="30"/>
  <c r="S49" i="30"/>
  <c r="S56" i="30"/>
  <c r="V56" i="30"/>
  <c r="V66" i="30"/>
  <c r="V82" i="30"/>
  <c r="Q31" i="30"/>
  <c r="Q35" i="30"/>
  <c r="Q39" i="30"/>
  <c r="Q43" i="30"/>
  <c r="Q47" i="30"/>
  <c r="Q51" i="30"/>
  <c r="Q55" i="30"/>
  <c r="Q60" i="30"/>
  <c r="Q64" i="30"/>
  <c r="Q68" i="30"/>
  <c r="V68" i="30" s="1"/>
  <c r="Q72" i="30"/>
  <c r="V72" i="30" s="1"/>
  <c r="Q76" i="30"/>
  <c r="Q80" i="30"/>
  <c r="Q78" i="32"/>
  <c r="Q74" i="32"/>
  <c r="V74" i="32" s="1"/>
  <c r="Q70" i="32"/>
  <c r="V70" i="32" s="1"/>
  <c r="Q66" i="32"/>
  <c r="Q62" i="32"/>
  <c r="Q58" i="32"/>
  <c r="V58" i="32" s="1"/>
  <c r="Q54" i="32"/>
  <c r="V54" i="32" s="1"/>
  <c r="Q50" i="32"/>
  <c r="Q46" i="32"/>
  <c r="Q42" i="32"/>
  <c r="V42" i="32" s="1"/>
  <c r="Q38" i="32"/>
  <c r="V38" i="32" s="1"/>
  <c r="Q34" i="32"/>
  <c r="V34" i="32" s="1"/>
  <c r="Q80" i="32"/>
  <c r="V80" i="32" s="1"/>
  <c r="Q76" i="32"/>
  <c r="Q72" i="32"/>
  <c r="V72" i="32" s="1"/>
  <c r="Q68" i="32"/>
  <c r="Q64" i="32"/>
  <c r="V64" i="32" s="1"/>
  <c r="Q60" i="32"/>
  <c r="V60" i="32" s="1"/>
  <c r="Q56" i="32"/>
  <c r="V56" i="32" s="1"/>
  <c r="Q52" i="32"/>
  <c r="Q48" i="32"/>
  <c r="V48" i="32" s="1"/>
  <c r="Q44" i="32"/>
  <c r="V44" i="32" s="1"/>
  <c r="Q40" i="32"/>
  <c r="V40" i="32" s="1"/>
  <c r="Q36" i="32"/>
  <c r="Q32" i="32"/>
  <c r="V32" i="32" s="1"/>
  <c r="Q28" i="32"/>
  <c r="V28" i="32" s="1"/>
  <c r="Q24" i="32"/>
  <c r="V24" i="32" s="1"/>
  <c r="Q20" i="32"/>
  <c r="Q79" i="32"/>
  <c r="Q75" i="32"/>
  <c r="Q71" i="32"/>
  <c r="Q67" i="32"/>
  <c r="Q63" i="32"/>
  <c r="Q59" i="32"/>
  <c r="Q55" i="32"/>
  <c r="Q51" i="32"/>
  <c r="Q47" i="32"/>
  <c r="Q43" i="32"/>
  <c r="Q39" i="32"/>
  <c r="Q35" i="32"/>
  <c r="Q15" i="32"/>
  <c r="V15" i="32" s="1"/>
  <c r="Q11" i="32"/>
  <c r="V11" i="32" s="1"/>
  <c r="Q81" i="32"/>
  <c r="Q77" i="32"/>
  <c r="Q73" i="32"/>
  <c r="Q69" i="32"/>
  <c r="Q65" i="32"/>
  <c r="Q61" i="32"/>
  <c r="Q57" i="32"/>
  <c r="Q53" i="32"/>
  <c r="Q49" i="32"/>
  <c r="Q45" i="32"/>
  <c r="Q41" i="32"/>
  <c r="Q37" i="32"/>
  <c r="Q33" i="32"/>
  <c r="Q29" i="32"/>
  <c r="Q25" i="32"/>
  <c r="Q21" i="32"/>
  <c r="Q17" i="32"/>
  <c r="V17" i="32" s="1"/>
  <c r="Q13" i="32"/>
  <c r="V13" i="32" s="1"/>
  <c r="V14" i="32"/>
  <c r="V65" i="30"/>
  <c r="V69" i="30"/>
  <c r="V77" i="30"/>
  <c r="V81" i="30"/>
  <c r="P87" i="30"/>
  <c r="V78" i="31"/>
  <c r="V82" i="31"/>
  <c r="P87" i="31"/>
  <c r="R18" i="32"/>
  <c r="S22" i="32"/>
  <c r="R22" i="32"/>
  <c r="S26" i="32"/>
  <c r="R26" i="32"/>
  <c r="Q30" i="32"/>
  <c r="V30" i="32" s="1"/>
  <c r="V46" i="32"/>
  <c r="P85" i="32"/>
  <c r="P86" i="32"/>
  <c r="V20" i="32"/>
  <c r="V36" i="32"/>
  <c r="R16" i="33"/>
  <c r="S16" i="33"/>
  <c r="V16" i="33"/>
  <c r="Q14" i="30"/>
  <c r="V14" i="30" s="1"/>
  <c r="Q18" i="30"/>
  <c r="V18" i="30" s="1"/>
  <c r="Q22" i="30"/>
  <c r="V22" i="30" s="1"/>
  <c r="Q26" i="30"/>
  <c r="V26" i="30" s="1"/>
  <c r="Q30" i="30"/>
  <c r="V30" i="30" s="1"/>
  <c r="Q34" i="30"/>
  <c r="V34" i="30" s="1"/>
  <c r="Q38" i="30"/>
  <c r="V38" i="30" s="1"/>
  <c r="Q42" i="30"/>
  <c r="Q46" i="30"/>
  <c r="V46" i="30" s="1"/>
  <c r="Q50" i="30"/>
  <c r="V50" i="30" s="1"/>
  <c r="Q54" i="30"/>
  <c r="V54" i="30" s="1"/>
  <c r="Q59" i="30"/>
  <c r="Q63" i="30"/>
  <c r="V63" i="30" s="1"/>
  <c r="Q67" i="30"/>
  <c r="V67" i="30" s="1"/>
  <c r="Q71" i="30"/>
  <c r="Q75" i="30"/>
  <c r="Q79" i="30"/>
  <c r="V11" i="31"/>
  <c r="Q12" i="32"/>
  <c r="Q16" i="32"/>
  <c r="Q19" i="32"/>
  <c r="Q23" i="32"/>
  <c r="Q27" i="32"/>
  <c r="Q31" i="32"/>
  <c r="P86" i="33"/>
  <c r="P85" i="33"/>
  <c r="V50" i="32"/>
  <c r="V62" i="32"/>
  <c r="V66" i="32"/>
  <c r="V78" i="32"/>
  <c r="Q12" i="33"/>
  <c r="R59" i="35"/>
  <c r="S59" i="35"/>
  <c r="Q79" i="33"/>
  <c r="Q75" i="33"/>
  <c r="V75" i="33" s="1"/>
  <c r="Q71" i="33"/>
  <c r="V71" i="33" s="1"/>
  <c r="Q67" i="33"/>
  <c r="V67" i="33" s="1"/>
  <c r="Q63" i="33"/>
  <c r="V63" i="33" s="1"/>
  <c r="Q59" i="33"/>
  <c r="V59" i="33" s="1"/>
  <c r="Q55" i="33"/>
  <c r="V55" i="33" s="1"/>
  <c r="Q51" i="33"/>
  <c r="V51" i="33" s="1"/>
  <c r="Q47" i="33"/>
  <c r="Q81" i="33"/>
  <c r="Q78" i="33"/>
  <c r="Q77" i="33"/>
  <c r="Q74" i="33"/>
  <c r="Q73" i="33"/>
  <c r="Q70" i="33"/>
  <c r="Q69" i="33"/>
  <c r="Q66" i="33"/>
  <c r="Q65" i="33"/>
  <c r="Q62" i="33"/>
  <c r="Q61" i="33"/>
  <c r="Q58" i="33"/>
  <c r="Q57" i="33"/>
  <c r="Q54" i="33"/>
  <c r="Q53" i="33"/>
  <c r="Q50" i="33"/>
  <c r="Q49" i="33"/>
  <c r="Q43" i="33"/>
  <c r="Q39" i="33"/>
  <c r="V39" i="33" s="1"/>
  <c r="Q35" i="33"/>
  <c r="V35" i="33" s="1"/>
  <c r="Q31" i="33"/>
  <c r="V31" i="33" s="1"/>
  <c r="Q27" i="33"/>
  <c r="Q23" i="33"/>
  <c r="V23" i="33" s="1"/>
  <c r="Q19" i="33"/>
  <c r="V19" i="33" s="1"/>
  <c r="Q15" i="33"/>
  <c r="V15" i="33" s="1"/>
  <c r="Q11" i="33"/>
  <c r="V11" i="33" s="1"/>
  <c r="Q80" i="33"/>
  <c r="Q76" i="33"/>
  <c r="Q72" i="33"/>
  <c r="Q68" i="33"/>
  <c r="Q64" i="33"/>
  <c r="Q60" i="33"/>
  <c r="Q56" i="33"/>
  <c r="Q52" i="33"/>
  <c r="Q48" i="33"/>
  <c r="Q46" i="33"/>
  <c r="Q42" i="33"/>
  <c r="Q38" i="33"/>
  <c r="Q34" i="33"/>
  <c r="Q30" i="33"/>
  <c r="Q26" i="33"/>
  <c r="Q22" i="33"/>
  <c r="Q18" i="33"/>
  <c r="Q45" i="33"/>
  <c r="Q41" i="33"/>
  <c r="V41" i="33" s="1"/>
  <c r="Q37" i="33"/>
  <c r="V37" i="33" s="1"/>
  <c r="Q33" i="33"/>
  <c r="V33" i="33" s="1"/>
  <c r="Q29" i="33"/>
  <c r="V29" i="33" s="1"/>
  <c r="Q25" i="33"/>
  <c r="Q21" i="33"/>
  <c r="V21" i="33" s="1"/>
  <c r="Q17" i="33"/>
  <c r="Q13" i="33"/>
  <c r="V13" i="33" s="1"/>
  <c r="V25" i="33"/>
  <c r="V43" i="33"/>
  <c r="V45" i="33"/>
  <c r="V52" i="32"/>
  <c r="V68" i="32"/>
  <c r="Q14" i="33"/>
  <c r="Q20" i="33"/>
  <c r="Q24" i="33"/>
  <c r="Q28" i="33"/>
  <c r="Q32" i="33"/>
  <c r="Q36" i="33"/>
  <c r="Q40" i="33"/>
  <c r="Q44" i="33"/>
  <c r="Q82" i="34"/>
  <c r="Q78" i="34"/>
  <c r="Q74" i="34"/>
  <c r="Q70" i="34"/>
  <c r="Q66" i="34"/>
  <c r="Q62" i="34"/>
  <c r="Q58" i="34"/>
  <c r="Q54" i="34"/>
  <c r="Q81" i="34"/>
  <c r="Q77" i="34"/>
  <c r="Q73" i="34"/>
  <c r="Q69" i="34"/>
  <c r="Q65" i="34"/>
  <c r="Q61" i="34"/>
  <c r="Q57" i="34"/>
  <c r="Q53" i="34"/>
  <c r="Q49" i="34"/>
  <c r="Q45" i="34"/>
  <c r="Q41" i="34"/>
  <c r="Q37" i="34"/>
  <c r="Q80" i="34"/>
  <c r="V80" i="34" s="1"/>
  <c r="Q76" i="34"/>
  <c r="Q72" i="34"/>
  <c r="V72" i="34" s="1"/>
  <c r="Q68" i="34"/>
  <c r="V68" i="34" s="1"/>
  <c r="Q64" i="34"/>
  <c r="V64" i="34" s="1"/>
  <c r="Q60" i="34"/>
  <c r="V60" i="34" s="1"/>
  <c r="Q56" i="34"/>
  <c r="V56" i="34" s="1"/>
  <c r="Q52" i="34"/>
  <c r="V52" i="34" s="1"/>
  <c r="Q48" i="34"/>
  <c r="V48" i="34" s="1"/>
  <c r="Q44" i="34"/>
  <c r="V44" i="34" s="1"/>
  <c r="Q40" i="34"/>
  <c r="Q36" i="34"/>
  <c r="Q32" i="34"/>
  <c r="V32" i="34" s="1"/>
  <c r="Q28" i="34"/>
  <c r="Q24" i="34"/>
  <c r="V24" i="34" s="1"/>
  <c r="Q20" i="34"/>
  <c r="V20" i="34" s="1"/>
  <c r="Q16" i="34"/>
  <c r="Q12" i="34"/>
  <c r="V12" i="34" s="1"/>
  <c r="Q13" i="34"/>
  <c r="Q17" i="34"/>
  <c r="Q21" i="34"/>
  <c r="Q25" i="34"/>
  <c r="Q29" i="34"/>
  <c r="Q33" i="34"/>
  <c r="Q50" i="34"/>
  <c r="Q63" i="34"/>
  <c r="Q67" i="34"/>
  <c r="Q71" i="34"/>
  <c r="Q75" i="34"/>
  <c r="Q79" i="34"/>
  <c r="Q83" i="34"/>
  <c r="P87" i="35"/>
  <c r="P88" i="35"/>
  <c r="R17" i="35"/>
  <c r="S29" i="35"/>
  <c r="V29" i="35"/>
  <c r="R29" i="35"/>
  <c r="S33" i="35"/>
  <c r="R48" i="35"/>
  <c r="V48" i="35"/>
  <c r="S48" i="35"/>
  <c r="V47" i="33"/>
  <c r="V79" i="33"/>
  <c r="Q11" i="34"/>
  <c r="Q14" i="34"/>
  <c r="Q15" i="34"/>
  <c r="Q18" i="34"/>
  <c r="Q19" i="34"/>
  <c r="Q22" i="34"/>
  <c r="Q23" i="34"/>
  <c r="Q26" i="34"/>
  <c r="Q27" i="34"/>
  <c r="Q30" i="34"/>
  <c r="Q31" i="34"/>
  <c r="Q34" i="34"/>
  <c r="Q35" i="34"/>
  <c r="Q14" i="35"/>
  <c r="Q51" i="35"/>
  <c r="S18" i="35"/>
  <c r="S26" i="35"/>
  <c r="R30" i="35"/>
  <c r="V30" i="35"/>
  <c r="S30" i="35"/>
  <c r="R34" i="35"/>
  <c r="V38" i="35"/>
  <c r="S42" i="35"/>
  <c r="V76" i="35"/>
  <c r="P88" i="34"/>
  <c r="P87" i="34"/>
  <c r="Q38" i="34"/>
  <c r="Q39" i="34"/>
  <c r="V39" i="34" s="1"/>
  <c r="V40" i="34"/>
  <c r="Q42" i="34"/>
  <c r="Q43" i="34"/>
  <c r="V43" i="34" s="1"/>
  <c r="Q46" i="34"/>
  <c r="Q47" i="34"/>
  <c r="V47" i="34" s="1"/>
  <c r="Q51" i="34"/>
  <c r="Q55" i="34"/>
  <c r="Q59" i="34"/>
  <c r="V76" i="34"/>
  <c r="Q80" i="35"/>
  <c r="Q76" i="35"/>
  <c r="Q72" i="35"/>
  <c r="Q68" i="35"/>
  <c r="V68" i="35" s="1"/>
  <c r="Q64" i="35"/>
  <c r="V64" i="35" s="1"/>
  <c r="Q60" i="35"/>
  <c r="Q56" i="35"/>
  <c r="Q52" i="35"/>
  <c r="V52" i="35" s="1"/>
  <c r="Q47" i="35"/>
  <c r="Q43" i="35"/>
  <c r="Q39" i="35"/>
  <c r="V39" i="35" s="1"/>
  <c r="Q35" i="35"/>
  <c r="V35" i="35" s="1"/>
  <c r="Q31" i="35"/>
  <c r="V31" i="35" s="1"/>
  <c r="Q27" i="35"/>
  <c r="Q23" i="35"/>
  <c r="Q19" i="35"/>
  <c r="V19" i="35" s="1"/>
  <c r="Q15" i="35"/>
  <c r="V15" i="35" s="1"/>
  <c r="Q83" i="35"/>
  <c r="V83" i="35" s="1"/>
  <c r="Q82" i="35"/>
  <c r="Q79" i="35"/>
  <c r="V79" i="35" s="1"/>
  <c r="Q78" i="35"/>
  <c r="V78" i="35" s="1"/>
  <c r="Q75" i="35"/>
  <c r="V75" i="35" s="1"/>
  <c r="Q74" i="35"/>
  <c r="V74" i="35" s="1"/>
  <c r="Q71" i="35"/>
  <c r="Q70" i="35"/>
  <c r="V70" i="35" s="1"/>
  <c r="Q67" i="35"/>
  <c r="V67" i="35" s="1"/>
  <c r="Q66" i="35"/>
  <c r="Q81" i="35"/>
  <c r="Q77" i="35"/>
  <c r="Q73" i="35"/>
  <c r="Q69" i="35"/>
  <c r="Q65" i="35"/>
  <c r="Q61" i="35"/>
  <c r="Q57" i="35"/>
  <c r="Q53" i="35"/>
  <c r="Q49" i="35"/>
  <c r="Q45" i="35"/>
  <c r="V45" i="35" s="1"/>
  <c r="Q44" i="35"/>
  <c r="Q40" i="35"/>
  <c r="Q36" i="35"/>
  <c r="Q32" i="35"/>
  <c r="Q28" i="35"/>
  <c r="Q24" i="35"/>
  <c r="Q20" i="35"/>
  <c r="Q16" i="35"/>
  <c r="Q13" i="35"/>
  <c r="Q62" i="35"/>
  <c r="Q58" i="35"/>
  <c r="V58" i="35" s="1"/>
  <c r="Q54" i="35"/>
  <c r="V54" i="35" s="1"/>
  <c r="Q50" i="35"/>
  <c r="V50" i="35" s="1"/>
  <c r="Q46" i="35"/>
  <c r="Q12" i="35"/>
  <c r="Q11" i="35"/>
  <c r="Q55" i="35"/>
  <c r="Q63" i="35"/>
  <c r="V49" i="35"/>
  <c r="V51" i="35"/>
  <c r="V59" i="35"/>
  <c r="V63" i="35"/>
  <c r="S15" i="36"/>
  <c r="V35" i="36"/>
  <c r="V27" i="35"/>
  <c r="V43" i="35"/>
  <c r="V82" i="35"/>
  <c r="V47" i="35"/>
  <c r="V56" i="35"/>
  <c r="V60" i="35"/>
  <c r="V71" i="35"/>
  <c r="S43" i="36"/>
  <c r="R43" i="36"/>
  <c r="V43" i="36"/>
  <c r="R75" i="36"/>
  <c r="S19" i="36"/>
  <c r="R31" i="36"/>
  <c r="S39" i="36"/>
  <c r="R39" i="36"/>
  <c r="V39" i="36"/>
  <c r="S47" i="36"/>
  <c r="R47" i="36"/>
  <c r="V47" i="36"/>
  <c r="S55" i="36"/>
  <c r="R55" i="36"/>
  <c r="V55" i="36"/>
  <c r="V63" i="36"/>
  <c r="R79" i="36"/>
  <c r="V13" i="36"/>
  <c r="V17" i="36"/>
  <c r="V21" i="36"/>
  <c r="P87" i="36"/>
  <c r="P86" i="36"/>
  <c r="Q12" i="36"/>
  <c r="Q16" i="36"/>
  <c r="Q20" i="36"/>
  <c r="V20" i="36" s="1"/>
  <c r="Q24" i="36"/>
  <c r="Q28" i="36"/>
  <c r="V28" i="36" s="1"/>
  <c r="Q32" i="36"/>
  <c r="Q36" i="36"/>
  <c r="Q40" i="36"/>
  <c r="Q44" i="36"/>
  <c r="V44" i="36" s="1"/>
  <c r="Q48" i="36"/>
  <c r="Q52" i="36"/>
  <c r="Q56" i="36"/>
  <c r="Q60" i="36"/>
  <c r="V60" i="36" s="1"/>
  <c r="Q64" i="36"/>
  <c r="V64" i="36" s="1"/>
  <c r="Q68" i="36"/>
  <c r="V68" i="36" s="1"/>
  <c r="Q72" i="36"/>
  <c r="Q76" i="36"/>
  <c r="Q80" i="36"/>
  <c r="V29" i="36"/>
  <c r="Q33" i="36"/>
  <c r="Q37" i="36"/>
  <c r="Q41" i="36"/>
  <c r="Q45" i="36"/>
  <c r="Q49" i="36"/>
  <c r="Q53" i="36"/>
  <c r="Q57" i="36"/>
  <c r="Q61" i="36"/>
  <c r="Q65" i="36"/>
  <c r="Q69" i="36"/>
  <c r="Q73" i="36"/>
  <c r="Q77" i="36"/>
  <c r="Q81" i="36"/>
  <c r="Q14" i="36"/>
  <c r="Q18" i="36"/>
  <c r="V18" i="36" s="1"/>
  <c r="Q22" i="36"/>
  <c r="Q26" i="36"/>
  <c r="V26" i="36" s="1"/>
  <c r="Q30" i="36"/>
  <c r="V30" i="36" s="1"/>
  <c r="Q34" i="36"/>
  <c r="V34" i="36" s="1"/>
  <c r="Q38" i="36"/>
  <c r="Q42" i="36"/>
  <c r="V42" i="36" s="1"/>
  <c r="Q46" i="36"/>
  <c r="Q50" i="36"/>
  <c r="V50" i="36" s="1"/>
  <c r="Q54" i="36"/>
  <c r="V54" i="36" s="1"/>
  <c r="Q58" i="36"/>
  <c r="Q62" i="36"/>
  <c r="V62" i="36" s="1"/>
  <c r="Q66" i="36"/>
  <c r="V66" i="36" s="1"/>
  <c r="Q70" i="36"/>
  <c r="V70" i="36" s="1"/>
  <c r="Q74" i="36"/>
  <c r="Q78" i="36"/>
  <c r="Q82" i="36"/>
  <c r="R35" i="36" l="1"/>
  <c r="R15" i="36"/>
  <c r="S11" i="36"/>
  <c r="R11" i="36"/>
  <c r="R38" i="35"/>
  <c r="S22" i="35"/>
  <c r="V18" i="35"/>
  <c r="S34" i="35"/>
  <c r="V22" i="35"/>
  <c r="S27" i="36"/>
  <c r="V19" i="36"/>
  <c r="S13" i="36"/>
  <c r="R59" i="36"/>
  <c r="V27" i="36"/>
  <c r="V17" i="35"/>
  <c r="R33" i="35"/>
  <c r="R37" i="30"/>
  <c r="V25" i="36"/>
  <c r="R63" i="36"/>
  <c r="V51" i="36"/>
  <c r="S23" i="36"/>
  <c r="R51" i="36"/>
  <c r="S71" i="36"/>
  <c r="V59" i="36"/>
  <c r="S25" i="36"/>
  <c r="S53" i="30"/>
  <c r="R53" i="30"/>
  <c r="S37" i="30"/>
  <c r="S79" i="36"/>
  <c r="S31" i="36"/>
  <c r="S75" i="36"/>
  <c r="V42" i="35"/>
  <c r="V26" i="35"/>
  <c r="S25" i="35"/>
  <c r="S70" i="30"/>
  <c r="S58" i="30"/>
  <c r="S78" i="30"/>
  <c r="S41" i="35"/>
  <c r="R70" i="30"/>
  <c r="R78" i="30"/>
  <c r="S67" i="36"/>
  <c r="S81" i="30"/>
  <c r="R81" i="30"/>
  <c r="V19" i="30"/>
  <c r="S19" i="30"/>
  <c r="R19" i="30"/>
  <c r="V71" i="36"/>
  <c r="V67" i="36"/>
  <c r="R37" i="35"/>
  <c r="R21" i="35"/>
  <c r="S74" i="30"/>
  <c r="S13" i="30"/>
  <c r="R57" i="30"/>
  <c r="R58" i="30"/>
  <c r="S77" i="30"/>
  <c r="R77" i="30"/>
  <c r="R26" i="29"/>
  <c r="V26" i="29"/>
  <c r="R14" i="32"/>
  <c r="S14" i="32"/>
  <c r="S44" i="30"/>
  <c r="V44" i="30"/>
  <c r="S28" i="30"/>
  <c r="V28" i="30"/>
  <c r="V23" i="30"/>
  <c r="S23" i="30"/>
  <c r="R23" i="30"/>
  <c r="S48" i="30"/>
  <c r="V48" i="30"/>
  <c r="S32" i="30"/>
  <c r="V32" i="30"/>
  <c r="R41" i="35"/>
  <c r="V37" i="35"/>
  <c r="R25" i="35"/>
  <c r="V21" i="35"/>
  <c r="R74" i="30"/>
  <c r="S41" i="30"/>
  <c r="R13" i="30"/>
  <c r="V24" i="30"/>
  <c r="V57" i="30"/>
  <c r="S73" i="30"/>
  <c r="R73" i="30"/>
  <c r="S16" i="30"/>
  <c r="V16" i="30"/>
  <c r="R16" i="30"/>
  <c r="S40" i="30"/>
  <c r="V40" i="30"/>
  <c r="V27" i="30"/>
  <c r="R27" i="30"/>
  <c r="S27" i="30"/>
  <c r="S65" i="30"/>
  <c r="R65" i="30"/>
  <c r="R41" i="30"/>
  <c r="R24" i="30"/>
  <c r="S20" i="30"/>
  <c r="R20" i="30"/>
  <c r="V15" i="30"/>
  <c r="S15" i="30"/>
  <c r="R15" i="30"/>
  <c r="S52" i="30"/>
  <c r="V52" i="30"/>
  <c r="S36" i="30"/>
  <c r="V36" i="30"/>
  <c r="R17" i="36"/>
  <c r="S17" i="36"/>
  <c r="S46" i="36"/>
  <c r="R46" i="36"/>
  <c r="R73" i="36"/>
  <c r="V73" i="36"/>
  <c r="S73" i="36"/>
  <c r="S58" i="36"/>
  <c r="R58" i="36"/>
  <c r="R37" i="36"/>
  <c r="V37" i="36"/>
  <c r="S37" i="36"/>
  <c r="S32" i="36"/>
  <c r="R32" i="36"/>
  <c r="S70" i="36"/>
  <c r="R70" i="36"/>
  <c r="S54" i="36"/>
  <c r="R54" i="36"/>
  <c r="S38" i="36"/>
  <c r="R38" i="36"/>
  <c r="S22" i="36"/>
  <c r="R22" i="36"/>
  <c r="R81" i="36"/>
  <c r="V81" i="36"/>
  <c r="S81" i="36"/>
  <c r="R65" i="36"/>
  <c r="V65" i="36"/>
  <c r="S65" i="36"/>
  <c r="R49" i="36"/>
  <c r="V49" i="36"/>
  <c r="S49" i="36"/>
  <c r="R33" i="36"/>
  <c r="V33" i="36"/>
  <c r="S33" i="36"/>
  <c r="S76" i="36"/>
  <c r="R76" i="36"/>
  <c r="S60" i="36"/>
  <c r="R60" i="36"/>
  <c r="S44" i="36"/>
  <c r="R44" i="36"/>
  <c r="S28" i="36"/>
  <c r="R28" i="36"/>
  <c r="S12" i="36"/>
  <c r="R12" i="36"/>
  <c r="V76" i="36"/>
  <c r="V58" i="36"/>
  <c r="V12" i="36"/>
  <c r="R63" i="35"/>
  <c r="S63" i="35"/>
  <c r="R46" i="35"/>
  <c r="S46" i="35"/>
  <c r="V46" i="35"/>
  <c r="S62" i="35"/>
  <c r="R62" i="35"/>
  <c r="V24" i="35"/>
  <c r="S24" i="35"/>
  <c r="R24" i="35"/>
  <c r="V40" i="35"/>
  <c r="S40" i="35"/>
  <c r="R40" i="35"/>
  <c r="S53" i="35"/>
  <c r="V53" i="35"/>
  <c r="R53" i="35"/>
  <c r="S69" i="35"/>
  <c r="R69" i="35"/>
  <c r="V69" i="35"/>
  <c r="R71" i="35"/>
  <c r="S71" i="35"/>
  <c r="R79" i="35"/>
  <c r="S79" i="35"/>
  <c r="S27" i="35"/>
  <c r="R27" i="35"/>
  <c r="S43" i="35"/>
  <c r="R43" i="35"/>
  <c r="S60" i="35"/>
  <c r="R60" i="35"/>
  <c r="S76" i="35"/>
  <c r="R76" i="35"/>
  <c r="S51" i="34"/>
  <c r="R51" i="34"/>
  <c r="V51" i="34"/>
  <c r="S39" i="34"/>
  <c r="R39" i="34"/>
  <c r="S34" i="34"/>
  <c r="R34" i="34"/>
  <c r="V34" i="34"/>
  <c r="S26" i="34"/>
  <c r="R26" i="34"/>
  <c r="V26" i="34"/>
  <c r="S18" i="34"/>
  <c r="R18" i="34"/>
  <c r="V18" i="34"/>
  <c r="S75" i="34"/>
  <c r="R75" i="34"/>
  <c r="V75" i="34"/>
  <c r="V50" i="34"/>
  <c r="S50" i="34"/>
  <c r="R50" i="34"/>
  <c r="S21" i="34"/>
  <c r="R21" i="34"/>
  <c r="V21" i="34"/>
  <c r="S16" i="34"/>
  <c r="R16" i="34"/>
  <c r="S32" i="34"/>
  <c r="R32" i="34"/>
  <c r="R48" i="34"/>
  <c r="S48" i="34"/>
  <c r="S64" i="34"/>
  <c r="R64" i="34"/>
  <c r="S80" i="34"/>
  <c r="R80" i="34"/>
  <c r="V41" i="34"/>
  <c r="S41" i="34"/>
  <c r="R41" i="34"/>
  <c r="R57" i="34"/>
  <c r="V57" i="34"/>
  <c r="S57" i="34"/>
  <c r="R73" i="34"/>
  <c r="V73" i="34"/>
  <c r="S73" i="34"/>
  <c r="V54" i="34"/>
  <c r="S54" i="34"/>
  <c r="R54" i="34"/>
  <c r="V70" i="34"/>
  <c r="S70" i="34"/>
  <c r="R70" i="34"/>
  <c r="S44" i="33"/>
  <c r="R44" i="33"/>
  <c r="V44" i="33"/>
  <c r="S28" i="33"/>
  <c r="R28" i="33"/>
  <c r="S25" i="33"/>
  <c r="R25" i="33"/>
  <c r="S41" i="33"/>
  <c r="R41" i="33"/>
  <c r="R26" i="33"/>
  <c r="V26" i="33"/>
  <c r="S26" i="33"/>
  <c r="R42" i="33"/>
  <c r="V42" i="33"/>
  <c r="S42" i="33"/>
  <c r="R56" i="33"/>
  <c r="V56" i="33"/>
  <c r="S56" i="33"/>
  <c r="R72" i="33"/>
  <c r="V72" i="33"/>
  <c r="S72" i="33"/>
  <c r="S11" i="33"/>
  <c r="R11" i="33"/>
  <c r="S27" i="33"/>
  <c r="R27" i="33"/>
  <c r="S43" i="33"/>
  <c r="R43" i="33"/>
  <c r="R54" i="33"/>
  <c r="V54" i="33"/>
  <c r="S54" i="33"/>
  <c r="R62" i="33"/>
  <c r="V62" i="33"/>
  <c r="S62" i="33"/>
  <c r="R70" i="33"/>
  <c r="V70" i="33"/>
  <c r="S70" i="33"/>
  <c r="R78" i="33"/>
  <c r="V78" i="33"/>
  <c r="S78" i="33"/>
  <c r="R59" i="33"/>
  <c r="S59" i="33"/>
  <c r="R75" i="33"/>
  <c r="S75" i="33"/>
  <c r="R31" i="32"/>
  <c r="S31" i="32"/>
  <c r="R16" i="32"/>
  <c r="V16" i="32"/>
  <c r="S16" i="32"/>
  <c r="S79" i="30"/>
  <c r="R79" i="30"/>
  <c r="S63" i="30"/>
  <c r="R63" i="30"/>
  <c r="R46" i="30"/>
  <c r="S46" i="30"/>
  <c r="R30" i="30"/>
  <c r="S30" i="30"/>
  <c r="R14" i="30"/>
  <c r="S14" i="30"/>
  <c r="V31" i="32"/>
  <c r="S17" i="32"/>
  <c r="R17" i="32"/>
  <c r="R33" i="32"/>
  <c r="S33" i="32"/>
  <c r="V33" i="32"/>
  <c r="R49" i="32"/>
  <c r="V49" i="32"/>
  <c r="S49" i="32"/>
  <c r="R65" i="32"/>
  <c r="V65" i="32"/>
  <c r="S65" i="32"/>
  <c r="R81" i="32"/>
  <c r="V81" i="32"/>
  <c r="S81" i="32"/>
  <c r="R35" i="32"/>
  <c r="S35" i="32"/>
  <c r="V35" i="32"/>
  <c r="R51" i="32"/>
  <c r="S51" i="32"/>
  <c r="V51" i="32"/>
  <c r="R67" i="32"/>
  <c r="S67" i="32"/>
  <c r="V67" i="32"/>
  <c r="S32" i="32"/>
  <c r="R32" i="32"/>
  <c r="S48" i="32"/>
  <c r="R48" i="32"/>
  <c r="S64" i="32"/>
  <c r="R64" i="32"/>
  <c r="S80" i="32"/>
  <c r="R80" i="32"/>
  <c r="S42" i="32"/>
  <c r="R42" i="32"/>
  <c r="S58" i="32"/>
  <c r="R58" i="32"/>
  <c r="S74" i="32"/>
  <c r="R74" i="32"/>
  <c r="R68" i="30"/>
  <c r="S68" i="30"/>
  <c r="V51" i="30"/>
  <c r="S51" i="30"/>
  <c r="R51" i="30"/>
  <c r="V35" i="30"/>
  <c r="S35" i="30"/>
  <c r="R35" i="30"/>
  <c r="S48" i="29"/>
  <c r="R48" i="29"/>
  <c r="V48" i="29"/>
  <c r="R24" i="29"/>
  <c r="V24" i="29"/>
  <c r="S24" i="29"/>
  <c r="R55" i="29"/>
  <c r="S55" i="29"/>
  <c r="S39" i="29"/>
  <c r="R39" i="29"/>
  <c r="R27" i="29"/>
  <c r="S27" i="29"/>
  <c r="R14" i="29"/>
  <c r="S14" i="29"/>
  <c r="S75" i="29"/>
  <c r="R75" i="29"/>
  <c r="R82" i="29"/>
  <c r="S82" i="29"/>
  <c r="R74" i="29"/>
  <c r="S74" i="29"/>
  <c r="S62" i="29"/>
  <c r="R62" i="29"/>
  <c r="V62" i="29"/>
  <c r="R46" i="29"/>
  <c r="V46" i="29"/>
  <c r="S46" i="29"/>
  <c r="S24" i="31"/>
  <c r="R24" i="31"/>
  <c r="S40" i="31"/>
  <c r="R40" i="31"/>
  <c r="S56" i="31"/>
  <c r="R56" i="31"/>
  <c r="S17" i="31"/>
  <c r="R17" i="31"/>
  <c r="V17" i="31"/>
  <c r="S33" i="31"/>
  <c r="R33" i="31"/>
  <c r="V33" i="31"/>
  <c r="S49" i="31"/>
  <c r="R49" i="31"/>
  <c r="V49" i="31"/>
  <c r="S65" i="31"/>
  <c r="R65" i="31"/>
  <c r="V65" i="31"/>
  <c r="R26" i="31"/>
  <c r="V26" i="31"/>
  <c r="S26" i="31"/>
  <c r="R42" i="31"/>
  <c r="V42" i="31"/>
  <c r="S42" i="31"/>
  <c r="R58" i="31"/>
  <c r="V58" i="31"/>
  <c r="S58" i="31"/>
  <c r="R71" i="31"/>
  <c r="V71" i="31"/>
  <c r="S71" i="31"/>
  <c r="S23" i="31"/>
  <c r="R23" i="31"/>
  <c r="S39" i="31"/>
  <c r="R39" i="31"/>
  <c r="S55" i="31"/>
  <c r="R55" i="31"/>
  <c r="R69" i="31"/>
  <c r="V69" i="31"/>
  <c r="S69" i="31"/>
  <c r="R77" i="31"/>
  <c r="V77" i="31"/>
  <c r="S77" i="31"/>
  <c r="R78" i="31"/>
  <c r="S78" i="31"/>
  <c r="S76" i="29"/>
  <c r="R76" i="29"/>
  <c r="V76" i="29"/>
  <c r="S61" i="29"/>
  <c r="R61" i="29"/>
  <c r="S45" i="29"/>
  <c r="R45" i="29"/>
  <c r="S29" i="29"/>
  <c r="R29" i="29"/>
  <c r="S16" i="29"/>
  <c r="R16" i="29"/>
  <c r="V16" i="29"/>
  <c r="V52" i="29"/>
  <c r="S52" i="29"/>
  <c r="R52" i="29"/>
  <c r="V20" i="29"/>
  <c r="S20" i="29"/>
  <c r="R20" i="29"/>
  <c r="V82" i="29"/>
  <c r="V27" i="29"/>
  <c r="V61" i="29"/>
  <c r="S14" i="36"/>
  <c r="R14" i="36"/>
  <c r="R41" i="36"/>
  <c r="V41" i="36"/>
  <c r="S41" i="36"/>
  <c r="S52" i="36"/>
  <c r="R52" i="36"/>
  <c r="S42" i="36"/>
  <c r="R42" i="36"/>
  <c r="R69" i="36"/>
  <c r="V69" i="36"/>
  <c r="S69" i="36"/>
  <c r="S80" i="36"/>
  <c r="R80" i="36"/>
  <c r="S48" i="36"/>
  <c r="R48" i="36"/>
  <c r="S16" i="36"/>
  <c r="R16" i="36"/>
  <c r="V82" i="36"/>
  <c r="S82" i="36"/>
  <c r="R82" i="36"/>
  <c r="S66" i="36"/>
  <c r="R66" i="36"/>
  <c r="S50" i="36"/>
  <c r="R50" i="36"/>
  <c r="S34" i="36"/>
  <c r="R34" i="36"/>
  <c r="S18" i="36"/>
  <c r="R18" i="36"/>
  <c r="R77" i="36"/>
  <c r="V77" i="36"/>
  <c r="S77" i="36"/>
  <c r="R61" i="36"/>
  <c r="V61" i="36"/>
  <c r="S61" i="36"/>
  <c r="R45" i="36"/>
  <c r="V45" i="36"/>
  <c r="S45" i="36"/>
  <c r="S72" i="36"/>
  <c r="R72" i="36"/>
  <c r="S56" i="36"/>
  <c r="R56" i="36"/>
  <c r="S40" i="36"/>
  <c r="R40" i="36"/>
  <c r="S24" i="36"/>
  <c r="R24" i="36"/>
  <c r="V72" i="36"/>
  <c r="V56" i="36"/>
  <c r="V48" i="36"/>
  <c r="V38" i="36"/>
  <c r="V24" i="36"/>
  <c r="V22" i="36"/>
  <c r="R55" i="35"/>
  <c r="S55" i="35"/>
  <c r="S50" i="35"/>
  <c r="R50" i="35"/>
  <c r="V13" i="35"/>
  <c r="S13" i="35"/>
  <c r="R13" i="35"/>
  <c r="V28" i="35"/>
  <c r="S28" i="35"/>
  <c r="R28" i="35"/>
  <c r="V44" i="35"/>
  <c r="S44" i="35"/>
  <c r="R44" i="35"/>
  <c r="S57" i="35"/>
  <c r="V57" i="35"/>
  <c r="R57" i="35"/>
  <c r="S73" i="35"/>
  <c r="R73" i="35"/>
  <c r="V73" i="35"/>
  <c r="S66" i="35"/>
  <c r="R66" i="35"/>
  <c r="S74" i="35"/>
  <c r="R74" i="35"/>
  <c r="S82" i="35"/>
  <c r="R82" i="35"/>
  <c r="S15" i="35"/>
  <c r="R15" i="35"/>
  <c r="S31" i="35"/>
  <c r="R31" i="35"/>
  <c r="S47" i="35"/>
  <c r="R47" i="35"/>
  <c r="S64" i="35"/>
  <c r="R64" i="35"/>
  <c r="S80" i="35"/>
  <c r="R80" i="35"/>
  <c r="S43" i="34"/>
  <c r="R43" i="34"/>
  <c r="S38" i="34"/>
  <c r="V38" i="34"/>
  <c r="R38" i="34"/>
  <c r="V80" i="35"/>
  <c r="R51" i="35"/>
  <c r="S51" i="35"/>
  <c r="R31" i="34"/>
  <c r="S31" i="34"/>
  <c r="V31" i="34"/>
  <c r="R23" i="34"/>
  <c r="S23" i="34"/>
  <c r="V23" i="34"/>
  <c r="R15" i="34"/>
  <c r="S15" i="34"/>
  <c r="V15" i="34"/>
  <c r="S71" i="34"/>
  <c r="R71" i="34"/>
  <c r="V71" i="34"/>
  <c r="S33" i="34"/>
  <c r="R33" i="34"/>
  <c r="V33" i="34"/>
  <c r="S17" i="34"/>
  <c r="R17" i="34"/>
  <c r="V17" i="34"/>
  <c r="S20" i="34"/>
  <c r="R20" i="34"/>
  <c r="S36" i="34"/>
  <c r="R36" i="34"/>
  <c r="S52" i="34"/>
  <c r="R52" i="34"/>
  <c r="S68" i="34"/>
  <c r="R68" i="34"/>
  <c r="V45" i="34"/>
  <c r="S45" i="34"/>
  <c r="R45" i="34"/>
  <c r="R61" i="34"/>
  <c r="S61" i="34"/>
  <c r="R77" i="34"/>
  <c r="V77" i="34"/>
  <c r="S77" i="34"/>
  <c r="V58" i="34"/>
  <c r="S58" i="34"/>
  <c r="R58" i="34"/>
  <c r="V74" i="34"/>
  <c r="S74" i="34"/>
  <c r="R74" i="34"/>
  <c r="S40" i="33"/>
  <c r="R40" i="33"/>
  <c r="V40" i="33"/>
  <c r="S24" i="33"/>
  <c r="R24" i="33"/>
  <c r="V24" i="33"/>
  <c r="S13" i="33"/>
  <c r="R13" i="33"/>
  <c r="S29" i="33"/>
  <c r="R29" i="33"/>
  <c r="S45" i="33"/>
  <c r="R45" i="33"/>
  <c r="R30" i="33"/>
  <c r="V30" i="33"/>
  <c r="S30" i="33"/>
  <c r="R46" i="33"/>
  <c r="V46" i="33"/>
  <c r="S46" i="33"/>
  <c r="R60" i="33"/>
  <c r="V60" i="33"/>
  <c r="S60" i="33"/>
  <c r="R76" i="33"/>
  <c r="V76" i="33"/>
  <c r="S76" i="33"/>
  <c r="S15" i="33"/>
  <c r="R15" i="33"/>
  <c r="S31" i="33"/>
  <c r="R31" i="33"/>
  <c r="S49" i="33"/>
  <c r="V49" i="33"/>
  <c r="R49" i="33"/>
  <c r="S57" i="33"/>
  <c r="V57" i="33"/>
  <c r="R57" i="33"/>
  <c r="S65" i="33"/>
  <c r="V65" i="33"/>
  <c r="R65" i="33"/>
  <c r="S73" i="33"/>
  <c r="V73" i="33"/>
  <c r="R73" i="33"/>
  <c r="S81" i="33"/>
  <c r="V81" i="33"/>
  <c r="R81" i="33"/>
  <c r="R47" i="33"/>
  <c r="S47" i="33"/>
  <c r="R63" i="33"/>
  <c r="S63" i="33"/>
  <c r="R79" i="33"/>
  <c r="S79" i="33"/>
  <c r="R12" i="33"/>
  <c r="S12" i="33"/>
  <c r="V12" i="33"/>
  <c r="R27" i="32"/>
  <c r="S27" i="32"/>
  <c r="R12" i="32"/>
  <c r="V12" i="32"/>
  <c r="S12" i="32"/>
  <c r="S75" i="30"/>
  <c r="R75" i="30"/>
  <c r="R59" i="30"/>
  <c r="S59" i="30"/>
  <c r="R42" i="30"/>
  <c r="S42" i="30"/>
  <c r="R26" i="30"/>
  <c r="S26" i="30"/>
  <c r="V27" i="32"/>
  <c r="S21" i="32"/>
  <c r="V21" i="32"/>
  <c r="R21" i="32"/>
  <c r="R37" i="32"/>
  <c r="S37" i="32"/>
  <c r="V37" i="32"/>
  <c r="R53" i="32"/>
  <c r="V53" i="32"/>
  <c r="S53" i="32"/>
  <c r="R69" i="32"/>
  <c r="V69" i="32"/>
  <c r="S69" i="32"/>
  <c r="R39" i="32"/>
  <c r="S39" i="32"/>
  <c r="V39" i="32"/>
  <c r="R55" i="32"/>
  <c r="S55" i="32"/>
  <c r="V55" i="32"/>
  <c r="R71" i="32"/>
  <c r="S71" i="32"/>
  <c r="V71" i="32"/>
  <c r="S20" i="32"/>
  <c r="R20" i="32"/>
  <c r="S36" i="32"/>
  <c r="R36" i="32"/>
  <c r="S52" i="32"/>
  <c r="R52" i="32"/>
  <c r="S68" i="32"/>
  <c r="R68" i="32"/>
  <c r="S46" i="32"/>
  <c r="R46" i="32"/>
  <c r="S62" i="32"/>
  <c r="R62" i="32"/>
  <c r="S78" i="32"/>
  <c r="R78" i="32"/>
  <c r="R80" i="30"/>
  <c r="S80" i="30"/>
  <c r="R64" i="30"/>
  <c r="S64" i="30"/>
  <c r="V47" i="30"/>
  <c r="S47" i="30"/>
  <c r="R47" i="30"/>
  <c r="V31" i="30"/>
  <c r="S31" i="30"/>
  <c r="R31" i="30"/>
  <c r="V79" i="30"/>
  <c r="V68" i="29"/>
  <c r="S68" i="29"/>
  <c r="R68" i="29"/>
  <c r="S44" i="29"/>
  <c r="R44" i="29"/>
  <c r="V44" i="29"/>
  <c r="R67" i="29"/>
  <c r="S67" i="29"/>
  <c r="R51" i="29"/>
  <c r="S51" i="29"/>
  <c r="S35" i="29"/>
  <c r="R35" i="29"/>
  <c r="S23" i="29"/>
  <c r="R23" i="29"/>
  <c r="S79" i="29"/>
  <c r="R79" i="29"/>
  <c r="V59" i="30"/>
  <c r="S81" i="29"/>
  <c r="R81" i="29"/>
  <c r="S73" i="29"/>
  <c r="R73" i="29"/>
  <c r="S58" i="29"/>
  <c r="R58" i="29"/>
  <c r="V58" i="29"/>
  <c r="R42" i="29"/>
  <c r="V42" i="29"/>
  <c r="S42" i="29"/>
  <c r="S12" i="31"/>
  <c r="R12" i="31"/>
  <c r="S28" i="31"/>
  <c r="R28" i="31"/>
  <c r="S44" i="31"/>
  <c r="R44" i="31"/>
  <c r="S60" i="31"/>
  <c r="R60" i="31"/>
  <c r="S21" i="31"/>
  <c r="R21" i="31"/>
  <c r="V21" i="31"/>
  <c r="S37" i="31"/>
  <c r="R37" i="31"/>
  <c r="V37" i="31"/>
  <c r="S53" i="31"/>
  <c r="R53" i="31"/>
  <c r="V53" i="31"/>
  <c r="R14" i="31"/>
  <c r="V14" i="31"/>
  <c r="S14" i="31"/>
  <c r="R30" i="31"/>
  <c r="V30" i="31"/>
  <c r="S30" i="31"/>
  <c r="R46" i="31"/>
  <c r="V46" i="31"/>
  <c r="S46" i="31"/>
  <c r="R62" i="31"/>
  <c r="V62" i="31"/>
  <c r="S62" i="31"/>
  <c r="R75" i="31"/>
  <c r="V75" i="31"/>
  <c r="S75" i="31"/>
  <c r="S11" i="31"/>
  <c r="R11" i="31"/>
  <c r="S27" i="31"/>
  <c r="R27" i="31"/>
  <c r="S43" i="31"/>
  <c r="R43" i="31"/>
  <c r="S59" i="31"/>
  <c r="R59" i="31"/>
  <c r="S72" i="31"/>
  <c r="V72" i="31"/>
  <c r="R72" i="31"/>
  <c r="S80" i="31"/>
  <c r="V80" i="31"/>
  <c r="R80" i="31"/>
  <c r="R82" i="31"/>
  <c r="S82" i="31"/>
  <c r="S72" i="29"/>
  <c r="R72" i="29"/>
  <c r="V72" i="29"/>
  <c r="S57" i="29"/>
  <c r="R57" i="29"/>
  <c r="S41" i="29"/>
  <c r="R41" i="29"/>
  <c r="R25" i="29"/>
  <c r="S25" i="29"/>
  <c r="R12" i="29"/>
  <c r="S12" i="29"/>
  <c r="V32" i="29"/>
  <c r="S32" i="29"/>
  <c r="R32" i="29"/>
  <c r="V39" i="29"/>
  <c r="V25" i="29"/>
  <c r="V73" i="29"/>
  <c r="V57" i="29"/>
  <c r="V78" i="36"/>
  <c r="S78" i="36"/>
  <c r="R78" i="36"/>
  <c r="S30" i="36"/>
  <c r="R30" i="36"/>
  <c r="R57" i="36"/>
  <c r="V57" i="36"/>
  <c r="S57" i="36"/>
  <c r="S68" i="36"/>
  <c r="R68" i="36"/>
  <c r="S36" i="36"/>
  <c r="R36" i="36"/>
  <c r="S20" i="36"/>
  <c r="R20" i="36"/>
  <c r="V46" i="36"/>
  <c r="V36" i="36"/>
  <c r="V16" i="36"/>
  <c r="V14" i="36"/>
  <c r="S11" i="35"/>
  <c r="R11" i="35"/>
  <c r="S54" i="35"/>
  <c r="R54" i="35"/>
  <c r="S16" i="35"/>
  <c r="R16" i="35"/>
  <c r="V32" i="35"/>
  <c r="S32" i="35"/>
  <c r="R32" i="35"/>
  <c r="S45" i="35"/>
  <c r="R45" i="35"/>
  <c r="S61" i="35"/>
  <c r="V61" i="35"/>
  <c r="R61" i="35"/>
  <c r="S77" i="35"/>
  <c r="R77" i="35"/>
  <c r="V77" i="35"/>
  <c r="R67" i="35"/>
  <c r="S67" i="35"/>
  <c r="R75" i="35"/>
  <c r="S75" i="35"/>
  <c r="R83" i="35"/>
  <c r="S83" i="35"/>
  <c r="S19" i="35"/>
  <c r="R19" i="35"/>
  <c r="S35" i="35"/>
  <c r="R35" i="35"/>
  <c r="S52" i="35"/>
  <c r="R52" i="35"/>
  <c r="S68" i="35"/>
  <c r="R68" i="35"/>
  <c r="S59" i="34"/>
  <c r="R59" i="34"/>
  <c r="V59" i="34"/>
  <c r="S47" i="34"/>
  <c r="R47" i="34"/>
  <c r="S42" i="34"/>
  <c r="V42" i="34"/>
  <c r="R42" i="34"/>
  <c r="R14" i="35"/>
  <c r="V14" i="35"/>
  <c r="S14" i="35"/>
  <c r="S30" i="34"/>
  <c r="R30" i="34"/>
  <c r="V30" i="34"/>
  <c r="S22" i="34"/>
  <c r="R22" i="34"/>
  <c r="V22" i="34"/>
  <c r="S14" i="34"/>
  <c r="R14" i="34"/>
  <c r="V14" i="34"/>
  <c r="V11" i="35"/>
  <c r="S83" i="34"/>
  <c r="R83" i="34"/>
  <c r="V83" i="34"/>
  <c r="S67" i="34"/>
  <c r="R67" i="34"/>
  <c r="V67" i="34"/>
  <c r="S29" i="34"/>
  <c r="R29" i="34"/>
  <c r="V29" i="34"/>
  <c r="S13" i="34"/>
  <c r="R13" i="34"/>
  <c r="V13" i="34"/>
  <c r="S24" i="34"/>
  <c r="R24" i="34"/>
  <c r="R40" i="34"/>
  <c r="S40" i="34"/>
  <c r="S56" i="34"/>
  <c r="R56" i="34"/>
  <c r="S72" i="34"/>
  <c r="R72" i="34"/>
  <c r="S49" i="34"/>
  <c r="R49" i="34"/>
  <c r="R65" i="34"/>
  <c r="V65" i="34"/>
  <c r="S65" i="34"/>
  <c r="R81" i="34"/>
  <c r="V81" i="34"/>
  <c r="S81" i="34"/>
  <c r="V62" i="34"/>
  <c r="S62" i="34"/>
  <c r="R62" i="34"/>
  <c r="V78" i="34"/>
  <c r="S78" i="34"/>
  <c r="R78" i="34"/>
  <c r="S36" i="33"/>
  <c r="R36" i="33"/>
  <c r="V36" i="33"/>
  <c r="S20" i="33"/>
  <c r="R20" i="33"/>
  <c r="V20" i="33"/>
  <c r="S17" i="33"/>
  <c r="R17" i="33"/>
  <c r="S33" i="33"/>
  <c r="R33" i="33"/>
  <c r="R18" i="33"/>
  <c r="V18" i="33"/>
  <c r="S18" i="33"/>
  <c r="R34" i="33"/>
  <c r="V34" i="33"/>
  <c r="S34" i="33"/>
  <c r="R48" i="33"/>
  <c r="V48" i="33"/>
  <c r="S48" i="33"/>
  <c r="R64" i="33"/>
  <c r="V64" i="33"/>
  <c r="S64" i="33"/>
  <c r="R80" i="33"/>
  <c r="V80" i="33"/>
  <c r="S80" i="33"/>
  <c r="S19" i="33"/>
  <c r="R19" i="33"/>
  <c r="S35" i="33"/>
  <c r="R35" i="33"/>
  <c r="R50" i="33"/>
  <c r="V50" i="33"/>
  <c r="S50" i="33"/>
  <c r="R58" i="33"/>
  <c r="V58" i="33"/>
  <c r="S58" i="33"/>
  <c r="R66" i="33"/>
  <c r="V66" i="33"/>
  <c r="S66" i="33"/>
  <c r="R74" i="33"/>
  <c r="V74" i="33"/>
  <c r="S74" i="33"/>
  <c r="R51" i="33"/>
  <c r="S51" i="33"/>
  <c r="R67" i="33"/>
  <c r="S67" i="33"/>
  <c r="R23" i="32"/>
  <c r="S23" i="32"/>
  <c r="S71" i="30"/>
  <c r="R71" i="30"/>
  <c r="R54" i="30"/>
  <c r="S54" i="30"/>
  <c r="R38" i="30"/>
  <c r="S38" i="30"/>
  <c r="R22" i="30"/>
  <c r="S22" i="30"/>
  <c r="V23" i="32"/>
  <c r="S25" i="32"/>
  <c r="V25" i="32"/>
  <c r="R25" i="32"/>
  <c r="R41" i="32"/>
  <c r="S41" i="32"/>
  <c r="V41" i="32"/>
  <c r="R57" i="32"/>
  <c r="V57" i="32"/>
  <c r="S57" i="32"/>
  <c r="R73" i="32"/>
  <c r="V73" i="32"/>
  <c r="S73" i="32"/>
  <c r="S11" i="32"/>
  <c r="R11" i="32"/>
  <c r="R43" i="32"/>
  <c r="S43" i="32"/>
  <c r="V43" i="32"/>
  <c r="R59" i="32"/>
  <c r="S59" i="32"/>
  <c r="V59" i="32"/>
  <c r="R75" i="32"/>
  <c r="S75" i="32"/>
  <c r="V75" i="32"/>
  <c r="S24" i="32"/>
  <c r="R24" i="32"/>
  <c r="S40" i="32"/>
  <c r="R40" i="32"/>
  <c r="S56" i="32"/>
  <c r="R56" i="32"/>
  <c r="S72" i="32"/>
  <c r="R72" i="32"/>
  <c r="S34" i="32"/>
  <c r="R34" i="32"/>
  <c r="S50" i="32"/>
  <c r="R50" i="32"/>
  <c r="S66" i="32"/>
  <c r="R66" i="32"/>
  <c r="R76" i="30"/>
  <c r="S76" i="30"/>
  <c r="V60" i="30"/>
  <c r="S60" i="30"/>
  <c r="R60" i="30"/>
  <c r="V43" i="30"/>
  <c r="S43" i="30"/>
  <c r="R43" i="30"/>
  <c r="V42" i="30"/>
  <c r="V64" i="29"/>
  <c r="S64" i="29"/>
  <c r="R64" i="29"/>
  <c r="S40" i="29"/>
  <c r="R40" i="29"/>
  <c r="V40" i="29"/>
  <c r="R63" i="29"/>
  <c r="S63" i="29"/>
  <c r="R47" i="29"/>
  <c r="S47" i="29"/>
  <c r="R31" i="29"/>
  <c r="S31" i="29"/>
  <c r="S83" i="29"/>
  <c r="R83" i="29"/>
  <c r="V80" i="30"/>
  <c r="V64" i="30"/>
  <c r="R78" i="29"/>
  <c r="S78" i="29"/>
  <c r="R70" i="29"/>
  <c r="S70" i="29"/>
  <c r="S54" i="29"/>
  <c r="R54" i="29"/>
  <c r="V54" i="29"/>
  <c r="R38" i="29"/>
  <c r="V38" i="29"/>
  <c r="S38" i="29"/>
  <c r="S16" i="31"/>
  <c r="R16" i="31"/>
  <c r="S32" i="31"/>
  <c r="R32" i="31"/>
  <c r="S48" i="31"/>
  <c r="R48" i="31"/>
  <c r="S64" i="31"/>
  <c r="R64" i="31"/>
  <c r="S25" i="31"/>
  <c r="R25" i="31"/>
  <c r="V25" i="31"/>
  <c r="S41" i="31"/>
  <c r="R41" i="31"/>
  <c r="V41" i="31"/>
  <c r="S57" i="31"/>
  <c r="R57" i="31"/>
  <c r="V57" i="31"/>
  <c r="R18" i="31"/>
  <c r="V18" i="31"/>
  <c r="S18" i="31"/>
  <c r="R34" i="31"/>
  <c r="V34" i="31"/>
  <c r="S34" i="31"/>
  <c r="R50" i="31"/>
  <c r="V50" i="31"/>
  <c r="S50" i="31"/>
  <c r="R66" i="31"/>
  <c r="S66" i="31"/>
  <c r="R79" i="31"/>
  <c r="V79" i="31"/>
  <c r="S79" i="31"/>
  <c r="S15" i="31"/>
  <c r="R15" i="31"/>
  <c r="S31" i="31"/>
  <c r="R31" i="31"/>
  <c r="S47" i="31"/>
  <c r="R47" i="31"/>
  <c r="S63" i="31"/>
  <c r="R63" i="31"/>
  <c r="R73" i="31"/>
  <c r="V73" i="31"/>
  <c r="S73" i="31"/>
  <c r="R81" i="31"/>
  <c r="V81" i="31"/>
  <c r="S81" i="31"/>
  <c r="R70" i="31"/>
  <c r="S70" i="31"/>
  <c r="S69" i="29"/>
  <c r="R69" i="29"/>
  <c r="S53" i="29"/>
  <c r="R53" i="29"/>
  <c r="S37" i="29"/>
  <c r="R37" i="29"/>
  <c r="R21" i="29"/>
  <c r="S21" i="29"/>
  <c r="V28" i="29"/>
  <c r="S28" i="29"/>
  <c r="R28" i="29"/>
  <c r="V15" i="29"/>
  <c r="S15" i="29"/>
  <c r="R15" i="29"/>
  <c r="V55" i="29"/>
  <c r="V31" i="29"/>
  <c r="V74" i="29"/>
  <c r="V69" i="29"/>
  <c r="S62" i="36"/>
  <c r="R62" i="36"/>
  <c r="V74" i="36"/>
  <c r="S74" i="36"/>
  <c r="R74" i="36"/>
  <c r="S26" i="36"/>
  <c r="R26" i="36"/>
  <c r="R53" i="36"/>
  <c r="V53" i="36"/>
  <c r="S53" i="36"/>
  <c r="S64" i="36"/>
  <c r="R64" i="36"/>
  <c r="V80" i="36"/>
  <c r="V52" i="36"/>
  <c r="R12" i="35"/>
  <c r="V12" i="35"/>
  <c r="S12" i="35"/>
  <c r="S58" i="35"/>
  <c r="R58" i="35"/>
  <c r="V20" i="35"/>
  <c r="S20" i="35"/>
  <c r="R20" i="35"/>
  <c r="V36" i="35"/>
  <c r="S36" i="35"/>
  <c r="R36" i="35"/>
  <c r="S49" i="35"/>
  <c r="R49" i="35"/>
  <c r="S65" i="35"/>
  <c r="V65" i="35"/>
  <c r="R65" i="35"/>
  <c r="S81" i="35"/>
  <c r="R81" i="35"/>
  <c r="V81" i="35"/>
  <c r="S70" i="35"/>
  <c r="R70" i="35"/>
  <c r="S78" i="35"/>
  <c r="R78" i="35"/>
  <c r="S23" i="35"/>
  <c r="R23" i="35"/>
  <c r="S39" i="35"/>
  <c r="R39" i="35"/>
  <c r="S56" i="35"/>
  <c r="R56" i="35"/>
  <c r="S72" i="35"/>
  <c r="R72" i="35"/>
  <c r="S55" i="34"/>
  <c r="R55" i="34"/>
  <c r="V55" i="34"/>
  <c r="S46" i="34"/>
  <c r="V46" i="34"/>
  <c r="R46" i="34"/>
  <c r="V72" i="35"/>
  <c r="R35" i="34"/>
  <c r="S35" i="34"/>
  <c r="V35" i="34"/>
  <c r="R27" i="34"/>
  <c r="S27" i="34"/>
  <c r="V27" i="34"/>
  <c r="R19" i="34"/>
  <c r="S19" i="34"/>
  <c r="V19" i="34"/>
  <c r="R11" i="34"/>
  <c r="S11" i="34"/>
  <c r="V11" i="34"/>
  <c r="S79" i="34"/>
  <c r="R79" i="34"/>
  <c r="V79" i="34"/>
  <c r="S63" i="34"/>
  <c r="R63" i="34"/>
  <c r="V63" i="34"/>
  <c r="S25" i="34"/>
  <c r="R25" i="34"/>
  <c r="V25" i="34"/>
  <c r="S12" i="34"/>
  <c r="R12" i="34"/>
  <c r="S28" i="34"/>
  <c r="R28" i="34"/>
  <c r="R44" i="34"/>
  <c r="S44" i="34"/>
  <c r="S60" i="34"/>
  <c r="R60" i="34"/>
  <c r="S76" i="34"/>
  <c r="R76" i="34"/>
  <c r="V37" i="34"/>
  <c r="S37" i="34"/>
  <c r="R37" i="34"/>
  <c r="R53" i="34"/>
  <c r="V53" i="34"/>
  <c r="S53" i="34"/>
  <c r="R69" i="34"/>
  <c r="V69" i="34"/>
  <c r="S69" i="34"/>
  <c r="V66" i="34"/>
  <c r="S66" i="34"/>
  <c r="R66" i="34"/>
  <c r="V82" i="34"/>
  <c r="S82" i="34"/>
  <c r="R82" i="34"/>
  <c r="S32" i="33"/>
  <c r="R32" i="33"/>
  <c r="V32" i="33"/>
  <c r="R14" i="33"/>
  <c r="V14" i="33"/>
  <c r="S14" i="33"/>
  <c r="V17" i="33"/>
  <c r="S21" i="33"/>
  <c r="R21" i="33"/>
  <c r="S37" i="33"/>
  <c r="R37" i="33"/>
  <c r="R22" i="33"/>
  <c r="V22" i="33"/>
  <c r="S22" i="33"/>
  <c r="R38" i="33"/>
  <c r="V38" i="33"/>
  <c r="S38" i="33"/>
  <c r="R52" i="33"/>
  <c r="V52" i="33"/>
  <c r="S52" i="33"/>
  <c r="R68" i="33"/>
  <c r="V68" i="33"/>
  <c r="S68" i="33"/>
  <c r="S23" i="33"/>
  <c r="R23" i="33"/>
  <c r="S39" i="33"/>
  <c r="R39" i="33"/>
  <c r="S53" i="33"/>
  <c r="V53" i="33"/>
  <c r="R53" i="33"/>
  <c r="S61" i="33"/>
  <c r="V61" i="33"/>
  <c r="R61" i="33"/>
  <c r="S69" i="33"/>
  <c r="V69" i="33"/>
  <c r="R69" i="33"/>
  <c r="S77" i="33"/>
  <c r="V77" i="33"/>
  <c r="R77" i="33"/>
  <c r="R55" i="33"/>
  <c r="S55" i="33"/>
  <c r="R71" i="33"/>
  <c r="S71" i="33"/>
  <c r="R19" i="32"/>
  <c r="S19" i="32"/>
  <c r="S67" i="30"/>
  <c r="R67" i="30"/>
  <c r="R50" i="30"/>
  <c r="S50" i="30"/>
  <c r="R34" i="30"/>
  <c r="S34" i="30"/>
  <c r="R18" i="30"/>
  <c r="S18" i="30"/>
  <c r="S30" i="32"/>
  <c r="R30" i="32"/>
  <c r="V19" i="32"/>
  <c r="S13" i="32"/>
  <c r="R13" i="32"/>
  <c r="S29" i="32"/>
  <c r="V29" i="32"/>
  <c r="R29" i="32"/>
  <c r="R45" i="32"/>
  <c r="V45" i="32"/>
  <c r="S45" i="32"/>
  <c r="R61" i="32"/>
  <c r="V61" i="32"/>
  <c r="S61" i="32"/>
  <c r="R77" i="32"/>
  <c r="V77" i="32"/>
  <c r="S77" i="32"/>
  <c r="S15" i="32"/>
  <c r="R15" i="32"/>
  <c r="R47" i="32"/>
  <c r="S47" i="32"/>
  <c r="V47" i="32"/>
  <c r="R63" i="32"/>
  <c r="S63" i="32"/>
  <c r="V63" i="32"/>
  <c r="R79" i="32"/>
  <c r="S79" i="32"/>
  <c r="V79" i="32"/>
  <c r="S28" i="32"/>
  <c r="R28" i="32"/>
  <c r="S44" i="32"/>
  <c r="R44" i="32"/>
  <c r="S60" i="32"/>
  <c r="R60" i="32"/>
  <c r="S76" i="32"/>
  <c r="R76" i="32"/>
  <c r="S38" i="32"/>
  <c r="R38" i="32"/>
  <c r="S54" i="32"/>
  <c r="R54" i="32"/>
  <c r="S70" i="32"/>
  <c r="R70" i="32"/>
  <c r="R72" i="30"/>
  <c r="S72" i="30"/>
  <c r="V55" i="30"/>
  <c r="S55" i="30"/>
  <c r="R55" i="30"/>
  <c r="V39" i="30"/>
  <c r="S39" i="30"/>
  <c r="R39" i="30"/>
  <c r="V60" i="29"/>
  <c r="S60" i="29"/>
  <c r="R60" i="29"/>
  <c r="S36" i="29"/>
  <c r="R36" i="29"/>
  <c r="V36" i="29"/>
  <c r="V75" i="30"/>
  <c r="R59" i="29"/>
  <c r="S59" i="29"/>
  <c r="S43" i="29"/>
  <c r="R43" i="29"/>
  <c r="R19" i="29"/>
  <c r="S19" i="29"/>
  <c r="S71" i="29"/>
  <c r="R71" i="29"/>
  <c r="V71" i="30"/>
  <c r="S77" i="29"/>
  <c r="R77" i="29"/>
  <c r="S66" i="29"/>
  <c r="R66" i="29"/>
  <c r="V66" i="29"/>
  <c r="S50" i="29"/>
  <c r="R50" i="29"/>
  <c r="V50" i="29"/>
  <c r="S34" i="29"/>
  <c r="R34" i="29"/>
  <c r="V34" i="29"/>
  <c r="S20" i="31"/>
  <c r="R20" i="31"/>
  <c r="S36" i="31"/>
  <c r="R36" i="31"/>
  <c r="S52" i="31"/>
  <c r="R52" i="31"/>
  <c r="S13" i="31"/>
  <c r="R13" i="31"/>
  <c r="V13" i="31"/>
  <c r="S29" i="31"/>
  <c r="R29" i="31"/>
  <c r="V29" i="31"/>
  <c r="S45" i="31"/>
  <c r="R45" i="31"/>
  <c r="V45" i="31"/>
  <c r="S61" i="31"/>
  <c r="R61" i="31"/>
  <c r="R22" i="31"/>
  <c r="V22" i="31"/>
  <c r="S22" i="31"/>
  <c r="R38" i="31"/>
  <c r="V38" i="31"/>
  <c r="S38" i="31"/>
  <c r="R54" i="31"/>
  <c r="V54" i="31"/>
  <c r="S54" i="31"/>
  <c r="R67" i="31"/>
  <c r="V67" i="31"/>
  <c r="S67" i="31"/>
  <c r="R83" i="31"/>
  <c r="V83" i="31"/>
  <c r="S83" i="31"/>
  <c r="S19" i="31"/>
  <c r="R19" i="31"/>
  <c r="S35" i="31"/>
  <c r="R35" i="31"/>
  <c r="S51" i="31"/>
  <c r="R51" i="31"/>
  <c r="S68" i="31"/>
  <c r="V68" i="31"/>
  <c r="R68" i="31"/>
  <c r="S76" i="31"/>
  <c r="V76" i="31"/>
  <c r="R76" i="31"/>
  <c r="R74" i="31"/>
  <c r="S74" i="31"/>
  <c r="V76" i="30"/>
  <c r="S80" i="29"/>
  <c r="R80" i="29"/>
  <c r="V80" i="29"/>
  <c r="S65" i="29"/>
  <c r="R65" i="29"/>
  <c r="S49" i="29"/>
  <c r="R49" i="29"/>
  <c r="S33" i="29"/>
  <c r="R33" i="29"/>
  <c r="S17" i="29"/>
  <c r="R17" i="29"/>
  <c r="V56" i="29"/>
  <c r="S56" i="29"/>
  <c r="R56" i="29"/>
  <c r="V67" i="29"/>
  <c r="V51" i="29"/>
  <c r="V19" i="29"/>
  <c r="V70" i="29"/>
  <c r="V81" i="29"/>
  <c r="V65" i="29"/>
  <c r="V35" i="29"/>
  <c r="D86" i="33" l="1"/>
  <c r="AH9" i="32"/>
  <c r="AJ9" i="29"/>
  <c r="D87" i="29" s="1"/>
  <c r="AF9" i="30"/>
  <c r="D87" i="30"/>
  <c r="AJ9" i="32"/>
  <c r="D85" i="32" s="1"/>
  <c r="AB9" i="36"/>
  <c r="AB9" i="30"/>
  <c r="D86" i="32"/>
  <c r="AF9" i="33"/>
  <c r="Z9" i="36"/>
  <c r="AF9" i="31"/>
  <c r="D88" i="32"/>
  <c r="AA9" i="30"/>
  <c r="D88" i="33"/>
  <c r="D89" i="30"/>
  <c r="AF9" i="32"/>
  <c r="D88" i="29"/>
  <c r="AH9" i="33"/>
  <c r="AB9" i="34"/>
  <c r="Z9" i="34"/>
  <c r="AD9" i="34"/>
  <c r="AA9" i="34"/>
  <c r="AJ9" i="31"/>
  <c r="AB9" i="35"/>
  <c r="AA9" i="35"/>
  <c r="AD9" i="35"/>
  <c r="Z9" i="35"/>
  <c r="AA9" i="36"/>
  <c r="AH9" i="36"/>
  <c r="D87" i="36"/>
  <c r="AJ9" i="36"/>
  <c r="D89" i="36"/>
  <c r="AF9" i="36"/>
  <c r="AH9" i="29"/>
  <c r="AF9" i="29"/>
  <c r="D90" i="29"/>
  <c r="AH9" i="30"/>
  <c r="AJ9" i="33"/>
  <c r="AA9" i="32"/>
  <c r="AB9" i="32"/>
  <c r="Z9" i="32"/>
  <c r="AD9" i="32"/>
  <c r="D88" i="31"/>
  <c r="AH9" i="31"/>
  <c r="D90" i="31"/>
  <c r="Z9" i="30"/>
  <c r="AD9" i="36"/>
  <c r="AJ9" i="30"/>
  <c r="AA9" i="33"/>
  <c r="AD9" i="33"/>
  <c r="AB9" i="33"/>
  <c r="Z9" i="33"/>
  <c r="D88" i="34"/>
  <c r="AJ9" i="34"/>
  <c r="AF9" i="34"/>
  <c r="D90" i="34"/>
  <c r="AH9" i="34"/>
  <c r="D88" i="35"/>
  <c r="D90" i="35"/>
  <c r="AJ9" i="35"/>
  <c r="AF9" i="35"/>
  <c r="AH9" i="35"/>
  <c r="AA9" i="29"/>
  <c r="AB9" i="29"/>
  <c r="Z9" i="29"/>
  <c r="AD9" i="29"/>
  <c r="AA9" i="31"/>
  <c r="AB9" i="31"/>
  <c r="AD9" i="31"/>
  <c r="Z9" i="31"/>
  <c r="AD9" i="30"/>
  <c r="Y9" i="34" l="1"/>
  <c r="AG9" i="34" s="1"/>
  <c r="Y9" i="30"/>
  <c r="AI9" i="30" s="1"/>
  <c r="Y9" i="36"/>
  <c r="AG9" i="36" s="1"/>
  <c r="D87" i="35"/>
  <c r="D86" i="30"/>
  <c r="Y9" i="31"/>
  <c r="AE9" i="31" s="1"/>
  <c r="D86" i="36"/>
  <c r="D87" i="31"/>
  <c r="Y9" i="32"/>
  <c r="AG9" i="32" s="1"/>
  <c r="Y9" i="35"/>
  <c r="AK9" i="35" s="1"/>
  <c r="D87" i="34"/>
  <c r="AC9" i="30"/>
  <c r="D85" i="33"/>
  <c r="Y9" i="29"/>
  <c r="AE9" i="29" s="1"/>
  <c r="Y9" i="33"/>
  <c r="AK9" i="33" s="1"/>
  <c r="AE9" i="35" l="1"/>
  <c r="AE9" i="30"/>
  <c r="AC9" i="34"/>
  <c r="AK9" i="34"/>
  <c r="AE9" i="34"/>
  <c r="AK9" i="30"/>
  <c r="AK9" i="36"/>
  <c r="AE9" i="36"/>
  <c r="D84" i="33"/>
  <c r="P84" i="33"/>
  <c r="AG9" i="33"/>
  <c r="AI9" i="29"/>
  <c r="AI9" i="35"/>
  <c r="AK9" i="31"/>
  <c r="AG9" i="29"/>
  <c r="AI9" i="31"/>
  <c r="AC9" i="31"/>
  <c r="P86" i="34"/>
  <c r="D86" i="34"/>
  <c r="AI9" i="33"/>
  <c r="AE9" i="33"/>
  <c r="D86" i="35"/>
  <c r="P86" i="35"/>
  <c r="AC9" i="35"/>
  <c r="P85" i="30"/>
  <c r="D85" i="30"/>
  <c r="AG9" i="30"/>
  <c r="AI9" i="34"/>
  <c r="P84" i="32"/>
  <c r="D84" i="32"/>
  <c r="AI9" i="32"/>
  <c r="AK9" i="32"/>
  <c r="AG9" i="35"/>
  <c r="P85" i="36"/>
  <c r="D85" i="36"/>
  <c r="P86" i="29"/>
  <c r="D86" i="29"/>
  <c r="AK9" i="29"/>
  <c r="AE9" i="32"/>
  <c r="P86" i="31"/>
  <c r="D86" i="31"/>
  <c r="AG9" i="31"/>
  <c r="AC9" i="33"/>
  <c r="AC9" i="29"/>
  <c r="AI9" i="36"/>
  <c r="AC9" i="32"/>
  <c r="AC9" i="36"/>
  <c r="T79" i="24" l="1"/>
  <c r="T78" i="24"/>
  <c r="T77" i="24"/>
  <c r="T76" i="24"/>
  <c r="T75" i="24"/>
  <c r="T74" i="24"/>
  <c r="T73" i="24"/>
  <c r="T72" i="24"/>
  <c r="T71" i="24"/>
  <c r="T70" i="24"/>
  <c r="T69" i="24"/>
  <c r="T68" i="24"/>
  <c r="T67" i="24"/>
  <c r="T66" i="24"/>
  <c r="T65" i="24"/>
  <c r="T64" i="24"/>
  <c r="T63" i="24"/>
  <c r="T62" i="24"/>
  <c r="T61" i="24"/>
  <c r="T60" i="24"/>
  <c r="T59" i="24"/>
  <c r="T58" i="24"/>
  <c r="T57" i="24"/>
  <c r="T56" i="24"/>
  <c r="T55" i="24"/>
  <c r="T54" i="24"/>
  <c r="T53" i="24"/>
  <c r="T52" i="24"/>
  <c r="T51" i="24"/>
  <c r="T50" i="24"/>
  <c r="T49" i="24"/>
  <c r="T48" i="24"/>
  <c r="T47" i="24"/>
  <c r="T46" i="24"/>
  <c r="T45" i="24"/>
  <c r="T44" i="24"/>
  <c r="T43" i="24"/>
  <c r="T42" i="24"/>
  <c r="T41" i="24"/>
  <c r="T40" i="24"/>
  <c r="T39" i="24"/>
  <c r="T38" i="24"/>
  <c r="T37" i="24"/>
  <c r="T36" i="24"/>
  <c r="T35" i="24"/>
  <c r="T34" i="24"/>
  <c r="T33" i="24"/>
  <c r="T32" i="24"/>
  <c r="T31" i="24"/>
  <c r="T30" i="24"/>
  <c r="T29" i="24"/>
  <c r="T28" i="24"/>
  <c r="T27" i="24"/>
  <c r="T26" i="24"/>
  <c r="T25" i="24"/>
  <c r="T24" i="24"/>
  <c r="T23" i="24"/>
  <c r="T22" i="24"/>
  <c r="T21" i="24"/>
  <c r="T20" i="24"/>
  <c r="T19" i="24"/>
  <c r="T18" i="24"/>
  <c r="T17" i="24"/>
  <c r="T16" i="24"/>
  <c r="T15" i="24"/>
  <c r="T14" i="24"/>
  <c r="T13" i="24"/>
  <c r="T12" i="24"/>
  <c r="T11" i="24"/>
  <c r="P10" i="24"/>
  <c r="X9" i="24"/>
  <c r="W9" i="24"/>
  <c r="T80" i="23"/>
  <c r="T79" i="23"/>
  <c r="T78" i="23"/>
  <c r="T77" i="23"/>
  <c r="T76" i="23"/>
  <c r="T75" i="23"/>
  <c r="T74" i="23"/>
  <c r="T73" i="23"/>
  <c r="T72" i="23"/>
  <c r="T71" i="23"/>
  <c r="T70" i="23"/>
  <c r="T69" i="23"/>
  <c r="T68" i="23"/>
  <c r="T67" i="23"/>
  <c r="T66" i="23"/>
  <c r="T65" i="23"/>
  <c r="T64" i="23"/>
  <c r="T63" i="23"/>
  <c r="T62" i="23"/>
  <c r="T61" i="23"/>
  <c r="T60" i="23"/>
  <c r="T59" i="23"/>
  <c r="T58" i="23"/>
  <c r="T57" i="23"/>
  <c r="T56" i="23"/>
  <c r="T55" i="23"/>
  <c r="T54" i="23"/>
  <c r="T53" i="23"/>
  <c r="T52" i="23"/>
  <c r="T51" i="23"/>
  <c r="T50" i="23"/>
  <c r="T49" i="23"/>
  <c r="T48" i="23"/>
  <c r="T47" i="23"/>
  <c r="T46" i="23"/>
  <c r="T45" i="23"/>
  <c r="T44" i="23"/>
  <c r="T43" i="23"/>
  <c r="T42" i="23"/>
  <c r="T41" i="23"/>
  <c r="T40" i="23"/>
  <c r="T39" i="23"/>
  <c r="T38" i="23"/>
  <c r="T37" i="23"/>
  <c r="T36" i="23"/>
  <c r="T35" i="23"/>
  <c r="T34" i="23"/>
  <c r="T33" i="23"/>
  <c r="T32" i="23"/>
  <c r="T31" i="23"/>
  <c r="T30" i="23"/>
  <c r="T29" i="23"/>
  <c r="T28" i="23"/>
  <c r="T27" i="23"/>
  <c r="T26" i="23"/>
  <c r="T25" i="23"/>
  <c r="T24" i="23"/>
  <c r="T23" i="23"/>
  <c r="T22" i="23"/>
  <c r="T21" i="23"/>
  <c r="T20" i="23"/>
  <c r="T19" i="23"/>
  <c r="T18" i="23"/>
  <c r="T17" i="23"/>
  <c r="T16" i="23"/>
  <c r="T15" i="23"/>
  <c r="T14" i="23"/>
  <c r="T13" i="23"/>
  <c r="T12" i="23"/>
  <c r="T11" i="23"/>
  <c r="P10" i="23"/>
  <c r="Q74" i="23" s="1"/>
  <c r="S74" i="23" s="1"/>
  <c r="X9" i="23"/>
  <c r="W9" i="23"/>
  <c r="T82" i="22"/>
  <c r="T81" i="22"/>
  <c r="T80" i="22"/>
  <c r="T79" i="22"/>
  <c r="T78" i="22"/>
  <c r="T77" i="22"/>
  <c r="T76" i="22"/>
  <c r="T75" i="22"/>
  <c r="T74" i="22"/>
  <c r="T73" i="22"/>
  <c r="T72" i="22"/>
  <c r="T71" i="22"/>
  <c r="T70" i="22"/>
  <c r="T69" i="22"/>
  <c r="T68" i="22"/>
  <c r="T67" i="22"/>
  <c r="T66" i="22"/>
  <c r="T65" i="22"/>
  <c r="T64" i="22"/>
  <c r="T63" i="22"/>
  <c r="T62" i="22"/>
  <c r="T61" i="22"/>
  <c r="T60" i="22"/>
  <c r="T59" i="22"/>
  <c r="T58" i="22"/>
  <c r="T57" i="22"/>
  <c r="T56" i="22"/>
  <c r="T55" i="22"/>
  <c r="V55" i="22" s="1"/>
  <c r="T54" i="22"/>
  <c r="T53" i="22"/>
  <c r="T52" i="22"/>
  <c r="T51" i="22"/>
  <c r="T50" i="22"/>
  <c r="T49" i="22"/>
  <c r="T48" i="22"/>
  <c r="T47" i="22"/>
  <c r="T46" i="22"/>
  <c r="T45" i="22"/>
  <c r="T44" i="22"/>
  <c r="T43" i="22"/>
  <c r="T42" i="22"/>
  <c r="T41" i="22"/>
  <c r="T40" i="22"/>
  <c r="T39" i="22"/>
  <c r="T38" i="22"/>
  <c r="T37" i="22"/>
  <c r="T36" i="22"/>
  <c r="T35" i="22"/>
  <c r="V35" i="22" s="1"/>
  <c r="T34" i="22"/>
  <c r="T33" i="22"/>
  <c r="T32" i="22"/>
  <c r="T31" i="22"/>
  <c r="T30" i="22"/>
  <c r="T29" i="22"/>
  <c r="T28" i="22"/>
  <c r="T27" i="22"/>
  <c r="V27" i="22" s="1"/>
  <c r="T26" i="22"/>
  <c r="T25" i="22"/>
  <c r="T24" i="22"/>
  <c r="T23" i="22"/>
  <c r="T22" i="22"/>
  <c r="T21" i="22"/>
  <c r="T20" i="22"/>
  <c r="T19" i="22"/>
  <c r="T18" i="22"/>
  <c r="T17" i="22"/>
  <c r="T16" i="22"/>
  <c r="T15" i="22"/>
  <c r="T14" i="22"/>
  <c r="T13" i="22"/>
  <c r="T12" i="22"/>
  <c r="T11" i="22"/>
  <c r="P10" i="22"/>
  <c r="Q79" i="22" s="1"/>
  <c r="R79" i="22" s="1"/>
  <c r="X9" i="22"/>
  <c r="W9" i="22"/>
  <c r="T78" i="21"/>
  <c r="T77" i="21"/>
  <c r="T76" i="21"/>
  <c r="T75" i="21"/>
  <c r="T74" i="21"/>
  <c r="T73" i="21"/>
  <c r="T72" i="21"/>
  <c r="T71" i="21"/>
  <c r="T70" i="21"/>
  <c r="T69" i="21"/>
  <c r="T68" i="21"/>
  <c r="T67" i="21"/>
  <c r="T66" i="21"/>
  <c r="T65" i="21"/>
  <c r="T64" i="21"/>
  <c r="T63" i="21"/>
  <c r="T62" i="21"/>
  <c r="T61" i="21"/>
  <c r="T60" i="21"/>
  <c r="T59" i="21"/>
  <c r="T58" i="21"/>
  <c r="T57" i="21"/>
  <c r="T56" i="21"/>
  <c r="T55" i="21"/>
  <c r="T54" i="21"/>
  <c r="T53" i="21"/>
  <c r="T52" i="21"/>
  <c r="T51" i="21"/>
  <c r="T50" i="21"/>
  <c r="T49" i="21"/>
  <c r="T48" i="21"/>
  <c r="T47" i="21"/>
  <c r="T46" i="21"/>
  <c r="T45" i="21"/>
  <c r="T44" i="21"/>
  <c r="T43" i="21"/>
  <c r="T42" i="21"/>
  <c r="T41" i="21"/>
  <c r="T40" i="21"/>
  <c r="T39" i="21"/>
  <c r="T38" i="21"/>
  <c r="T37" i="21"/>
  <c r="T36" i="21"/>
  <c r="T35" i="21"/>
  <c r="T34" i="21"/>
  <c r="T33" i="21"/>
  <c r="T32" i="21"/>
  <c r="T31" i="21"/>
  <c r="T30" i="21"/>
  <c r="T29" i="21"/>
  <c r="T28" i="21"/>
  <c r="T27" i="21"/>
  <c r="T26" i="21"/>
  <c r="T25" i="21"/>
  <c r="T24" i="21"/>
  <c r="T23" i="21"/>
  <c r="T22" i="21"/>
  <c r="T21" i="21"/>
  <c r="T20" i="21"/>
  <c r="T19" i="21"/>
  <c r="T18" i="21"/>
  <c r="T17" i="21"/>
  <c r="T16" i="21"/>
  <c r="T15" i="21"/>
  <c r="T14" i="21"/>
  <c r="T13" i="21"/>
  <c r="T12" i="21"/>
  <c r="T11" i="21"/>
  <c r="P10" i="21"/>
  <c r="Q64" i="21" s="1"/>
  <c r="X9" i="21"/>
  <c r="W9" i="21"/>
  <c r="T83" i="13"/>
  <c r="T82" i="13"/>
  <c r="T81" i="13"/>
  <c r="T80" i="13"/>
  <c r="T79" i="13"/>
  <c r="T78" i="13"/>
  <c r="T77" i="13"/>
  <c r="T76" i="13"/>
  <c r="T75" i="13"/>
  <c r="T74" i="13"/>
  <c r="T73" i="13"/>
  <c r="T72" i="13"/>
  <c r="T71" i="13"/>
  <c r="T70" i="13"/>
  <c r="T69" i="13"/>
  <c r="T68" i="13"/>
  <c r="T67" i="13"/>
  <c r="T66" i="13"/>
  <c r="T65" i="13"/>
  <c r="T64" i="13"/>
  <c r="T63" i="13"/>
  <c r="T62" i="13"/>
  <c r="T61" i="13"/>
  <c r="T60" i="13"/>
  <c r="T59" i="13"/>
  <c r="T58" i="13"/>
  <c r="T57" i="13"/>
  <c r="T56" i="13"/>
  <c r="T55" i="13"/>
  <c r="T54" i="13"/>
  <c r="T53" i="13"/>
  <c r="T52" i="13"/>
  <c r="T51" i="13"/>
  <c r="T50" i="13"/>
  <c r="T49" i="13"/>
  <c r="T48" i="13"/>
  <c r="T47" i="13"/>
  <c r="T46" i="13"/>
  <c r="T45" i="13"/>
  <c r="T44" i="13"/>
  <c r="T43" i="13"/>
  <c r="T42" i="13"/>
  <c r="T41" i="13"/>
  <c r="T40" i="13"/>
  <c r="T39" i="13"/>
  <c r="T38" i="13"/>
  <c r="T37" i="13"/>
  <c r="T36" i="13"/>
  <c r="T35" i="13"/>
  <c r="T34" i="13"/>
  <c r="T33" i="13"/>
  <c r="T32" i="13"/>
  <c r="T31" i="13"/>
  <c r="T30" i="13"/>
  <c r="T29" i="13"/>
  <c r="T28" i="13"/>
  <c r="T27" i="13"/>
  <c r="T26" i="13"/>
  <c r="T25" i="13"/>
  <c r="T24" i="13"/>
  <c r="T23" i="13"/>
  <c r="T22" i="13"/>
  <c r="T21" i="13"/>
  <c r="T20" i="13"/>
  <c r="T19" i="13"/>
  <c r="T18" i="13"/>
  <c r="T17" i="13"/>
  <c r="T16" i="13"/>
  <c r="T15" i="13"/>
  <c r="T14" i="13"/>
  <c r="T13" i="13"/>
  <c r="T12" i="13"/>
  <c r="T11" i="13"/>
  <c r="P10" i="13"/>
  <c r="Q72" i="13" s="1"/>
  <c r="X9" i="13"/>
  <c r="W9" i="13"/>
  <c r="T81" i="12"/>
  <c r="T80" i="12"/>
  <c r="T79" i="12"/>
  <c r="T78" i="12"/>
  <c r="T77" i="12"/>
  <c r="T76" i="12"/>
  <c r="T75" i="12"/>
  <c r="T74" i="12"/>
  <c r="T73" i="12"/>
  <c r="T72" i="12"/>
  <c r="T71" i="12"/>
  <c r="T70" i="12"/>
  <c r="T69" i="12"/>
  <c r="T68" i="12"/>
  <c r="T67" i="12"/>
  <c r="T66" i="12"/>
  <c r="T65" i="12"/>
  <c r="T64" i="12"/>
  <c r="T63" i="12"/>
  <c r="T62" i="12"/>
  <c r="T61" i="12"/>
  <c r="T60" i="12"/>
  <c r="T59" i="12"/>
  <c r="T58" i="12"/>
  <c r="T57" i="12"/>
  <c r="T56" i="12"/>
  <c r="T55" i="12"/>
  <c r="T54" i="12"/>
  <c r="T53" i="12"/>
  <c r="T52" i="12"/>
  <c r="T51" i="12"/>
  <c r="T50" i="12"/>
  <c r="T49" i="12"/>
  <c r="T48" i="12"/>
  <c r="T47" i="12"/>
  <c r="T46" i="12"/>
  <c r="T45" i="12"/>
  <c r="T44" i="12"/>
  <c r="T43" i="12"/>
  <c r="T42" i="12"/>
  <c r="T41" i="12"/>
  <c r="T40" i="12"/>
  <c r="T39" i="12"/>
  <c r="T38" i="12"/>
  <c r="T37" i="12"/>
  <c r="T36" i="12"/>
  <c r="T35" i="12"/>
  <c r="T34" i="12"/>
  <c r="T33" i="12"/>
  <c r="T32" i="12"/>
  <c r="T31" i="12"/>
  <c r="T30" i="12"/>
  <c r="T29" i="12"/>
  <c r="T28" i="12"/>
  <c r="T27" i="12"/>
  <c r="T26" i="12"/>
  <c r="T25" i="12"/>
  <c r="T24" i="12"/>
  <c r="T23" i="12"/>
  <c r="T22" i="12"/>
  <c r="T21" i="12"/>
  <c r="T20" i="12"/>
  <c r="T19" i="12"/>
  <c r="T18" i="12"/>
  <c r="T17" i="12"/>
  <c r="T16" i="12"/>
  <c r="T15" i="12"/>
  <c r="T14" i="12"/>
  <c r="T13" i="12"/>
  <c r="T12" i="12"/>
  <c r="T11" i="12"/>
  <c r="P10" i="12"/>
  <c r="Q32" i="12" s="1"/>
  <c r="X9" i="12"/>
  <c r="W9" i="12"/>
  <c r="T82" i="11"/>
  <c r="T81" i="11"/>
  <c r="T80" i="11"/>
  <c r="T79" i="11"/>
  <c r="T78" i="11"/>
  <c r="T77" i="11"/>
  <c r="T76" i="11"/>
  <c r="T75" i="11"/>
  <c r="T74" i="11"/>
  <c r="T73" i="11"/>
  <c r="T72" i="11"/>
  <c r="T71" i="11"/>
  <c r="T70" i="11"/>
  <c r="T69" i="11"/>
  <c r="T68" i="11"/>
  <c r="T67" i="11"/>
  <c r="T66" i="11"/>
  <c r="T65" i="11"/>
  <c r="T64" i="11"/>
  <c r="T63" i="11"/>
  <c r="T62" i="11"/>
  <c r="T61" i="11"/>
  <c r="T60" i="11"/>
  <c r="T59" i="11"/>
  <c r="T58" i="11"/>
  <c r="T57" i="11"/>
  <c r="T56" i="11"/>
  <c r="T55" i="11"/>
  <c r="T54" i="11"/>
  <c r="T53" i="11"/>
  <c r="T52" i="11"/>
  <c r="T51" i="11"/>
  <c r="T50" i="11"/>
  <c r="T49" i="11"/>
  <c r="T48" i="11"/>
  <c r="T47" i="11"/>
  <c r="T46" i="11"/>
  <c r="T45" i="11"/>
  <c r="T44" i="11"/>
  <c r="T43" i="11"/>
  <c r="T42" i="11"/>
  <c r="T41" i="11"/>
  <c r="T40" i="11"/>
  <c r="T39" i="11"/>
  <c r="T38" i="11"/>
  <c r="T37" i="11"/>
  <c r="T36" i="11"/>
  <c r="T35" i="11"/>
  <c r="T34" i="11"/>
  <c r="T33" i="11"/>
  <c r="T32" i="11"/>
  <c r="T31" i="11"/>
  <c r="T30" i="11"/>
  <c r="T29" i="11"/>
  <c r="T28" i="11"/>
  <c r="Q28" i="11"/>
  <c r="S28" i="11" s="1"/>
  <c r="T27" i="11"/>
  <c r="T26" i="11"/>
  <c r="T25" i="11"/>
  <c r="T24" i="11"/>
  <c r="T23" i="11"/>
  <c r="T22" i="11"/>
  <c r="T21" i="11"/>
  <c r="T20" i="11"/>
  <c r="T19" i="11"/>
  <c r="T18" i="11"/>
  <c r="T17" i="11"/>
  <c r="T16" i="11"/>
  <c r="T15" i="11"/>
  <c r="T14" i="11"/>
  <c r="T13" i="11"/>
  <c r="T12" i="11"/>
  <c r="T11" i="11"/>
  <c r="P10" i="11"/>
  <c r="Q60" i="11" s="1"/>
  <c r="X9" i="11"/>
  <c r="W9" i="11"/>
  <c r="T82" i="10"/>
  <c r="T81" i="10"/>
  <c r="T80" i="10"/>
  <c r="T79" i="10"/>
  <c r="T78" i="10"/>
  <c r="T77" i="10"/>
  <c r="T76" i="10"/>
  <c r="T75" i="10"/>
  <c r="T74" i="10"/>
  <c r="T73" i="10"/>
  <c r="T72" i="10"/>
  <c r="T71" i="10"/>
  <c r="T70" i="10"/>
  <c r="T69" i="10"/>
  <c r="T68" i="10"/>
  <c r="T67" i="10"/>
  <c r="T66" i="10"/>
  <c r="T65" i="10"/>
  <c r="T64" i="10"/>
  <c r="T63" i="10"/>
  <c r="T62" i="10"/>
  <c r="T61" i="10"/>
  <c r="T60" i="10"/>
  <c r="T59" i="10"/>
  <c r="T58" i="10"/>
  <c r="T57" i="10"/>
  <c r="T56" i="10"/>
  <c r="T55" i="10"/>
  <c r="T54" i="10"/>
  <c r="T53" i="10"/>
  <c r="T52" i="10"/>
  <c r="T51" i="10"/>
  <c r="T50" i="10"/>
  <c r="T49" i="10"/>
  <c r="T48" i="10"/>
  <c r="T47" i="10"/>
  <c r="T46" i="10"/>
  <c r="T45" i="10"/>
  <c r="T44" i="10"/>
  <c r="T43" i="10"/>
  <c r="T42" i="10"/>
  <c r="T41" i="10"/>
  <c r="T40" i="10"/>
  <c r="T39" i="10"/>
  <c r="T38" i="10"/>
  <c r="T37" i="10"/>
  <c r="T36" i="10"/>
  <c r="T35" i="10"/>
  <c r="T34" i="10"/>
  <c r="T33" i="10"/>
  <c r="T32" i="10"/>
  <c r="T31" i="10"/>
  <c r="T30" i="10"/>
  <c r="T29" i="10"/>
  <c r="T28" i="10"/>
  <c r="T27" i="10"/>
  <c r="T26" i="10"/>
  <c r="T25" i="10"/>
  <c r="T24" i="10"/>
  <c r="T23" i="10"/>
  <c r="T22" i="10"/>
  <c r="T21" i="10"/>
  <c r="T20" i="10"/>
  <c r="T19" i="10"/>
  <c r="T18" i="10"/>
  <c r="T17" i="10"/>
  <c r="T16" i="10"/>
  <c r="T15" i="10"/>
  <c r="T14" i="10"/>
  <c r="T13" i="10"/>
  <c r="T12" i="10"/>
  <c r="T11" i="10"/>
  <c r="P10" i="10"/>
  <c r="Q81" i="10" s="1"/>
  <c r="X9" i="10"/>
  <c r="W9" i="10"/>
  <c r="T82" i="9"/>
  <c r="T81" i="9"/>
  <c r="T80" i="9"/>
  <c r="T79" i="9"/>
  <c r="T78" i="9"/>
  <c r="T77" i="9"/>
  <c r="T76" i="9"/>
  <c r="T75" i="9"/>
  <c r="T74" i="9"/>
  <c r="T73" i="9"/>
  <c r="T72" i="9"/>
  <c r="T71" i="9"/>
  <c r="T70" i="9"/>
  <c r="T69" i="9"/>
  <c r="T68" i="9"/>
  <c r="T67" i="9"/>
  <c r="T66" i="9"/>
  <c r="T65" i="9"/>
  <c r="T64" i="9"/>
  <c r="T63" i="9"/>
  <c r="T62" i="9"/>
  <c r="T61" i="9"/>
  <c r="T60" i="9"/>
  <c r="T59" i="9"/>
  <c r="T58" i="9"/>
  <c r="T57" i="9"/>
  <c r="T56" i="9"/>
  <c r="T55" i="9"/>
  <c r="T54" i="9"/>
  <c r="T53" i="9"/>
  <c r="T52" i="9"/>
  <c r="T51" i="9"/>
  <c r="T50" i="9"/>
  <c r="T49" i="9"/>
  <c r="T48" i="9"/>
  <c r="T47" i="9"/>
  <c r="T46" i="9"/>
  <c r="T45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28" i="9"/>
  <c r="T27" i="9"/>
  <c r="T26" i="9"/>
  <c r="T25" i="9"/>
  <c r="T24" i="9"/>
  <c r="T23" i="9"/>
  <c r="T22" i="9"/>
  <c r="T21" i="9"/>
  <c r="T20" i="9"/>
  <c r="T19" i="9"/>
  <c r="T18" i="9"/>
  <c r="T17" i="9"/>
  <c r="T16" i="9"/>
  <c r="T15" i="9"/>
  <c r="T14" i="9"/>
  <c r="T13" i="9"/>
  <c r="T12" i="9"/>
  <c r="T11" i="9"/>
  <c r="P10" i="9"/>
  <c r="Q50" i="9" s="1"/>
  <c r="X9" i="9"/>
  <c r="W9" i="9"/>
  <c r="V32" i="12" l="1"/>
  <c r="Q13" i="10"/>
  <c r="Q37" i="10"/>
  <c r="Q61" i="10"/>
  <c r="S61" i="10" s="1"/>
  <c r="Q34" i="23"/>
  <c r="S34" i="23" s="1"/>
  <c r="Q22" i="9"/>
  <c r="V22" i="9" s="1"/>
  <c r="Q50" i="23"/>
  <c r="S50" i="23" s="1"/>
  <c r="Q26" i="9"/>
  <c r="Q34" i="9"/>
  <c r="S34" i="9" s="1"/>
  <c r="Q21" i="10"/>
  <c r="V21" i="10" s="1"/>
  <c r="Q66" i="23"/>
  <c r="S66" i="23" s="1"/>
  <c r="Q42" i="9"/>
  <c r="V42" i="9" s="1"/>
  <c r="Q25" i="10"/>
  <c r="V25" i="10" s="1"/>
  <c r="Q18" i="23"/>
  <c r="S18" i="23" s="1"/>
  <c r="Q49" i="11"/>
  <c r="V49" i="11" s="1"/>
  <c r="Q52" i="11"/>
  <c r="S52" i="11" s="1"/>
  <c r="V37" i="10"/>
  <c r="Q65" i="11"/>
  <c r="R65" i="11" s="1"/>
  <c r="Q18" i="9"/>
  <c r="S18" i="9" s="1"/>
  <c r="Q38" i="9"/>
  <c r="Q17" i="10"/>
  <c r="V17" i="10" s="1"/>
  <c r="Q29" i="10"/>
  <c r="V29" i="10" s="1"/>
  <c r="Q23" i="23"/>
  <c r="V23" i="23" s="1"/>
  <c r="Q39" i="23"/>
  <c r="S39" i="23" s="1"/>
  <c r="Q55" i="23"/>
  <c r="S55" i="23" s="1"/>
  <c r="Q71" i="23"/>
  <c r="S71" i="23" s="1"/>
  <c r="Q11" i="23"/>
  <c r="S11" i="23" s="1"/>
  <c r="Q14" i="23"/>
  <c r="S14" i="23" s="1"/>
  <c r="Q27" i="23"/>
  <c r="S27" i="23" s="1"/>
  <c r="Q30" i="23"/>
  <c r="S30" i="23" s="1"/>
  <c r="Q43" i="23"/>
  <c r="V43" i="23" s="1"/>
  <c r="Q46" i="23"/>
  <c r="S46" i="23" s="1"/>
  <c r="Q59" i="23"/>
  <c r="S59" i="23" s="1"/>
  <c r="Q62" i="23"/>
  <c r="S62" i="23" s="1"/>
  <c r="Q75" i="23"/>
  <c r="V75" i="23" s="1"/>
  <c r="Q78" i="23"/>
  <c r="S78" i="23" s="1"/>
  <c r="Q80" i="13"/>
  <c r="R80" i="13" s="1"/>
  <c r="Q17" i="13"/>
  <c r="S17" i="13" s="1"/>
  <c r="Q25" i="13"/>
  <c r="V25" i="13" s="1"/>
  <c r="Q33" i="13"/>
  <c r="V33" i="13" s="1"/>
  <c r="Q41" i="13"/>
  <c r="S41" i="13" s="1"/>
  <c r="Q76" i="13"/>
  <c r="S76" i="13" s="1"/>
  <c r="Q13" i="13"/>
  <c r="V13" i="13" s="1"/>
  <c r="Q21" i="13"/>
  <c r="V21" i="13" s="1"/>
  <c r="Q29" i="13"/>
  <c r="V29" i="13" s="1"/>
  <c r="Q37" i="13"/>
  <c r="V37" i="13" s="1"/>
  <c r="Q45" i="13"/>
  <c r="V45" i="13" s="1"/>
  <c r="Q53" i="13"/>
  <c r="V53" i="13" s="1"/>
  <c r="Q68" i="13"/>
  <c r="V68" i="13" s="1"/>
  <c r="Q64" i="13"/>
  <c r="R64" i="13" s="1"/>
  <c r="Q49" i="13"/>
  <c r="V49" i="13" s="1"/>
  <c r="Q60" i="13"/>
  <c r="R60" i="13" s="1"/>
  <c r="Q12" i="13"/>
  <c r="Q56" i="13"/>
  <c r="S56" i="13" s="1"/>
  <c r="Q12" i="12"/>
  <c r="V12" i="12" s="1"/>
  <c r="Q19" i="12"/>
  <c r="Q31" i="12"/>
  <c r="S31" i="12" s="1"/>
  <c r="Q37" i="12"/>
  <c r="S37" i="12" s="1"/>
  <c r="Q45" i="12"/>
  <c r="R45" i="12" s="1"/>
  <c r="Q50" i="12"/>
  <c r="V50" i="12" s="1"/>
  <c r="Q61" i="12"/>
  <c r="R61" i="12" s="1"/>
  <c r="Q11" i="12"/>
  <c r="Q16" i="12"/>
  <c r="V16" i="12" s="1"/>
  <c r="Q28" i="12"/>
  <c r="V28" i="12" s="1"/>
  <c r="Q33" i="12"/>
  <c r="V33" i="12" s="1"/>
  <c r="Q38" i="12"/>
  <c r="S38" i="12" s="1"/>
  <c r="Q41" i="12"/>
  <c r="V41" i="12" s="1"/>
  <c r="Q46" i="12"/>
  <c r="R46" i="12" s="1"/>
  <c r="Q49" i="12"/>
  <c r="S49" i="12" s="1"/>
  <c r="Q54" i="12"/>
  <c r="S54" i="12" s="1"/>
  <c r="Q57" i="12"/>
  <c r="V57" i="12" s="1"/>
  <c r="Q17" i="12"/>
  <c r="Q20" i="12"/>
  <c r="R20" i="12" s="1"/>
  <c r="Q24" i="12"/>
  <c r="R24" i="12" s="1"/>
  <c r="Q29" i="12"/>
  <c r="Q42" i="12"/>
  <c r="V42" i="12" s="1"/>
  <c r="Q53" i="12"/>
  <c r="V53" i="12" s="1"/>
  <c r="Q58" i="12"/>
  <c r="S58" i="12" s="1"/>
  <c r="Q13" i="12"/>
  <c r="Q15" i="12"/>
  <c r="R15" i="12" s="1"/>
  <c r="Q21" i="12"/>
  <c r="Q23" i="12"/>
  <c r="S23" i="12" s="1"/>
  <c r="Q25" i="12"/>
  <c r="V25" i="12" s="1"/>
  <c r="Q27" i="12"/>
  <c r="R27" i="12" s="1"/>
  <c r="S60" i="11"/>
  <c r="V60" i="11"/>
  <c r="Q13" i="11"/>
  <c r="S13" i="11" s="1"/>
  <c r="Q24" i="11"/>
  <c r="S24" i="11" s="1"/>
  <c r="Q56" i="11"/>
  <c r="S56" i="11" s="1"/>
  <c r="Q12" i="11"/>
  <c r="S12" i="11" s="1"/>
  <c r="Q17" i="11"/>
  <c r="S17" i="11" s="1"/>
  <c r="Q20" i="11"/>
  <c r="V20" i="11" s="1"/>
  <c r="Q32" i="11"/>
  <c r="S32" i="11" s="1"/>
  <c r="Q45" i="11"/>
  <c r="V45" i="11" s="1"/>
  <c r="Q48" i="11"/>
  <c r="R48" i="11" s="1"/>
  <c r="Q61" i="11"/>
  <c r="V61" i="11" s="1"/>
  <c r="Q64" i="11"/>
  <c r="V65" i="11"/>
  <c r="Q16" i="11"/>
  <c r="V16" i="11" s="1"/>
  <c r="Q21" i="11"/>
  <c r="S21" i="11" s="1"/>
  <c r="Q40" i="11"/>
  <c r="S40" i="11" s="1"/>
  <c r="Q53" i="11"/>
  <c r="V53" i="11" s="1"/>
  <c r="V17" i="11"/>
  <c r="Q36" i="11"/>
  <c r="S36" i="11" s="1"/>
  <c r="Q41" i="11"/>
  <c r="V41" i="11" s="1"/>
  <c r="Q44" i="11"/>
  <c r="R44" i="11" s="1"/>
  <c r="Q57" i="11"/>
  <c r="R57" i="11" s="1"/>
  <c r="V13" i="10"/>
  <c r="S81" i="10"/>
  <c r="V81" i="10"/>
  <c r="Q49" i="10"/>
  <c r="S49" i="10" s="1"/>
  <c r="Q65" i="10"/>
  <c r="S65" i="10" s="1"/>
  <c r="Q77" i="10"/>
  <c r="S77" i="10" s="1"/>
  <c r="Q45" i="10"/>
  <c r="S45" i="10" s="1"/>
  <c r="Q57" i="10"/>
  <c r="S57" i="10" s="1"/>
  <c r="Q73" i="10"/>
  <c r="S73" i="10" s="1"/>
  <c r="P86" i="10"/>
  <c r="Q33" i="10"/>
  <c r="V33" i="10" s="1"/>
  <c r="Q41" i="10"/>
  <c r="S41" i="10" s="1"/>
  <c r="Q53" i="10"/>
  <c r="S53" i="10" s="1"/>
  <c r="Q69" i="10"/>
  <c r="S69" i="10" s="1"/>
  <c r="V50" i="9"/>
  <c r="V26" i="9"/>
  <c r="V38" i="9"/>
  <c r="Q14" i="9"/>
  <c r="V14" i="9" s="1"/>
  <c r="Q30" i="9"/>
  <c r="V30" i="9" s="1"/>
  <c r="Q46" i="9"/>
  <c r="V46" i="9" s="1"/>
  <c r="P84" i="24"/>
  <c r="V71" i="23"/>
  <c r="V59" i="23"/>
  <c r="V39" i="23"/>
  <c r="V27" i="23"/>
  <c r="P85" i="23"/>
  <c r="Q15" i="23"/>
  <c r="V15" i="23" s="1"/>
  <c r="Q22" i="23"/>
  <c r="S22" i="23" s="1"/>
  <c r="Q31" i="23"/>
  <c r="V31" i="23" s="1"/>
  <c r="Q38" i="23"/>
  <c r="S38" i="23" s="1"/>
  <c r="Q47" i="23"/>
  <c r="V47" i="23" s="1"/>
  <c r="Q54" i="23"/>
  <c r="S54" i="23" s="1"/>
  <c r="Q63" i="23"/>
  <c r="V63" i="23" s="1"/>
  <c r="Q70" i="23"/>
  <c r="S70" i="23" s="1"/>
  <c r="Q79" i="23"/>
  <c r="V79" i="23" s="1"/>
  <c r="V11" i="23"/>
  <c r="Q19" i="23"/>
  <c r="V19" i="23" s="1"/>
  <c r="Q26" i="23"/>
  <c r="S26" i="23" s="1"/>
  <c r="Q35" i="23"/>
  <c r="V35" i="23" s="1"/>
  <c r="Q42" i="23"/>
  <c r="S42" i="23" s="1"/>
  <c r="Q51" i="23"/>
  <c r="V51" i="23" s="1"/>
  <c r="Q58" i="23"/>
  <c r="S58" i="23" s="1"/>
  <c r="Q67" i="23"/>
  <c r="V67" i="23" s="1"/>
  <c r="Q17" i="22"/>
  <c r="R17" i="22" s="1"/>
  <c r="Q33" i="22"/>
  <c r="R33" i="22" s="1"/>
  <c r="Q49" i="22"/>
  <c r="R49" i="22" s="1"/>
  <c r="Q65" i="22"/>
  <c r="R65" i="22" s="1"/>
  <c r="Q81" i="22"/>
  <c r="R81" i="22" s="1"/>
  <c r="Q19" i="22"/>
  <c r="R19" i="22" s="1"/>
  <c r="Q35" i="22"/>
  <c r="R35" i="22" s="1"/>
  <c r="Q67" i="22"/>
  <c r="R67" i="22" s="1"/>
  <c r="Q25" i="22"/>
  <c r="R25" i="22" s="1"/>
  <c r="Q41" i="22"/>
  <c r="R41" i="22" s="1"/>
  <c r="Q57" i="22"/>
  <c r="R57" i="22" s="1"/>
  <c r="Q73" i="22"/>
  <c r="R73" i="22" s="1"/>
  <c r="Q51" i="22"/>
  <c r="R51" i="22" s="1"/>
  <c r="Q11" i="22"/>
  <c r="R11" i="22" s="1"/>
  <c r="Q27" i="22"/>
  <c r="R27" i="22" s="1"/>
  <c r="Q43" i="22"/>
  <c r="R43" i="22" s="1"/>
  <c r="Q59" i="22"/>
  <c r="R59" i="22" s="1"/>
  <c r="Q75" i="22"/>
  <c r="R75" i="22" s="1"/>
  <c r="Q13" i="22"/>
  <c r="R13" i="22" s="1"/>
  <c r="Q21" i="22"/>
  <c r="R21" i="22" s="1"/>
  <c r="Q29" i="22"/>
  <c r="R29" i="22" s="1"/>
  <c r="Q37" i="22"/>
  <c r="R37" i="22" s="1"/>
  <c r="Q45" i="22"/>
  <c r="R45" i="22" s="1"/>
  <c r="Q53" i="22"/>
  <c r="R53" i="22" s="1"/>
  <c r="Q61" i="22"/>
  <c r="R61" i="22" s="1"/>
  <c r="Q69" i="22"/>
  <c r="R69" i="22" s="1"/>
  <c r="Q77" i="22"/>
  <c r="R77" i="22" s="1"/>
  <c r="Q15" i="22"/>
  <c r="R15" i="22" s="1"/>
  <c r="Q23" i="22"/>
  <c r="R23" i="22" s="1"/>
  <c r="Q31" i="22"/>
  <c r="R31" i="22" s="1"/>
  <c r="Q39" i="22"/>
  <c r="R39" i="22" s="1"/>
  <c r="Q47" i="22"/>
  <c r="R47" i="22" s="1"/>
  <c r="Q55" i="22"/>
  <c r="R55" i="22" s="1"/>
  <c r="Q63" i="22"/>
  <c r="R63" i="22" s="1"/>
  <c r="Q71" i="22"/>
  <c r="R71" i="22" s="1"/>
  <c r="V79" i="22"/>
  <c r="S49" i="22"/>
  <c r="S33" i="22"/>
  <c r="Q38" i="21"/>
  <c r="V38" i="21" s="1"/>
  <c r="Q56" i="21"/>
  <c r="V56" i="21" s="1"/>
  <c r="Q22" i="21"/>
  <c r="S22" i="21" s="1"/>
  <c r="Q26" i="21"/>
  <c r="S26" i="21" s="1"/>
  <c r="Q48" i="21"/>
  <c r="S48" i="21" s="1"/>
  <c r="Q18" i="21"/>
  <c r="S18" i="21" s="1"/>
  <c r="Q34" i="21"/>
  <c r="R34" i="21" s="1"/>
  <c r="Q40" i="21"/>
  <c r="V40" i="21" s="1"/>
  <c r="Q72" i="21"/>
  <c r="V72" i="21" s="1"/>
  <c r="Q14" i="21"/>
  <c r="S14" i="21" s="1"/>
  <c r="Q30" i="21"/>
  <c r="R30" i="21" s="1"/>
  <c r="P83" i="21"/>
  <c r="S38" i="21"/>
  <c r="R38" i="21"/>
  <c r="S40" i="21"/>
  <c r="R48" i="21"/>
  <c r="R56" i="21"/>
  <c r="R64" i="21"/>
  <c r="V64" i="21"/>
  <c r="S64" i="21"/>
  <c r="Q77" i="21"/>
  <c r="V77" i="21" s="1"/>
  <c r="Q73" i="21"/>
  <c r="V73" i="21" s="1"/>
  <c r="Q69" i="21"/>
  <c r="V69" i="21" s="1"/>
  <c r="Q65" i="21"/>
  <c r="V65" i="21" s="1"/>
  <c r="Q61" i="21"/>
  <c r="V61" i="21" s="1"/>
  <c r="Q57" i="21"/>
  <c r="V57" i="21" s="1"/>
  <c r="Q53" i="21"/>
  <c r="V53" i="21" s="1"/>
  <c r="Q49" i="21"/>
  <c r="V49" i="21" s="1"/>
  <c r="Q45" i="21"/>
  <c r="V45" i="21" s="1"/>
  <c r="Q41" i="21"/>
  <c r="V41" i="21" s="1"/>
  <c r="Q37" i="21"/>
  <c r="V37" i="21" s="1"/>
  <c r="Q33" i="21"/>
  <c r="V33" i="21" s="1"/>
  <c r="Q29" i="21"/>
  <c r="V29" i="21" s="1"/>
  <c r="Q25" i="21"/>
  <c r="V25" i="21" s="1"/>
  <c r="Q21" i="21"/>
  <c r="V21" i="21" s="1"/>
  <c r="Q17" i="21"/>
  <c r="V17" i="21" s="1"/>
  <c r="Q13" i="21"/>
  <c r="V13" i="21" s="1"/>
  <c r="Q75" i="21"/>
  <c r="V75" i="21" s="1"/>
  <c r="Q71" i="21"/>
  <c r="V71" i="21" s="1"/>
  <c r="Q67" i="21"/>
  <c r="V67" i="21" s="1"/>
  <c r="Q63" i="21"/>
  <c r="V63" i="21" s="1"/>
  <c r="Q59" i="21"/>
  <c r="V59" i="21" s="1"/>
  <c r="Q55" i="21"/>
  <c r="V55" i="21" s="1"/>
  <c r="Q51" i="21"/>
  <c r="V51" i="21" s="1"/>
  <c r="Q47" i="21"/>
  <c r="V47" i="21" s="1"/>
  <c r="Q43" i="21"/>
  <c r="V43" i="21" s="1"/>
  <c r="Q78" i="21"/>
  <c r="Q74" i="21"/>
  <c r="Q70" i="21"/>
  <c r="Q66" i="21"/>
  <c r="Q62" i="21"/>
  <c r="Q58" i="21"/>
  <c r="Q54" i="21"/>
  <c r="Q50" i="21"/>
  <c r="Q46" i="21"/>
  <c r="Q42" i="21"/>
  <c r="Q39" i="21"/>
  <c r="V39" i="21" s="1"/>
  <c r="Q36" i="21"/>
  <c r="Q35" i="21"/>
  <c r="Q32" i="21"/>
  <c r="Q31" i="21"/>
  <c r="Q28" i="21"/>
  <c r="Q27" i="21"/>
  <c r="Q24" i="21"/>
  <c r="Q23" i="21"/>
  <c r="Q20" i="21"/>
  <c r="Q19" i="21"/>
  <c r="Q16" i="21"/>
  <c r="Q15" i="21"/>
  <c r="Q12" i="21"/>
  <c r="Q11" i="21"/>
  <c r="Q44" i="21"/>
  <c r="Q52" i="21"/>
  <c r="Q60" i="21"/>
  <c r="Q68" i="21"/>
  <c r="Q76" i="21"/>
  <c r="P82" i="21"/>
  <c r="V33" i="22"/>
  <c r="S35" i="22"/>
  <c r="V53" i="22"/>
  <c r="S55" i="22"/>
  <c r="S67" i="22"/>
  <c r="V77" i="22"/>
  <c r="S79" i="22"/>
  <c r="Q76" i="24"/>
  <c r="V76" i="24" s="1"/>
  <c r="Q72" i="24"/>
  <c r="Q68" i="24"/>
  <c r="V68" i="24" s="1"/>
  <c r="Q64" i="24"/>
  <c r="V64" i="24" s="1"/>
  <c r="Q60" i="24"/>
  <c r="V60" i="24" s="1"/>
  <c r="Q56" i="24"/>
  <c r="V56" i="24" s="1"/>
  <c r="Q52" i="24"/>
  <c r="V52" i="24" s="1"/>
  <c r="Q48" i="24"/>
  <c r="V48" i="24" s="1"/>
  <c r="Q44" i="24"/>
  <c r="V44" i="24" s="1"/>
  <c r="Q40" i="24"/>
  <c r="Q36" i="24"/>
  <c r="V36" i="24" s="1"/>
  <c r="Q32" i="24"/>
  <c r="V32" i="24" s="1"/>
  <c r="Q28" i="24"/>
  <c r="Q24" i="24"/>
  <c r="Q20" i="24"/>
  <c r="V20" i="24" s="1"/>
  <c r="Q16" i="24"/>
  <c r="V16" i="24" s="1"/>
  <c r="Q12" i="24"/>
  <c r="V12" i="24" s="1"/>
  <c r="Q79" i="24"/>
  <c r="V79" i="24" s="1"/>
  <c r="Q75" i="24"/>
  <c r="V75" i="24" s="1"/>
  <c r="Q71" i="24"/>
  <c r="V71" i="24" s="1"/>
  <c r="Q67" i="24"/>
  <c r="V67" i="24" s="1"/>
  <c r="Q63" i="24"/>
  <c r="V63" i="24" s="1"/>
  <c r="Q59" i="24"/>
  <c r="V59" i="24" s="1"/>
  <c r="Q55" i="24"/>
  <c r="Q51" i="24"/>
  <c r="V51" i="24" s="1"/>
  <c r="Q47" i="24"/>
  <c r="V47" i="24" s="1"/>
  <c r="Q43" i="24"/>
  <c r="Q39" i="24"/>
  <c r="Q35" i="24"/>
  <c r="V35" i="24" s="1"/>
  <c r="Q31" i="24"/>
  <c r="V31" i="24" s="1"/>
  <c r="Q27" i="24"/>
  <c r="Q23" i="24"/>
  <c r="V23" i="24" s="1"/>
  <c r="Q19" i="24"/>
  <c r="V19" i="24" s="1"/>
  <c r="Q15" i="24"/>
  <c r="V15" i="24" s="1"/>
  <c r="Q11" i="24"/>
  <c r="Q78" i="24"/>
  <c r="Q77" i="24"/>
  <c r="Q74" i="24"/>
  <c r="Q73" i="24"/>
  <c r="Q70" i="24"/>
  <c r="Q69" i="24"/>
  <c r="Q66" i="24"/>
  <c r="Q65" i="24"/>
  <c r="Q62" i="24"/>
  <c r="Q61" i="24"/>
  <c r="Q58" i="24"/>
  <c r="Q57" i="24"/>
  <c r="Q54" i="24"/>
  <c r="Q53" i="24"/>
  <c r="Q50" i="24"/>
  <c r="Q49" i="24"/>
  <c r="Q46" i="24"/>
  <c r="Q45" i="24"/>
  <c r="Q42" i="24"/>
  <c r="Q41" i="24"/>
  <c r="Q38" i="24"/>
  <c r="Q37" i="24"/>
  <c r="Q34" i="24"/>
  <c r="Q33" i="24"/>
  <c r="Q30" i="24"/>
  <c r="Q29" i="24"/>
  <c r="Q26" i="24"/>
  <c r="Q25" i="24"/>
  <c r="Q22" i="24"/>
  <c r="Q21" i="24"/>
  <c r="Q18" i="24"/>
  <c r="Q17" i="24"/>
  <c r="Q14" i="24"/>
  <c r="Q13" i="24"/>
  <c r="P87" i="22"/>
  <c r="Q14" i="22"/>
  <c r="Q18" i="22"/>
  <c r="Q22" i="22"/>
  <c r="V22" i="22" s="1"/>
  <c r="Q26" i="22"/>
  <c r="V26" i="22" s="1"/>
  <c r="Q30" i="22"/>
  <c r="Q34" i="22"/>
  <c r="Q38" i="22"/>
  <c r="V38" i="22" s="1"/>
  <c r="Q42" i="22"/>
  <c r="V42" i="22" s="1"/>
  <c r="Q46" i="22"/>
  <c r="Q50" i="22"/>
  <c r="Q54" i="22"/>
  <c r="V54" i="22" s="1"/>
  <c r="Q58" i="22"/>
  <c r="V58" i="22" s="1"/>
  <c r="Q62" i="22"/>
  <c r="Q66" i="22"/>
  <c r="Q70" i="22"/>
  <c r="V70" i="22" s="1"/>
  <c r="Q74" i="22"/>
  <c r="V74" i="22" s="1"/>
  <c r="Q78" i="22"/>
  <c r="Q82" i="22"/>
  <c r="Q77" i="23"/>
  <c r="V77" i="23" s="1"/>
  <c r="Q73" i="23"/>
  <c r="Q69" i="23"/>
  <c r="V69" i="23" s="1"/>
  <c r="Q65" i="23"/>
  <c r="Q61" i="23"/>
  <c r="Q57" i="23"/>
  <c r="Q53" i="23"/>
  <c r="Q49" i="23"/>
  <c r="Q45" i="23"/>
  <c r="Q41" i="23"/>
  <c r="Q37" i="23"/>
  <c r="Q33" i="23"/>
  <c r="V33" i="23" s="1"/>
  <c r="Q29" i="23"/>
  <c r="V29" i="23" s="1"/>
  <c r="Q25" i="23"/>
  <c r="Q21" i="23"/>
  <c r="Q17" i="23"/>
  <c r="V17" i="23" s="1"/>
  <c r="Q13" i="23"/>
  <c r="V13" i="23" s="1"/>
  <c r="Q80" i="23"/>
  <c r="V80" i="23" s="1"/>
  <c r="Q76" i="23"/>
  <c r="V76" i="23" s="1"/>
  <c r="Q72" i="23"/>
  <c r="V72" i="23" s="1"/>
  <c r="Q68" i="23"/>
  <c r="V68" i="23" s="1"/>
  <c r="Q64" i="23"/>
  <c r="V64" i="23" s="1"/>
  <c r="Q60" i="23"/>
  <c r="V60" i="23" s="1"/>
  <c r="Q56" i="23"/>
  <c r="V56" i="23" s="1"/>
  <c r="Q52" i="23"/>
  <c r="V52" i="23" s="1"/>
  <c r="Q48" i="23"/>
  <c r="V48" i="23" s="1"/>
  <c r="Q44" i="23"/>
  <c r="V44" i="23" s="1"/>
  <c r="Q40" i="23"/>
  <c r="V40" i="23" s="1"/>
  <c r="Q36" i="23"/>
  <c r="V36" i="23" s="1"/>
  <c r="Q32" i="23"/>
  <c r="Q28" i="23"/>
  <c r="V28" i="23" s="1"/>
  <c r="Q24" i="23"/>
  <c r="Q20" i="23"/>
  <c r="V20" i="23" s="1"/>
  <c r="Q16" i="23"/>
  <c r="Q12" i="23"/>
  <c r="V12" i="23" s="1"/>
  <c r="V14" i="23"/>
  <c r="V18" i="23"/>
  <c r="V25" i="23"/>
  <c r="V34" i="23"/>
  <c r="V38" i="23"/>
  <c r="V41" i="23"/>
  <c r="V50" i="23"/>
  <c r="V58" i="23"/>
  <c r="V66" i="23"/>
  <c r="V70" i="23"/>
  <c r="V73" i="23"/>
  <c r="V74" i="23"/>
  <c r="V24" i="24"/>
  <c r="V28" i="24"/>
  <c r="V40" i="24"/>
  <c r="V72" i="24"/>
  <c r="R11" i="23"/>
  <c r="V16" i="23"/>
  <c r="V24" i="23"/>
  <c r="V32" i="23"/>
  <c r="R47" i="23"/>
  <c r="R75" i="23"/>
  <c r="P83" i="24"/>
  <c r="V11" i="24"/>
  <c r="V27" i="24"/>
  <c r="V39" i="24"/>
  <c r="V43" i="24"/>
  <c r="V55" i="24"/>
  <c r="Q12" i="22"/>
  <c r="V12" i="22" s="1"/>
  <c r="Q16" i="22"/>
  <c r="Q20" i="22"/>
  <c r="Q24" i="22"/>
  <c r="Q28" i="22"/>
  <c r="V28" i="22" s="1"/>
  <c r="Q32" i="22"/>
  <c r="Q36" i="22"/>
  <c r="Q40" i="22"/>
  <c r="Q44" i="22"/>
  <c r="V44" i="22" s="1"/>
  <c r="Q48" i="22"/>
  <c r="Q52" i="22"/>
  <c r="Q56" i="22"/>
  <c r="Q60" i="22"/>
  <c r="V60" i="22" s="1"/>
  <c r="Q64" i="22"/>
  <c r="Q68" i="22"/>
  <c r="Q72" i="22"/>
  <c r="Q76" i="22"/>
  <c r="V76" i="22" s="1"/>
  <c r="Q80" i="22"/>
  <c r="P86" i="22"/>
  <c r="P84" i="23"/>
  <c r="R18" i="23"/>
  <c r="R34" i="23"/>
  <c r="R38" i="23"/>
  <c r="R50" i="23"/>
  <c r="R66" i="23"/>
  <c r="R70" i="23"/>
  <c r="R74" i="23"/>
  <c r="Q81" i="9"/>
  <c r="V81" i="9" s="1"/>
  <c r="Q77" i="9"/>
  <c r="V77" i="9" s="1"/>
  <c r="Q73" i="9"/>
  <c r="V73" i="9" s="1"/>
  <c r="Q69" i="9"/>
  <c r="V69" i="9" s="1"/>
  <c r="Q65" i="9"/>
  <c r="V65" i="9" s="1"/>
  <c r="Q61" i="9"/>
  <c r="V61" i="9" s="1"/>
  <c r="Q57" i="9"/>
  <c r="Q53" i="9"/>
  <c r="V53" i="9" s="1"/>
  <c r="Q49" i="9"/>
  <c r="V49" i="9" s="1"/>
  <c r="Q45" i="9"/>
  <c r="V45" i="9" s="1"/>
  <c r="Q41" i="9"/>
  <c r="V41" i="9" s="1"/>
  <c r="Q37" i="9"/>
  <c r="V37" i="9" s="1"/>
  <c r="Q33" i="9"/>
  <c r="V33" i="9" s="1"/>
  <c r="Q29" i="9"/>
  <c r="V29" i="9" s="1"/>
  <c r="Q25" i="9"/>
  <c r="Q21" i="9"/>
  <c r="Q17" i="9"/>
  <c r="Q13" i="9"/>
  <c r="Q80" i="9"/>
  <c r="Q76" i="9"/>
  <c r="V76" i="9" s="1"/>
  <c r="Q72" i="9"/>
  <c r="V72" i="9" s="1"/>
  <c r="Q68" i="9"/>
  <c r="V68" i="9" s="1"/>
  <c r="Q64" i="9"/>
  <c r="V64" i="9" s="1"/>
  <c r="Q60" i="9"/>
  <c r="V60" i="9" s="1"/>
  <c r="Q56" i="9"/>
  <c r="V56" i="9" s="1"/>
  <c r="Q52" i="9"/>
  <c r="V52" i="9" s="1"/>
  <c r="Q48" i="9"/>
  <c r="V48" i="9" s="1"/>
  <c r="Q44" i="9"/>
  <c r="V44" i="9" s="1"/>
  <c r="Q40" i="9"/>
  <c r="V40" i="9" s="1"/>
  <c r="Q36" i="9"/>
  <c r="Q32" i="9"/>
  <c r="V32" i="9" s="1"/>
  <c r="Q28" i="9"/>
  <c r="V28" i="9" s="1"/>
  <c r="Q24" i="9"/>
  <c r="V24" i="9" s="1"/>
  <c r="Q20" i="9"/>
  <c r="V20" i="9" s="1"/>
  <c r="Q16" i="9"/>
  <c r="Q12" i="9"/>
  <c r="V12" i="9" s="1"/>
  <c r="Q79" i="9"/>
  <c r="V79" i="9" s="1"/>
  <c r="Q75" i="9"/>
  <c r="V75" i="9" s="1"/>
  <c r="Q71" i="9"/>
  <c r="V71" i="9" s="1"/>
  <c r="Q67" i="9"/>
  <c r="Q63" i="9"/>
  <c r="V63" i="9" s="1"/>
  <c r="Q59" i="9"/>
  <c r="Q55" i="9"/>
  <c r="V55" i="9" s="1"/>
  <c r="Q51" i="9"/>
  <c r="V51" i="9" s="1"/>
  <c r="Q47" i="9"/>
  <c r="V47" i="9" s="1"/>
  <c r="Q43" i="9"/>
  <c r="Q39" i="9"/>
  <c r="V39" i="9" s="1"/>
  <c r="Q35" i="9"/>
  <c r="V35" i="9" s="1"/>
  <c r="Q31" i="9"/>
  <c r="V31" i="9" s="1"/>
  <c r="Q27" i="9"/>
  <c r="V27" i="9" s="1"/>
  <c r="Q23" i="9"/>
  <c r="V23" i="9" s="1"/>
  <c r="Q19" i="9"/>
  <c r="V19" i="9" s="1"/>
  <c r="Q15" i="9"/>
  <c r="V15" i="9" s="1"/>
  <c r="Q11" i="9"/>
  <c r="V11" i="9" s="1"/>
  <c r="P86" i="9"/>
  <c r="V43" i="9"/>
  <c r="V57" i="9"/>
  <c r="V59" i="9"/>
  <c r="V67" i="9"/>
  <c r="P87" i="9"/>
  <c r="S13" i="10"/>
  <c r="R13" i="10"/>
  <c r="S25" i="10"/>
  <c r="R25" i="10"/>
  <c r="S33" i="10"/>
  <c r="S37" i="10"/>
  <c r="R37" i="10"/>
  <c r="R22" i="9"/>
  <c r="S26" i="9"/>
  <c r="R26" i="9"/>
  <c r="R34" i="9"/>
  <c r="S38" i="9"/>
  <c r="R38" i="9"/>
  <c r="S50" i="9"/>
  <c r="R50" i="9"/>
  <c r="Q54" i="9"/>
  <c r="Q58" i="9"/>
  <c r="Q62" i="9"/>
  <c r="Q66" i="9"/>
  <c r="Q70" i="9"/>
  <c r="Q74" i="9"/>
  <c r="Q78" i="9"/>
  <c r="Q82" i="9"/>
  <c r="V61" i="10"/>
  <c r="Q14" i="10"/>
  <c r="Q18" i="10"/>
  <c r="V18" i="10" s="1"/>
  <c r="Q22" i="10"/>
  <c r="Q26" i="10"/>
  <c r="Q30" i="10"/>
  <c r="Q34" i="10"/>
  <c r="V34" i="10" s="1"/>
  <c r="Q38" i="10"/>
  <c r="R41" i="10"/>
  <c r="Q42" i="10"/>
  <c r="V42" i="10" s="1"/>
  <c r="Q46" i="10"/>
  <c r="Q50" i="10"/>
  <c r="Q54" i="10"/>
  <c r="Q58" i="10"/>
  <c r="V58" i="10" s="1"/>
  <c r="R61" i="10"/>
  <c r="Q62" i="10"/>
  <c r="Q66" i="10"/>
  <c r="V66" i="10" s="1"/>
  <c r="Q70" i="10"/>
  <c r="Q74" i="10"/>
  <c r="V74" i="10" s="1"/>
  <c r="Q78" i="10"/>
  <c r="R81" i="10"/>
  <c r="Q82" i="10"/>
  <c r="V82" i="10" s="1"/>
  <c r="P87" i="10"/>
  <c r="V28" i="11"/>
  <c r="S65" i="11"/>
  <c r="Q68" i="11"/>
  <c r="Q69" i="11"/>
  <c r="Q72" i="11"/>
  <c r="Q73" i="11"/>
  <c r="Q76" i="11"/>
  <c r="Q77" i="11"/>
  <c r="Q80" i="11"/>
  <c r="Q81" i="11"/>
  <c r="V81" i="11" s="1"/>
  <c r="S41" i="12"/>
  <c r="V49" i="12"/>
  <c r="S53" i="12"/>
  <c r="R72" i="13"/>
  <c r="V72" i="13"/>
  <c r="S72" i="13"/>
  <c r="V41" i="10"/>
  <c r="V77" i="10"/>
  <c r="Q11" i="10"/>
  <c r="V11" i="10" s="1"/>
  <c r="Q15" i="10"/>
  <c r="V15" i="10" s="1"/>
  <c r="Q19" i="10"/>
  <c r="Q23" i="10"/>
  <c r="V23" i="10" s="1"/>
  <c r="Q27" i="10"/>
  <c r="V27" i="10" s="1"/>
  <c r="Q31" i="10"/>
  <c r="V31" i="10" s="1"/>
  <c r="Q35" i="10"/>
  <c r="Q39" i="10"/>
  <c r="V39" i="10" s="1"/>
  <c r="Q43" i="10"/>
  <c r="Q47" i="10"/>
  <c r="V47" i="10" s="1"/>
  <c r="Q51" i="10"/>
  <c r="Q55" i="10"/>
  <c r="V55" i="10" s="1"/>
  <c r="Q59" i="10"/>
  <c r="Q63" i="10"/>
  <c r="Q67" i="10"/>
  <c r="Q71" i="10"/>
  <c r="V71" i="10" s="1"/>
  <c r="Q75" i="10"/>
  <c r="Q79" i="10"/>
  <c r="Q79" i="11"/>
  <c r="V79" i="11" s="1"/>
  <c r="Q75" i="11"/>
  <c r="V75" i="11" s="1"/>
  <c r="Q71" i="11"/>
  <c r="Q67" i="11"/>
  <c r="V67" i="11" s="1"/>
  <c r="Q63" i="11"/>
  <c r="V63" i="11" s="1"/>
  <c r="Q59" i="11"/>
  <c r="V59" i="11" s="1"/>
  <c r="Q55" i="11"/>
  <c r="Q51" i="11"/>
  <c r="V51" i="11" s="1"/>
  <c r="Q47" i="11"/>
  <c r="V47" i="11" s="1"/>
  <c r="Q43" i="11"/>
  <c r="Q39" i="11"/>
  <c r="V39" i="11" s="1"/>
  <c r="Q35" i="11"/>
  <c r="Q31" i="11"/>
  <c r="Q27" i="11"/>
  <c r="V27" i="11" s="1"/>
  <c r="Q23" i="11"/>
  <c r="Q82" i="11"/>
  <c r="V82" i="11" s="1"/>
  <c r="Q78" i="11"/>
  <c r="V78" i="11" s="1"/>
  <c r="Q74" i="11"/>
  <c r="V74" i="11" s="1"/>
  <c r="Q70" i="11"/>
  <c r="Q66" i="11"/>
  <c r="V66" i="11" s="1"/>
  <c r="Q62" i="11"/>
  <c r="V62" i="11" s="1"/>
  <c r="Q58" i="11"/>
  <c r="V58" i="11" s="1"/>
  <c r="Q54" i="11"/>
  <c r="Q50" i="11"/>
  <c r="V50" i="11" s="1"/>
  <c r="Q46" i="11"/>
  <c r="V46" i="11" s="1"/>
  <c r="Q42" i="11"/>
  <c r="V42" i="11" s="1"/>
  <c r="P87" i="11"/>
  <c r="Q14" i="11"/>
  <c r="V14" i="11" s="1"/>
  <c r="Q18" i="11"/>
  <c r="V18" i="11" s="1"/>
  <c r="Q22" i="11"/>
  <c r="Q25" i="11"/>
  <c r="Q26" i="11"/>
  <c r="R28" i="11"/>
  <c r="Q29" i="11"/>
  <c r="V29" i="11" s="1"/>
  <c r="Q30" i="11"/>
  <c r="V30" i="11" s="1"/>
  <c r="Q33" i="11"/>
  <c r="Q34" i="11"/>
  <c r="V34" i="11" s="1"/>
  <c r="Q37" i="11"/>
  <c r="Q38" i="11"/>
  <c r="R60" i="11"/>
  <c r="P86" i="11"/>
  <c r="S32" i="12"/>
  <c r="R32" i="12"/>
  <c r="Q12" i="10"/>
  <c r="V12" i="10" s="1"/>
  <c r="Q16" i="10"/>
  <c r="Q20" i="10"/>
  <c r="V20" i="10" s="1"/>
  <c r="Q24" i="10"/>
  <c r="Q28" i="10"/>
  <c r="V28" i="10" s="1"/>
  <c r="Q32" i="10"/>
  <c r="Q36" i="10"/>
  <c r="V36" i="10" s="1"/>
  <c r="Q40" i="10"/>
  <c r="V40" i="10" s="1"/>
  <c r="Q44" i="10"/>
  <c r="Q48" i="10"/>
  <c r="Q52" i="10"/>
  <c r="V52" i="10" s="1"/>
  <c r="Q56" i="10"/>
  <c r="V56" i="10" s="1"/>
  <c r="Q60" i="10"/>
  <c r="Q64" i="10"/>
  <c r="Q68" i="10"/>
  <c r="V68" i="10" s="1"/>
  <c r="Q72" i="10"/>
  <c r="V72" i="10" s="1"/>
  <c r="Q76" i="10"/>
  <c r="Q80" i="10"/>
  <c r="Q11" i="11"/>
  <c r="V11" i="11" s="1"/>
  <c r="Q15" i="11"/>
  <c r="V15" i="11" s="1"/>
  <c r="Q19" i="11"/>
  <c r="P86" i="12"/>
  <c r="S60" i="13"/>
  <c r="R76" i="13"/>
  <c r="Q81" i="12"/>
  <c r="Q77" i="12"/>
  <c r="Q73" i="12"/>
  <c r="Q69" i="12"/>
  <c r="Q65" i="12"/>
  <c r="Q80" i="12"/>
  <c r="V80" i="12" s="1"/>
  <c r="Q76" i="12"/>
  <c r="Q72" i="12"/>
  <c r="V72" i="12" s="1"/>
  <c r="Q68" i="12"/>
  <c r="Q64" i="12"/>
  <c r="Q60" i="12"/>
  <c r="V60" i="12" s="1"/>
  <c r="Q56" i="12"/>
  <c r="Q52" i="12"/>
  <c r="V52" i="12" s="1"/>
  <c r="Q48" i="12"/>
  <c r="Q44" i="12"/>
  <c r="V44" i="12" s="1"/>
  <c r="Q40" i="12"/>
  <c r="V40" i="12" s="1"/>
  <c r="Q36" i="12"/>
  <c r="V36" i="12" s="1"/>
  <c r="Q79" i="12"/>
  <c r="Q75" i="12"/>
  <c r="V75" i="12" s="1"/>
  <c r="Q71" i="12"/>
  <c r="Q67" i="12"/>
  <c r="V67" i="12" s="1"/>
  <c r="Q63" i="12"/>
  <c r="Q59" i="12"/>
  <c r="Q55" i="12"/>
  <c r="V55" i="12" s="1"/>
  <c r="Q51" i="12"/>
  <c r="Q47" i="12"/>
  <c r="Q43" i="12"/>
  <c r="Q39" i="12"/>
  <c r="V39" i="12" s="1"/>
  <c r="Q35" i="12"/>
  <c r="P85" i="12"/>
  <c r="Q14" i="12"/>
  <c r="V14" i="12" s="1"/>
  <c r="Q18" i="12"/>
  <c r="Q22" i="12"/>
  <c r="Q26" i="12"/>
  <c r="Q30" i="12"/>
  <c r="V30" i="12" s="1"/>
  <c r="Q34" i="12"/>
  <c r="V56" i="12"/>
  <c r="Q62" i="12"/>
  <c r="Q66" i="12"/>
  <c r="Q70" i="12"/>
  <c r="Q74" i="12"/>
  <c r="Q78" i="12"/>
  <c r="P88" i="13"/>
  <c r="R49" i="13"/>
  <c r="S53" i="13"/>
  <c r="R53" i="13"/>
  <c r="Q83" i="13"/>
  <c r="V83" i="13" s="1"/>
  <c r="Q79" i="13"/>
  <c r="V79" i="13" s="1"/>
  <c r="Q75" i="13"/>
  <c r="V75" i="13" s="1"/>
  <c r="Q71" i="13"/>
  <c r="V71" i="13" s="1"/>
  <c r="Q67" i="13"/>
  <c r="V67" i="13" s="1"/>
  <c r="Q63" i="13"/>
  <c r="V63" i="13" s="1"/>
  <c r="Q59" i="13"/>
  <c r="V59" i="13" s="1"/>
  <c r="Q55" i="13"/>
  <c r="V55" i="13" s="1"/>
  <c r="Q81" i="13"/>
  <c r="V81" i="13" s="1"/>
  <c r="Q77" i="13"/>
  <c r="V77" i="13" s="1"/>
  <c r="Q73" i="13"/>
  <c r="Q69" i="13"/>
  <c r="V69" i="13" s="1"/>
  <c r="Q65" i="13"/>
  <c r="V65" i="13" s="1"/>
  <c r="Q61" i="13"/>
  <c r="V61" i="13" s="1"/>
  <c r="Q57" i="13"/>
  <c r="S12" i="13"/>
  <c r="Q14" i="13"/>
  <c r="Q18" i="13"/>
  <c r="Q22" i="13"/>
  <c r="Q26" i="13"/>
  <c r="V26" i="13" s="1"/>
  <c r="Q30" i="13"/>
  <c r="Q34" i="13"/>
  <c r="Q38" i="13"/>
  <c r="Q42" i="13"/>
  <c r="V42" i="13" s="1"/>
  <c r="Q46" i="13"/>
  <c r="Q50" i="13"/>
  <c r="Q54" i="13"/>
  <c r="P87" i="13"/>
  <c r="Q11" i="13"/>
  <c r="V11" i="13" s="1"/>
  <c r="Q15" i="13"/>
  <c r="Q19" i="13"/>
  <c r="Q23" i="13"/>
  <c r="V23" i="13" s="1"/>
  <c r="Q27" i="13"/>
  <c r="V27" i="13" s="1"/>
  <c r="Q31" i="13"/>
  <c r="Q35" i="13"/>
  <c r="Q39" i="13"/>
  <c r="V39" i="13" s="1"/>
  <c r="Q43" i="13"/>
  <c r="Q47" i="13"/>
  <c r="Q51" i="13"/>
  <c r="Q58" i="13"/>
  <c r="Q62" i="13"/>
  <c r="Q66" i="13"/>
  <c r="Q70" i="13"/>
  <c r="Q74" i="13"/>
  <c r="Q78" i="13"/>
  <c r="Q82" i="13"/>
  <c r="Q16" i="13"/>
  <c r="Q20" i="13"/>
  <c r="Q24" i="13"/>
  <c r="Q28" i="13"/>
  <c r="Q32" i="13"/>
  <c r="Q36" i="13"/>
  <c r="Q40" i="13"/>
  <c r="Q44" i="13"/>
  <c r="Q48" i="13"/>
  <c r="Q52" i="13"/>
  <c r="V52" i="11" l="1"/>
  <c r="V46" i="12"/>
  <c r="R39" i="23"/>
  <c r="R78" i="23"/>
  <c r="V46" i="23"/>
  <c r="R46" i="23"/>
  <c r="R14" i="23"/>
  <c r="V78" i="23"/>
  <c r="V57" i="22"/>
  <c r="S57" i="22"/>
  <c r="V65" i="22"/>
  <c r="V69" i="22"/>
  <c r="S65" i="22"/>
  <c r="S49" i="13"/>
  <c r="V38" i="12"/>
  <c r="R52" i="11"/>
  <c r="R17" i="11"/>
  <c r="R14" i="9"/>
  <c r="V18" i="9"/>
  <c r="S45" i="13"/>
  <c r="R69" i="10"/>
  <c r="R42" i="9"/>
  <c r="S22" i="9"/>
  <c r="S75" i="23"/>
  <c r="R43" i="23"/>
  <c r="R23" i="23"/>
  <c r="V56" i="13"/>
  <c r="R40" i="11"/>
  <c r="V61" i="12"/>
  <c r="S42" i="9"/>
  <c r="R18" i="9"/>
  <c r="R21" i="10"/>
  <c r="R30" i="23"/>
  <c r="R71" i="23"/>
  <c r="S43" i="23"/>
  <c r="R35" i="23"/>
  <c r="S23" i="23"/>
  <c r="V30" i="23"/>
  <c r="V22" i="21"/>
  <c r="R18" i="21"/>
  <c r="R22" i="21"/>
  <c r="R37" i="13"/>
  <c r="S25" i="13"/>
  <c r="R53" i="12"/>
  <c r="R58" i="12"/>
  <c r="S21" i="10"/>
  <c r="V62" i="23"/>
  <c r="V18" i="21"/>
  <c r="V34" i="9"/>
  <c r="S29" i="13"/>
  <c r="R21" i="11"/>
  <c r="R42" i="12"/>
  <c r="R17" i="10"/>
  <c r="R27" i="23"/>
  <c r="S17" i="10"/>
  <c r="R42" i="23"/>
  <c r="R59" i="23"/>
  <c r="V42" i="23"/>
  <c r="S61" i="11"/>
  <c r="R33" i="10"/>
  <c r="R54" i="23"/>
  <c r="V34" i="21"/>
  <c r="S30" i="21"/>
  <c r="V55" i="23"/>
  <c r="R62" i="23"/>
  <c r="R55" i="23"/>
  <c r="R19" i="23"/>
  <c r="S51" i="23"/>
  <c r="S19" i="23"/>
  <c r="V29" i="22"/>
  <c r="S59" i="22"/>
  <c r="S51" i="22"/>
  <c r="S23" i="22"/>
  <c r="V61" i="22"/>
  <c r="S15" i="22"/>
  <c r="S29" i="22"/>
  <c r="S61" i="22"/>
  <c r="V14" i="21"/>
  <c r="S56" i="21"/>
  <c r="R14" i="21"/>
  <c r="R13" i="13"/>
  <c r="R56" i="13"/>
  <c r="S64" i="13"/>
  <c r="S13" i="13"/>
  <c r="V64" i="13"/>
  <c r="R45" i="13"/>
  <c r="R25" i="13"/>
  <c r="R29" i="10"/>
  <c r="S29" i="10"/>
  <c r="R49" i="11"/>
  <c r="S49" i="11"/>
  <c r="V75" i="22"/>
  <c r="V67" i="22"/>
  <c r="S80" i="13"/>
  <c r="V76" i="13"/>
  <c r="S37" i="13"/>
  <c r="S33" i="13"/>
  <c r="R33" i="13"/>
  <c r="S21" i="13"/>
  <c r="R21" i="13"/>
  <c r="R41" i="13"/>
  <c r="R17" i="13"/>
  <c r="S68" i="13"/>
  <c r="V60" i="13"/>
  <c r="V80" i="13"/>
  <c r="V17" i="13"/>
  <c r="V12" i="13"/>
  <c r="R12" i="13"/>
  <c r="R29" i="13"/>
  <c r="R68" i="13"/>
  <c r="V41" i="13"/>
  <c r="V58" i="12"/>
  <c r="S57" i="12"/>
  <c r="R57" i="12"/>
  <c r="V54" i="12"/>
  <c r="R54" i="12"/>
  <c r="R50" i="12"/>
  <c r="S50" i="12"/>
  <c r="S46" i="12"/>
  <c r="S45" i="12"/>
  <c r="V45" i="12"/>
  <c r="R41" i="12"/>
  <c r="S42" i="12"/>
  <c r="R38" i="12"/>
  <c r="R37" i="12"/>
  <c r="R31" i="12"/>
  <c r="S28" i="12"/>
  <c r="R28" i="12"/>
  <c r="V24" i="12"/>
  <c r="S24" i="12"/>
  <c r="V20" i="12"/>
  <c r="S20" i="12"/>
  <c r="S16" i="12"/>
  <c r="R16" i="12"/>
  <c r="R13" i="12"/>
  <c r="S13" i="12"/>
  <c r="R17" i="12"/>
  <c r="S17" i="12"/>
  <c r="S15" i="12"/>
  <c r="V15" i="12"/>
  <c r="R21" i="12"/>
  <c r="S21" i="12"/>
  <c r="R29" i="12"/>
  <c r="S29" i="12"/>
  <c r="S61" i="12"/>
  <c r="V23" i="12"/>
  <c r="R49" i="12"/>
  <c r="V37" i="12"/>
  <c r="R23" i="12"/>
  <c r="V13" i="12"/>
  <c r="V29" i="12"/>
  <c r="V31" i="12"/>
  <c r="R33" i="12"/>
  <c r="S33" i="12"/>
  <c r="R25" i="12"/>
  <c r="S25" i="12"/>
  <c r="S11" i="12"/>
  <c r="V11" i="12"/>
  <c r="S19" i="12"/>
  <c r="R19" i="12"/>
  <c r="V19" i="12"/>
  <c r="S27" i="12"/>
  <c r="V27" i="12"/>
  <c r="S12" i="12"/>
  <c r="R11" i="12"/>
  <c r="R12" i="12"/>
  <c r="V17" i="12"/>
  <c r="V21" i="12"/>
  <c r="R56" i="11"/>
  <c r="S53" i="11"/>
  <c r="S45" i="11"/>
  <c r="R45" i="11"/>
  <c r="V40" i="11"/>
  <c r="R36" i="11"/>
  <c r="V36" i="11"/>
  <c r="V32" i="11"/>
  <c r="V24" i="11"/>
  <c r="R24" i="11"/>
  <c r="V21" i="11"/>
  <c r="S20" i="11"/>
  <c r="R20" i="11"/>
  <c r="R16" i="11"/>
  <c r="R13" i="11"/>
  <c r="V13" i="11"/>
  <c r="S44" i="11"/>
  <c r="V44" i="11"/>
  <c r="S64" i="11"/>
  <c r="V64" i="11"/>
  <c r="S48" i="11"/>
  <c r="V48" i="11"/>
  <c r="R61" i="11"/>
  <c r="R53" i="11"/>
  <c r="V57" i="11"/>
  <c r="V56" i="11"/>
  <c r="R64" i="11"/>
  <c r="R32" i="11"/>
  <c r="S16" i="11"/>
  <c r="S57" i="11"/>
  <c r="S41" i="11"/>
  <c r="V12" i="11"/>
  <c r="R41" i="11"/>
  <c r="R12" i="11"/>
  <c r="R77" i="10"/>
  <c r="R73" i="10"/>
  <c r="V69" i="10"/>
  <c r="R65" i="10"/>
  <c r="R57" i="10"/>
  <c r="V57" i="10"/>
  <c r="V49" i="10"/>
  <c r="R49" i="10"/>
  <c r="R45" i="10"/>
  <c r="V53" i="10"/>
  <c r="V73" i="10"/>
  <c r="R53" i="10"/>
  <c r="V65" i="10"/>
  <c r="V45" i="10"/>
  <c r="R46" i="9"/>
  <c r="S46" i="9"/>
  <c r="S30" i="9"/>
  <c r="R30" i="9"/>
  <c r="S14" i="9"/>
  <c r="R63" i="23"/>
  <c r="S63" i="23"/>
  <c r="R58" i="23"/>
  <c r="R51" i="23"/>
  <c r="S31" i="23"/>
  <c r="R31" i="23"/>
  <c r="V26" i="23"/>
  <c r="R26" i="23"/>
  <c r="V22" i="23"/>
  <c r="R22" i="23"/>
  <c r="S79" i="23"/>
  <c r="S15" i="23"/>
  <c r="R79" i="23"/>
  <c r="R67" i="23"/>
  <c r="R15" i="23"/>
  <c r="S67" i="23"/>
  <c r="S47" i="23"/>
  <c r="S35" i="23"/>
  <c r="V54" i="23"/>
  <c r="V25" i="22"/>
  <c r="S43" i="22"/>
  <c r="S27" i="22"/>
  <c r="S19" i="22"/>
  <c r="S21" i="22"/>
  <c r="V51" i="22"/>
  <c r="V17" i="22"/>
  <c r="S47" i="22"/>
  <c r="V21" i="22"/>
  <c r="S17" i="22"/>
  <c r="V45" i="22"/>
  <c r="V13" i="22"/>
  <c r="S25" i="22"/>
  <c r="V63" i="22"/>
  <c r="S81" i="22"/>
  <c r="V43" i="22"/>
  <c r="S11" i="22"/>
  <c r="V81" i="22"/>
  <c r="S45" i="22"/>
  <c r="V73" i="22"/>
  <c r="V31" i="22"/>
  <c r="S73" i="22"/>
  <c r="V11" i="22"/>
  <c r="S37" i="22"/>
  <c r="V59" i="22"/>
  <c r="S63" i="22"/>
  <c r="V37" i="22"/>
  <c r="V19" i="22"/>
  <c r="S75" i="22"/>
  <c r="V49" i="22"/>
  <c r="V41" i="22"/>
  <c r="S31" i="22"/>
  <c r="S41" i="22"/>
  <c r="S69" i="22"/>
  <c r="S71" i="22"/>
  <c r="S39" i="22"/>
  <c r="S13" i="22"/>
  <c r="V47" i="22"/>
  <c r="V39" i="22"/>
  <c r="V15" i="22"/>
  <c r="S53" i="22"/>
  <c r="S77" i="22"/>
  <c r="V71" i="22"/>
  <c r="V23" i="22"/>
  <c r="R72" i="21"/>
  <c r="V48" i="21"/>
  <c r="R40" i="21"/>
  <c r="R26" i="21"/>
  <c r="V26" i="21"/>
  <c r="S72" i="21"/>
  <c r="S34" i="21"/>
  <c r="V30" i="21"/>
  <c r="S68" i="22"/>
  <c r="R68" i="22"/>
  <c r="S52" i="22"/>
  <c r="R52" i="22"/>
  <c r="S36" i="22"/>
  <c r="R36" i="22"/>
  <c r="S20" i="22"/>
  <c r="R20" i="22"/>
  <c r="R16" i="23"/>
  <c r="S16" i="23"/>
  <c r="R32" i="23"/>
  <c r="S32" i="23"/>
  <c r="R48" i="23"/>
  <c r="S48" i="23"/>
  <c r="R64" i="23"/>
  <c r="S64" i="23"/>
  <c r="R80" i="23"/>
  <c r="S80" i="23"/>
  <c r="R21" i="23"/>
  <c r="S21" i="23"/>
  <c r="R37" i="23"/>
  <c r="S37" i="23"/>
  <c r="V53" i="23"/>
  <c r="R53" i="23"/>
  <c r="S53" i="23"/>
  <c r="R69" i="23"/>
  <c r="S69" i="23"/>
  <c r="S82" i="22"/>
  <c r="R82" i="22"/>
  <c r="S66" i="22"/>
  <c r="R66" i="22"/>
  <c r="S50" i="22"/>
  <c r="R50" i="22"/>
  <c r="S34" i="22"/>
  <c r="R34" i="22"/>
  <c r="S18" i="22"/>
  <c r="R18" i="22"/>
  <c r="S17" i="24"/>
  <c r="R17" i="24"/>
  <c r="V17" i="24"/>
  <c r="S25" i="24"/>
  <c r="R25" i="24"/>
  <c r="V25" i="24"/>
  <c r="S33" i="24"/>
  <c r="R33" i="24"/>
  <c r="V33" i="24"/>
  <c r="S41" i="24"/>
  <c r="R41" i="24"/>
  <c r="V41" i="24"/>
  <c r="S49" i="24"/>
  <c r="R49" i="24"/>
  <c r="V49" i="24"/>
  <c r="S57" i="24"/>
  <c r="R57" i="24"/>
  <c r="V57" i="24"/>
  <c r="S65" i="24"/>
  <c r="R65" i="24"/>
  <c r="V65" i="24"/>
  <c r="S73" i="24"/>
  <c r="R73" i="24"/>
  <c r="V73" i="24"/>
  <c r="R19" i="24"/>
  <c r="S19" i="24"/>
  <c r="R35" i="24"/>
  <c r="S35" i="24"/>
  <c r="R51" i="24"/>
  <c r="S51" i="24"/>
  <c r="R67" i="24"/>
  <c r="S67" i="24"/>
  <c r="R24" i="24"/>
  <c r="S24" i="24"/>
  <c r="R40" i="24"/>
  <c r="S40" i="24"/>
  <c r="R56" i="24"/>
  <c r="S56" i="24"/>
  <c r="R72" i="24"/>
  <c r="S72" i="24"/>
  <c r="R60" i="21"/>
  <c r="V60" i="21"/>
  <c r="S60" i="21"/>
  <c r="S15" i="21"/>
  <c r="R15" i="21"/>
  <c r="V15" i="21"/>
  <c r="S23" i="21"/>
  <c r="R23" i="21"/>
  <c r="V23" i="21"/>
  <c r="S31" i="21"/>
  <c r="R31" i="21"/>
  <c r="V31" i="21"/>
  <c r="S39" i="21"/>
  <c r="R39" i="21"/>
  <c r="R54" i="21"/>
  <c r="S54" i="21"/>
  <c r="V54" i="21"/>
  <c r="R70" i="21"/>
  <c r="S70" i="21"/>
  <c r="V70" i="21"/>
  <c r="S43" i="21"/>
  <c r="R43" i="21"/>
  <c r="S59" i="21"/>
  <c r="R59" i="21"/>
  <c r="S75" i="21"/>
  <c r="R75" i="21"/>
  <c r="S17" i="21"/>
  <c r="R17" i="21"/>
  <c r="S33" i="21"/>
  <c r="R33" i="21"/>
  <c r="S49" i="21"/>
  <c r="R49" i="21"/>
  <c r="S65" i="21"/>
  <c r="R65" i="21"/>
  <c r="S80" i="22"/>
  <c r="R80" i="22"/>
  <c r="S64" i="22"/>
  <c r="R64" i="22"/>
  <c r="S48" i="22"/>
  <c r="R48" i="22"/>
  <c r="S32" i="22"/>
  <c r="R32" i="22"/>
  <c r="S16" i="22"/>
  <c r="R16" i="22"/>
  <c r="R20" i="23"/>
  <c r="S20" i="23"/>
  <c r="R36" i="23"/>
  <c r="S36" i="23"/>
  <c r="R52" i="23"/>
  <c r="S52" i="23"/>
  <c r="R68" i="23"/>
  <c r="S68" i="23"/>
  <c r="R25" i="23"/>
  <c r="S25" i="23"/>
  <c r="R41" i="23"/>
  <c r="S41" i="23"/>
  <c r="V57" i="23"/>
  <c r="R57" i="23"/>
  <c r="S57" i="23"/>
  <c r="R73" i="23"/>
  <c r="S73" i="23"/>
  <c r="S78" i="22"/>
  <c r="R78" i="22"/>
  <c r="S62" i="22"/>
  <c r="R62" i="22"/>
  <c r="S46" i="22"/>
  <c r="R46" i="22"/>
  <c r="S30" i="22"/>
  <c r="R30" i="22"/>
  <c r="S14" i="22"/>
  <c r="R14" i="22"/>
  <c r="S18" i="24"/>
  <c r="R18" i="24"/>
  <c r="V18" i="24"/>
  <c r="S26" i="24"/>
  <c r="R26" i="24"/>
  <c r="V26" i="24"/>
  <c r="S34" i="24"/>
  <c r="R34" i="24"/>
  <c r="V34" i="24"/>
  <c r="S42" i="24"/>
  <c r="R42" i="24"/>
  <c r="V42" i="24"/>
  <c r="S50" i="24"/>
  <c r="R50" i="24"/>
  <c r="V50" i="24"/>
  <c r="S58" i="24"/>
  <c r="R58" i="24"/>
  <c r="V58" i="24"/>
  <c r="S66" i="24"/>
  <c r="R66" i="24"/>
  <c r="V66" i="24"/>
  <c r="S74" i="24"/>
  <c r="R74" i="24"/>
  <c r="V74" i="24"/>
  <c r="R23" i="24"/>
  <c r="S23" i="24"/>
  <c r="R39" i="24"/>
  <c r="S39" i="24"/>
  <c r="R55" i="24"/>
  <c r="S55" i="24"/>
  <c r="R71" i="24"/>
  <c r="S71" i="24"/>
  <c r="R12" i="24"/>
  <c r="S12" i="24"/>
  <c r="R28" i="24"/>
  <c r="S28" i="24"/>
  <c r="R44" i="24"/>
  <c r="S44" i="24"/>
  <c r="R60" i="24"/>
  <c r="S60" i="24"/>
  <c r="R76" i="24"/>
  <c r="S76" i="24"/>
  <c r="V80" i="22"/>
  <c r="V64" i="22"/>
  <c r="V48" i="22"/>
  <c r="V32" i="22"/>
  <c r="V16" i="22"/>
  <c r="R52" i="21"/>
  <c r="V52" i="21"/>
  <c r="S52" i="21"/>
  <c r="R16" i="21"/>
  <c r="S16" i="21"/>
  <c r="V16" i="21"/>
  <c r="R24" i="21"/>
  <c r="S24" i="21"/>
  <c r="V24" i="21"/>
  <c r="R32" i="21"/>
  <c r="S32" i="21"/>
  <c r="V32" i="21"/>
  <c r="R42" i="21"/>
  <c r="S42" i="21"/>
  <c r="V42" i="21"/>
  <c r="R58" i="21"/>
  <c r="S58" i="21"/>
  <c r="V58" i="21"/>
  <c r="R74" i="21"/>
  <c r="S74" i="21"/>
  <c r="V74" i="21"/>
  <c r="S47" i="21"/>
  <c r="R47" i="21"/>
  <c r="S63" i="21"/>
  <c r="R63" i="21"/>
  <c r="S21" i="21"/>
  <c r="R21" i="21"/>
  <c r="S37" i="21"/>
  <c r="R37" i="21"/>
  <c r="S53" i="21"/>
  <c r="R53" i="21"/>
  <c r="S69" i="21"/>
  <c r="R69" i="21"/>
  <c r="S76" i="22"/>
  <c r="R76" i="22"/>
  <c r="S60" i="22"/>
  <c r="R60" i="22"/>
  <c r="S44" i="22"/>
  <c r="R44" i="22"/>
  <c r="S28" i="22"/>
  <c r="R28" i="22"/>
  <c r="S12" i="22"/>
  <c r="R12" i="22"/>
  <c r="V37" i="23"/>
  <c r="V21" i="23"/>
  <c r="R24" i="23"/>
  <c r="S24" i="23"/>
  <c r="R40" i="23"/>
  <c r="S40" i="23"/>
  <c r="R56" i="23"/>
  <c r="S56" i="23"/>
  <c r="R72" i="23"/>
  <c r="S72" i="23"/>
  <c r="R13" i="23"/>
  <c r="S13" i="23"/>
  <c r="R29" i="23"/>
  <c r="S29" i="23"/>
  <c r="V45" i="23"/>
  <c r="R45" i="23"/>
  <c r="S45" i="23"/>
  <c r="V61" i="23"/>
  <c r="R61" i="23"/>
  <c r="S61" i="23"/>
  <c r="R77" i="23"/>
  <c r="S77" i="23"/>
  <c r="S74" i="22"/>
  <c r="R74" i="22"/>
  <c r="S58" i="22"/>
  <c r="R58" i="22"/>
  <c r="S42" i="22"/>
  <c r="R42" i="22"/>
  <c r="S26" i="22"/>
  <c r="R26" i="22"/>
  <c r="S13" i="24"/>
  <c r="R13" i="24"/>
  <c r="V13" i="24"/>
  <c r="S21" i="24"/>
  <c r="R21" i="24"/>
  <c r="V21" i="24"/>
  <c r="S29" i="24"/>
  <c r="R29" i="24"/>
  <c r="V29" i="24"/>
  <c r="S37" i="24"/>
  <c r="R37" i="24"/>
  <c r="V37" i="24"/>
  <c r="S45" i="24"/>
  <c r="R45" i="24"/>
  <c r="V45" i="24"/>
  <c r="S53" i="24"/>
  <c r="R53" i="24"/>
  <c r="V53" i="24"/>
  <c r="S61" i="24"/>
  <c r="R61" i="24"/>
  <c r="V61" i="24"/>
  <c r="S69" i="24"/>
  <c r="R69" i="24"/>
  <c r="V69" i="24"/>
  <c r="S77" i="24"/>
  <c r="R77" i="24"/>
  <c r="V77" i="24"/>
  <c r="R11" i="24"/>
  <c r="S11" i="24"/>
  <c r="R27" i="24"/>
  <c r="S27" i="24"/>
  <c r="R43" i="24"/>
  <c r="S43" i="24"/>
  <c r="R59" i="24"/>
  <c r="S59" i="24"/>
  <c r="R75" i="24"/>
  <c r="S75" i="24"/>
  <c r="R16" i="24"/>
  <c r="S16" i="24"/>
  <c r="R32" i="24"/>
  <c r="S32" i="24"/>
  <c r="R48" i="24"/>
  <c r="S48" i="24"/>
  <c r="R64" i="24"/>
  <c r="S64" i="24"/>
  <c r="V68" i="22"/>
  <c r="V52" i="22"/>
  <c r="V36" i="22"/>
  <c r="V20" i="22"/>
  <c r="R76" i="21"/>
  <c r="V76" i="21"/>
  <c r="S76" i="21"/>
  <c r="R44" i="21"/>
  <c r="V44" i="21"/>
  <c r="S44" i="21"/>
  <c r="S11" i="21"/>
  <c r="R11" i="21"/>
  <c r="V11" i="21"/>
  <c r="S19" i="21"/>
  <c r="R19" i="21"/>
  <c r="V19" i="21"/>
  <c r="S27" i="21"/>
  <c r="R27" i="21"/>
  <c r="V27" i="21"/>
  <c r="S35" i="21"/>
  <c r="R35" i="21"/>
  <c r="V35" i="21"/>
  <c r="R46" i="21"/>
  <c r="S46" i="21"/>
  <c r="V46" i="21"/>
  <c r="R62" i="21"/>
  <c r="S62" i="21"/>
  <c r="V62" i="21"/>
  <c r="R78" i="21"/>
  <c r="S78" i="21"/>
  <c r="V78" i="21"/>
  <c r="S51" i="21"/>
  <c r="R51" i="21"/>
  <c r="S67" i="21"/>
  <c r="R67" i="21"/>
  <c r="S25" i="21"/>
  <c r="R25" i="21"/>
  <c r="S41" i="21"/>
  <c r="R41" i="21"/>
  <c r="S57" i="21"/>
  <c r="R57" i="21"/>
  <c r="S73" i="21"/>
  <c r="R73" i="21"/>
  <c r="V82" i="22"/>
  <c r="V66" i="22"/>
  <c r="V50" i="22"/>
  <c r="V34" i="22"/>
  <c r="V18" i="22"/>
  <c r="S72" i="22"/>
  <c r="R72" i="22"/>
  <c r="S56" i="22"/>
  <c r="R56" i="22"/>
  <c r="S40" i="22"/>
  <c r="R40" i="22"/>
  <c r="S24" i="22"/>
  <c r="R24" i="22"/>
  <c r="R12" i="23"/>
  <c r="S12" i="23"/>
  <c r="R28" i="23"/>
  <c r="S28" i="23"/>
  <c r="R44" i="23"/>
  <c r="S44" i="23"/>
  <c r="R60" i="23"/>
  <c r="S60" i="23"/>
  <c r="R76" i="23"/>
  <c r="S76" i="23"/>
  <c r="R17" i="23"/>
  <c r="S17" i="23"/>
  <c r="R33" i="23"/>
  <c r="S33" i="23"/>
  <c r="V49" i="23"/>
  <c r="R49" i="23"/>
  <c r="S49" i="23"/>
  <c r="V65" i="23"/>
  <c r="R65" i="23"/>
  <c r="S65" i="23"/>
  <c r="S70" i="22"/>
  <c r="R70" i="22"/>
  <c r="S54" i="22"/>
  <c r="R54" i="22"/>
  <c r="S38" i="22"/>
  <c r="R38" i="22"/>
  <c r="S22" i="22"/>
  <c r="R22" i="22"/>
  <c r="S14" i="24"/>
  <c r="R14" i="24"/>
  <c r="V14" i="24"/>
  <c r="S22" i="24"/>
  <c r="R22" i="24"/>
  <c r="V22" i="24"/>
  <c r="S30" i="24"/>
  <c r="R30" i="24"/>
  <c r="V30" i="24"/>
  <c r="S38" i="24"/>
  <c r="R38" i="24"/>
  <c r="V38" i="24"/>
  <c r="S46" i="24"/>
  <c r="R46" i="24"/>
  <c r="V46" i="24"/>
  <c r="S54" i="24"/>
  <c r="R54" i="24"/>
  <c r="V54" i="24"/>
  <c r="S62" i="24"/>
  <c r="R62" i="24"/>
  <c r="V62" i="24"/>
  <c r="S70" i="24"/>
  <c r="R70" i="24"/>
  <c r="V70" i="24"/>
  <c r="S78" i="24"/>
  <c r="R78" i="24"/>
  <c r="V78" i="24"/>
  <c r="R15" i="24"/>
  <c r="S15" i="24"/>
  <c r="R31" i="24"/>
  <c r="S31" i="24"/>
  <c r="R47" i="24"/>
  <c r="S47" i="24"/>
  <c r="R63" i="24"/>
  <c r="S63" i="24"/>
  <c r="R79" i="24"/>
  <c r="S79" i="24"/>
  <c r="R20" i="24"/>
  <c r="S20" i="24"/>
  <c r="R36" i="24"/>
  <c r="S36" i="24"/>
  <c r="R52" i="24"/>
  <c r="S52" i="24"/>
  <c r="R68" i="24"/>
  <c r="S68" i="24"/>
  <c r="V72" i="22"/>
  <c r="V56" i="22"/>
  <c r="V40" i="22"/>
  <c r="V24" i="22"/>
  <c r="R68" i="21"/>
  <c r="V68" i="21"/>
  <c r="S68" i="21"/>
  <c r="R12" i="21"/>
  <c r="S12" i="21"/>
  <c r="V12" i="21"/>
  <c r="R20" i="21"/>
  <c r="S20" i="21"/>
  <c r="V20" i="21"/>
  <c r="R28" i="21"/>
  <c r="S28" i="21"/>
  <c r="V28" i="21"/>
  <c r="R36" i="21"/>
  <c r="S36" i="21"/>
  <c r="V36" i="21"/>
  <c r="R50" i="21"/>
  <c r="S50" i="21"/>
  <c r="V50" i="21"/>
  <c r="R66" i="21"/>
  <c r="S66" i="21"/>
  <c r="V66" i="21"/>
  <c r="S55" i="21"/>
  <c r="R55" i="21"/>
  <c r="S71" i="21"/>
  <c r="R71" i="21"/>
  <c r="S13" i="21"/>
  <c r="R13" i="21"/>
  <c r="S29" i="21"/>
  <c r="R29" i="21"/>
  <c r="S45" i="21"/>
  <c r="R45" i="21"/>
  <c r="S61" i="21"/>
  <c r="R61" i="21"/>
  <c r="S77" i="21"/>
  <c r="R77" i="21"/>
  <c r="V78" i="22"/>
  <c r="V62" i="22"/>
  <c r="V46" i="22"/>
  <c r="V30" i="22"/>
  <c r="V14" i="22"/>
  <c r="V48" i="13"/>
  <c r="S48" i="13"/>
  <c r="R48" i="13"/>
  <c r="V32" i="13"/>
  <c r="S32" i="13"/>
  <c r="R32" i="13"/>
  <c r="V16" i="13"/>
  <c r="S16" i="13"/>
  <c r="R16" i="13"/>
  <c r="R70" i="13"/>
  <c r="S70" i="13"/>
  <c r="V70" i="13"/>
  <c r="R51" i="13"/>
  <c r="S51" i="13"/>
  <c r="R35" i="13"/>
  <c r="S35" i="13"/>
  <c r="R19" i="13"/>
  <c r="S19" i="13"/>
  <c r="S54" i="13"/>
  <c r="R54" i="13"/>
  <c r="S38" i="13"/>
  <c r="R38" i="13"/>
  <c r="S22" i="13"/>
  <c r="R22" i="13"/>
  <c r="S57" i="13"/>
  <c r="R57" i="13"/>
  <c r="S73" i="13"/>
  <c r="R73" i="13"/>
  <c r="S59" i="13"/>
  <c r="R59" i="13"/>
  <c r="S75" i="13"/>
  <c r="R75" i="13"/>
  <c r="S70" i="12"/>
  <c r="R70" i="12"/>
  <c r="V70" i="12"/>
  <c r="S26" i="12"/>
  <c r="R26" i="12"/>
  <c r="R47" i="12"/>
  <c r="S47" i="12"/>
  <c r="S63" i="12"/>
  <c r="R63" i="12"/>
  <c r="S79" i="12"/>
  <c r="R79" i="12"/>
  <c r="S44" i="12"/>
  <c r="R44" i="12"/>
  <c r="S60" i="12"/>
  <c r="R60" i="12"/>
  <c r="R76" i="12"/>
  <c r="S76" i="12"/>
  <c r="V69" i="12"/>
  <c r="S69" i="12"/>
  <c r="R69" i="12"/>
  <c r="R19" i="11"/>
  <c r="S19" i="11"/>
  <c r="R80" i="10"/>
  <c r="S80" i="10"/>
  <c r="S64" i="10"/>
  <c r="R64" i="10"/>
  <c r="R48" i="10"/>
  <c r="S48" i="10"/>
  <c r="S32" i="10"/>
  <c r="R32" i="10"/>
  <c r="S16" i="10"/>
  <c r="R16" i="10"/>
  <c r="R38" i="11"/>
  <c r="S38" i="11"/>
  <c r="S33" i="11"/>
  <c r="R33" i="11"/>
  <c r="R22" i="11"/>
  <c r="S22" i="11"/>
  <c r="R54" i="11"/>
  <c r="S54" i="11"/>
  <c r="R70" i="11"/>
  <c r="S70" i="11"/>
  <c r="S23" i="11"/>
  <c r="R23" i="11"/>
  <c r="S39" i="11"/>
  <c r="R39" i="11"/>
  <c r="S55" i="11"/>
  <c r="R55" i="11"/>
  <c r="S71" i="11"/>
  <c r="R71" i="11"/>
  <c r="R67" i="10"/>
  <c r="S67" i="10"/>
  <c r="R51" i="10"/>
  <c r="S51" i="10"/>
  <c r="R35" i="10"/>
  <c r="S35" i="10"/>
  <c r="R19" i="10"/>
  <c r="S19" i="10"/>
  <c r="S80" i="11"/>
  <c r="V80" i="11"/>
  <c r="R80" i="11"/>
  <c r="S69" i="11"/>
  <c r="R69" i="11"/>
  <c r="S26" i="10"/>
  <c r="R26" i="10"/>
  <c r="V35" i="13"/>
  <c r="V33" i="11"/>
  <c r="V67" i="10"/>
  <c r="V48" i="10"/>
  <c r="S70" i="9"/>
  <c r="R70" i="9"/>
  <c r="V70" i="9"/>
  <c r="S54" i="9"/>
  <c r="R54" i="9"/>
  <c r="V54" i="9"/>
  <c r="V69" i="11"/>
  <c r="S15" i="9"/>
  <c r="R15" i="9"/>
  <c r="S31" i="9"/>
  <c r="R31" i="9"/>
  <c r="S47" i="9"/>
  <c r="R47" i="9"/>
  <c r="S63" i="9"/>
  <c r="R63" i="9"/>
  <c r="S79" i="9"/>
  <c r="R79" i="9"/>
  <c r="R20" i="9"/>
  <c r="S20" i="9"/>
  <c r="R36" i="9"/>
  <c r="S36" i="9"/>
  <c r="R52" i="9"/>
  <c r="S52" i="9"/>
  <c r="R68" i="9"/>
  <c r="S68" i="9"/>
  <c r="V25" i="9"/>
  <c r="S25" i="9"/>
  <c r="R25" i="9"/>
  <c r="S41" i="9"/>
  <c r="R41" i="9"/>
  <c r="S57" i="9"/>
  <c r="R57" i="9"/>
  <c r="S73" i="9"/>
  <c r="R73" i="9"/>
  <c r="V44" i="13"/>
  <c r="S44" i="13"/>
  <c r="R44" i="13"/>
  <c r="V28" i="13"/>
  <c r="S28" i="13"/>
  <c r="R28" i="13"/>
  <c r="R82" i="13"/>
  <c r="S82" i="13"/>
  <c r="V82" i="13"/>
  <c r="R66" i="13"/>
  <c r="S66" i="13"/>
  <c r="V66" i="13"/>
  <c r="R47" i="13"/>
  <c r="S47" i="13"/>
  <c r="R31" i="13"/>
  <c r="S31" i="13"/>
  <c r="R15" i="13"/>
  <c r="S15" i="13"/>
  <c r="S50" i="13"/>
  <c r="R50" i="13"/>
  <c r="S34" i="13"/>
  <c r="R34" i="13"/>
  <c r="S18" i="13"/>
  <c r="R18" i="13"/>
  <c r="S61" i="13"/>
  <c r="R61" i="13"/>
  <c r="S77" i="13"/>
  <c r="R77" i="13"/>
  <c r="S63" i="13"/>
  <c r="R63" i="13"/>
  <c r="S79" i="13"/>
  <c r="R79" i="13"/>
  <c r="S66" i="12"/>
  <c r="R66" i="12"/>
  <c r="V66" i="12"/>
  <c r="S22" i="12"/>
  <c r="R22" i="12"/>
  <c r="R35" i="12"/>
  <c r="S35" i="12"/>
  <c r="R51" i="12"/>
  <c r="S51" i="12"/>
  <c r="S67" i="12"/>
  <c r="R67" i="12"/>
  <c r="S48" i="12"/>
  <c r="R48" i="12"/>
  <c r="R64" i="12"/>
  <c r="S64" i="12"/>
  <c r="R80" i="12"/>
  <c r="S80" i="12"/>
  <c r="V73" i="12"/>
  <c r="S73" i="12"/>
  <c r="R73" i="12"/>
  <c r="V54" i="13"/>
  <c r="V38" i="13"/>
  <c r="V22" i="13"/>
  <c r="V79" i="12"/>
  <c r="V63" i="12"/>
  <c r="V22" i="12"/>
  <c r="R15" i="11"/>
  <c r="S15" i="11"/>
  <c r="R76" i="10"/>
  <c r="S76" i="10"/>
  <c r="R60" i="10"/>
  <c r="S60" i="10"/>
  <c r="S44" i="10"/>
  <c r="R44" i="10"/>
  <c r="S28" i="10"/>
  <c r="R28" i="10"/>
  <c r="S12" i="10"/>
  <c r="R12" i="10"/>
  <c r="V47" i="13"/>
  <c r="V15" i="13"/>
  <c r="V47" i="12"/>
  <c r="S37" i="11"/>
  <c r="R37" i="11"/>
  <c r="R26" i="11"/>
  <c r="S26" i="11"/>
  <c r="R42" i="11"/>
  <c r="S42" i="11"/>
  <c r="R58" i="11"/>
  <c r="S58" i="11"/>
  <c r="R74" i="11"/>
  <c r="S74" i="11"/>
  <c r="S27" i="11"/>
  <c r="R27" i="11"/>
  <c r="S43" i="11"/>
  <c r="R43" i="11"/>
  <c r="S59" i="11"/>
  <c r="R59" i="11"/>
  <c r="S75" i="11"/>
  <c r="R75" i="11"/>
  <c r="R79" i="10"/>
  <c r="S79" i="10"/>
  <c r="R63" i="10"/>
  <c r="S63" i="10"/>
  <c r="R47" i="10"/>
  <c r="S47" i="10"/>
  <c r="R31" i="10"/>
  <c r="S31" i="10"/>
  <c r="R15" i="10"/>
  <c r="S15" i="10"/>
  <c r="V23" i="11"/>
  <c r="V76" i="12"/>
  <c r="S73" i="11"/>
  <c r="R73" i="11"/>
  <c r="S68" i="11"/>
  <c r="V68" i="11"/>
  <c r="R68" i="11"/>
  <c r="S78" i="10"/>
  <c r="R78" i="10"/>
  <c r="S70" i="10"/>
  <c r="R70" i="10"/>
  <c r="S62" i="10"/>
  <c r="R62" i="10"/>
  <c r="S54" i="10"/>
  <c r="R54" i="10"/>
  <c r="S46" i="10"/>
  <c r="R46" i="10"/>
  <c r="S38" i="10"/>
  <c r="R38" i="10"/>
  <c r="S22" i="10"/>
  <c r="R22" i="10"/>
  <c r="V55" i="11"/>
  <c r="V79" i="10"/>
  <c r="V64" i="10"/>
  <c r="S82" i="9"/>
  <c r="R82" i="9"/>
  <c r="V82" i="9"/>
  <c r="S66" i="9"/>
  <c r="R66" i="9"/>
  <c r="V66" i="9"/>
  <c r="V63" i="10"/>
  <c r="V38" i="11"/>
  <c r="V46" i="10"/>
  <c r="V26" i="10"/>
  <c r="S19" i="9"/>
  <c r="R19" i="9"/>
  <c r="S35" i="9"/>
  <c r="R35" i="9"/>
  <c r="S51" i="9"/>
  <c r="R51" i="9"/>
  <c r="S67" i="9"/>
  <c r="R67" i="9"/>
  <c r="R24" i="9"/>
  <c r="S24" i="9"/>
  <c r="R40" i="9"/>
  <c r="S40" i="9"/>
  <c r="R56" i="9"/>
  <c r="S56" i="9"/>
  <c r="R72" i="9"/>
  <c r="S72" i="9"/>
  <c r="V13" i="9"/>
  <c r="S13" i="9"/>
  <c r="R13" i="9"/>
  <c r="S29" i="9"/>
  <c r="R29" i="9"/>
  <c r="S45" i="9"/>
  <c r="R45" i="9"/>
  <c r="S61" i="9"/>
  <c r="R61" i="9"/>
  <c r="S77" i="9"/>
  <c r="R77" i="9"/>
  <c r="V40" i="13"/>
  <c r="S40" i="13"/>
  <c r="R40" i="13"/>
  <c r="V24" i="13"/>
  <c r="S24" i="13"/>
  <c r="R24" i="13"/>
  <c r="R78" i="13"/>
  <c r="S78" i="13"/>
  <c r="V78" i="13"/>
  <c r="R62" i="13"/>
  <c r="S62" i="13"/>
  <c r="V62" i="13"/>
  <c r="R43" i="13"/>
  <c r="S43" i="13"/>
  <c r="R27" i="13"/>
  <c r="S27" i="13"/>
  <c r="S46" i="13"/>
  <c r="R46" i="13"/>
  <c r="S30" i="13"/>
  <c r="R30" i="13"/>
  <c r="S14" i="13"/>
  <c r="R14" i="13"/>
  <c r="S65" i="13"/>
  <c r="R65" i="13"/>
  <c r="S81" i="13"/>
  <c r="R81" i="13"/>
  <c r="S67" i="13"/>
  <c r="R67" i="13"/>
  <c r="S83" i="13"/>
  <c r="R83" i="13"/>
  <c r="S78" i="12"/>
  <c r="R78" i="12"/>
  <c r="V78" i="12"/>
  <c r="S62" i="12"/>
  <c r="R62" i="12"/>
  <c r="V62" i="12"/>
  <c r="V48" i="12"/>
  <c r="S34" i="12"/>
  <c r="R34" i="12"/>
  <c r="R18" i="12"/>
  <c r="S18" i="12"/>
  <c r="R39" i="12"/>
  <c r="S39" i="12"/>
  <c r="R55" i="12"/>
  <c r="S55" i="12"/>
  <c r="S71" i="12"/>
  <c r="R71" i="12"/>
  <c r="S36" i="12"/>
  <c r="R36" i="12"/>
  <c r="S52" i="12"/>
  <c r="R52" i="12"/>
  <c r="R68" i="12"/>
  <c r="S68" i="12"/>
  <c r="V77" i="12"/>
  <c r="S77" i="12"/>
  <c r="R77" i="12"/>
  <c r="V50" i="13"/>
  <c r="V34" i="13"/>
  <c r="V18" i="13"/>
  <c r="V64" i="12"/>
  <c r="R72" i="10"/>
  <c r="S72" i="10"/>
  <c r="R56" i="10"/>
  <c r="S56" i="10"/>
  <c r="R40" i="10"/>
  <c r="S40" i="10"/>
  <c r="S24" i="10"/>
  <c r="R24" i="10"/>
  <c r="R30" i="11"/>
  <c r="S30" i="11"/>
  <c r="S25" i="11"/>
  <c r="R25" i="11"/>
  <c r="R14" i="11"/>
  <c r="S14" i="11"/>
  <c r="R46" i="11"/>
  <c r="S46" i="11"/>
  <c r="R62" i="11"/>
  <c r="S62" i="11"/>
  <c r="R78" i="11"/>
  <c r="S78" i="11"/>
  <c r="S31" i="11"/>
  <c r="R31" i="11"/>
  <c r="S47" i="11"/>
  <c r="R47" i="11"/>
  <c r="S63" i="11"/>
  <c r="R63" i="11"/>
  <c r="S79" i="11"/>
  <c r="R79" i="11"/>
  <c r="R75" i="10"/>
  <c r="S75" i="10"/>
  <c r="R59" i="10"/>
  <c r="S59" i="10"/>
  <c r="R43" i="10"/>
  <c r="S43" i="10"/>
  <c r="R27" i="10"/>
  <c r="S27" i="10"/>
  <c r="V43" i="11"/>
  <c r="V68" i="12"/>
  <c r="S77" i="11"/>
  <c r="R77" i="11"/>
  <c r="S72" i="11"/>
  <c r="R72" i="11"/>
  <c r="V72" i="11"/>
  <c r="S34" i="10"/>
  <c r="R34" i="10"/>
  <c r="S18" i="10"/>
  <c r="R18" i="10"/>
  <c r="V76" i="10"/>
  <c r="V54" i="10"/>
  <c r="S78" i="9"/>
  <c r="R78" i="9"/>
  <c r="V78" i="9"/>
  <c r="S62" i="9"/>
  <c r="R62" i="9"/>
  <c r="V62" i="9"/>
  <c r="V19" i="11"/>
  <c r="V78" i="10"/>
  <c r="V60" i="10"/>
  <c r="V37" i="11"/>
  <c r="V77" i="11"/>
  <c r="V25" i="11"/>
  <c r="V62" i="10"/>
  <c r="V44" i="10"/>
  <c r="V32" i="10"/>
  <c r="V24" i="10"/>
  <c r="V16" i="10"/>
  <c r="S23" i="9"/>
  <c r="R23" i="9"/>
  <c r="S39" i="9"/>
  <c r="R39" i="9"/>
  <c r="S55" i="9"/>
  <c r="R55" i="9"/>
  <c r="S71" i="9"/>
  <c r="R71" i="9"/>
  <c r="R12" i="9"/>
  <c r="S12" i="9"/>
  <c r="R28" i="9"/>
  <c r="S28" i="9"/>
  <c r="R44" i="9"/>
  <c r="S44" i="9"/>
  <c r="R60" i="9"/>
  <c r="S60" i="9"/>
  <c r="R76" i="9"/>
  <c r="S76" i="9"/>
  <c r="V17" i="9"/>
  <c r="S17" i="9"/>
  <c r="R17" i="9"/>
  <c r="S33" i="9"/>
  <c r="R33" i="9"/>
  <c r="S49" i="9"/>
  <c r="R49" i="9"/>
  <c r="S65" i="9"/>
  <c r="R65" i="9"/>
  <c r="S81" i="9"/>
  <c r="R81" i="9"/>
  <c r="V36" i="9"/>
  <c r="V52" i="13"/>
  <c r="S52" i="13"/>
  <c r="R52" i="13"/>
  <c r="V36" i="13"/>
  <c r="S36" i="13"/>
  <c r="R36" i="13"/>
  <c r="V20" i="13"/>
  <c r="S20" i="13"/>
  <c r="R20" i="13"/>
  <c r="R74" i="13"/>
  <c r="S74" i="13"/>
  <c r="V74" i="13"/>
  <c r="R58" i="13"/>
  <c r="S58" i="13"/>
  <c r="V58" i="13"/>
  <c r="R39" i="13"/>
  <c r="S39" i="13"/>
  <c r="R23" i="13"/>
  <c r="S23" i="13"/>
  <c r="R11" i="13"/>
  <c r="S11" i="13"/>
  <c r="V73" i="13"/>
  <c r="V57" i="13"/>
  <c r="S42" i="13"/>
  <c r="R42" i="13"/>
  <c r="S26" i="13"/>
  <c r="R26" i="13"/>
  <c r="S69" i="13"/>
  <c r="R69" i="13"/>
  <c r="S55" i="13"/>
  <c r="R55" i="13"/>
  <c r="S71" i="13"/>
  <c r="R71" i="13"/>
  <c r="S74" i="12"/>
  <c r="R74" i="12"/>
  <c r="V74" i="12"/>
  <c r="R30" i="12"/>
  <c r="S30" i="12"/>
  <c r="R14" i="12"/>
  <c r="S14" i="12"/>
  <c r="R43" i="12"/>
  <c r="S43" i="12"/>
  <c r="R59" i="12"/>
  <c r="S59" i="12"/>
  <c r="S75" i="12"/>
  <c r="R75" i="12"/>
  <c r="S40" i="12"/>
  <c r="R40" i="12"/>
  <c r="S56" i="12"/>
  <c r="R56" i="12"/>
  <c r="R72" i="12"/>
  <c r="S72" i="12"/>
  <c r="V65" i="12"/>
  <c r="S65" i="12"/>
  <c r="R65" i="12"/>
  <c r="V81" i="12"/>
  <c r="S81" i="12"/>
  <c r="R81" i="12"/>
  <c r="V46" i="13"/>
  <c r="V30" i="13"/>
  <c r="V14" i="13"/>
  <c r="V71" i="12"/>
  <c r="R11" i="11"/>
  <c r="S11" i="11"/>
  <c r="R68" i="10"/>
  <c r="S68" i="10"/>
  <c r="R52" i="10"/>
  <c r="S52" i="10"/>
  <c r="S36" i="10"/>
  <c r="R36" i="10"/>
  <c r="S20" i="10"/>
  <c r="R20" i="10"/>
  <c r="V19" i="13"/>
  <c r="V31" i="13"/>
  <c r="V59" i="12"/>
  <c r="V51" i="12"/>
  <c r="V43" i="12"/>
  <c r="V35" i="12"/>
  <c r="V18" i="12"/>
  <c r="R34" i="11"/>
  <c r="S34" i="11"/>
  <c r="S29" i="11"/>
  <c r="R29" i="11"/>
  <c r="R18" i="11"/>
  <c r="S18" i="11"/>
  <c r="R50" i="11"/>
  <c r="S50" i="11"/>
  <c r="R66" i="11"/>
  <c r="S66" i="11"/>
  <c r="R82" i="11"/>
  <c r="S82" i="11"/>
  <c r="S35" i="11"/>
  <c r="R35" i="11"/>
  <c r="S51" i="11"/>
  <c r="R51" i="11"/>
  <c r="S67" i="11"/>
  <c r="R67" i="11"/>
  <c r="R71" i="10"/>
  <c r="S71" i="10"/>
  <c r="R55" i="10"/>
  <c r="S55" i="10"/>
  <c r="R39" i="10"/>
  <c r="S39" i="10"/>
  <c r="R23" i="10"/>
  <c r="S23" i="10"/>
  <c r="R11" i="10"/>
  <c r="S11" i="10"/>
  <c r="V43" i="13"/>
  <c r="V35" i="11"/>
  <c r="V34" i="12"/>
  <c r="S81" i="11"/>
  <c r="R81" i="11"/>
  <c r="S76" i="11"/>
  <c r="R76" i="11"/>
  <c r="V76" i="11"/>
  <c r="V70" i="11"/>
  <c r="V54" i="11"/>
  <c r="S82" i="10"/>
  <c r="R82" i="10"/>
  <c r="S74" i="10"/>
  <c r="R74" i="10"/>
  <c r="S66" i="10"/>
  <c r="R66" i="10"/>
  <c r="S58" i="10"/>
  <c r="R58" i="10"/>
  <c r="S50" i="10"/>
  <c r="R50" i="10"/>
  <c r="S42" i="10"/>
  <c r="R42" i="10"/>
  <c r="S30" i="10"/>
  <c r="R30" i="10"/>
  <c r="S14" i="10"/>
  <c r="R14" i="10"/>
  <c r="V51" i="13"/>
  <c r="V26" i="12"/>
  <c r="V71" i="11"/>
  <c r="V31" i="11"/>
  <c r="V70" i="10"/>
  <c r="V51" i="10"/>
  <c r="V35" i="10"/>
  <c r="V19" i="10"/>
  <c r="S74" i="9"/>
  <c r="R74" i="9"/>
  <c r="V74" i="9"/>
  <c r="S58" i="9"/>
  <c r="R58" i="9"/>
  <c r="V58" i="9"/>
  <c r="V80" i="10"/>
  <c r="V26" i="11"/>
  <c r="V75" i="10"/>
  <c r="V50" i="10"/>
  <c r="V43" i="10"/>
  <c r="V73" i="11"/>
  <c r="V22" i="11"/>
  <c r="V59" i="10"/>
  <c r="V38" i="10"/>
  <c r="V30" i="10"/>
  <c r="V22" i="10"/>
  <c r="V14" i="10"/>
  <c r="S11" i="9"/>
  <c r="R11" i="9"/>
  <c r="S27" i="9"/>
  <c r="R27" i="9"/>
  <c r="S43" i="9"/>
  <c r="R43" i="9"/>
  <c r="S59" i="9"/>
  <c r="R59" i="9"/>
  <c r="S75" i="9"/>
  <c r="R75" i="9"/>
  <c r="R16" i="9"/>
  <c r="S16" i="9"/>
  <c r="R32" i="9"/>
  <c r="S32" i="9"/>
  <c r="R48" i="9"/>
  <c r="S48" i="9"/>
  <c r="R64" i="9"/>
  <c r="S64" i="9"/>
  <c r="R80" i="9"/>
  <c r="S80" i="9"/>
  <c r="V21" i="9"/>
  <c r="S21" i="9"/>
  <c r="R21" i="9"/>
  <c r="S37" i="9"/>
  <c r="R37" i="9"/>
  <c r="S53" i="9"/>
  <c r="R53" i="9"/>
  <c r="S69" i="9"/>
  <c r="R69" i="9"/>
  <c r="V80" i="9"/>
  <c r="V16" i="9"/>
  <c r="D89" i="11" l="1"/>
  <c r="D89" i="10"/>
  <c r="AJ9" i="9"/>
  <c r="D86" i="9" s="1"/>
  <c r="D86" i="24"/>
  <c r="Z9" i="23"/>
  <c r="Z9" i="22"/>
  <c r="AJ9" i="24"/>
  <c r="D83" i="24" s="1"/>
  <c r="AH9" i="24"/>
  <c r="D85" i="23"/>
  <c r="D89" i="22"/>
  <c r="D88" i="13"/>
  <c r="AH9" i="12"/>
  <c r="AD9" i="22"/>
  <c r="AB9" i="23"/>
  <c r="AF9" i="23"/>
  <c r="AH9" i="22"/>
  <c r="D87" i="22"/>
  <c r="AF9" i="24"/>
  <c r="D83" i="21"/>
  <c r="D85" i="21"/>
  <c r="AJ9" i="21"/>
  <c r="AH9" i="21"/>
  <c r="AF9" i="21"/>
  <c r="AB9" i="22"/>
  <c r="AA9" i="23"/>
  <c r="AJ9" i="23"/>
  <c r="AF9" i="22"/>
  <c r="D84" i="24"/>
  <c r="AA9" i="22"/>
  <c r="AD9" i="23"/>
  <c r="D87" i="23"/>
  <c r="AJ9" i="22"/>
  <c r="Z9" i="21"/>
  <c r="AD9" i="21"/>
  <c r="AB9" i="21"/>
  <c r="AA9" i="21"/>
  <c r="AB9" i="24"/>
  <c r="AA9" i="24"/>
  <c r="Z9" i="24"/>
  <c r="AD9" i="24"/>
  <c r="AH9" i="23"/>
  <c r="AF9" i="11"/>
  <c r="AH9" i="13"/>
  <c r="D90" i="13"/>
  <c r="AH9" i="9"/>
  <c r="D87" i="9"/>
  <c r="AF9" i="10"/>
  <c r="D86" i="12"/>
  <c r="D88" i="12"/>
  <c r="Z9" i="12"/>
  <c r="AA9" i="12"/>
  <c r="AB9" i="12"/>
  <c r="AB9" i="10"/>
  <c r="AA9" i="10"/>
  <c r="AD9" i="10"/>
  <c r="Z9" i="10"/>
  <c r="AH9" i="11"/>
  <c r="AF9" i="13"/>
  <c r="D89" i="9"/>
  <c r="AH9" i="10"/>
  <c r="AJ9" i="10"/>
  <c r="AF9" i="12"/>
  <c r="AB9" i="9"/>
  <c r="AA9" i="9"/>
  <c r="AD9" i="9"/>
  <c r="Z9" i="9"/>
  <c r="AA9" i="11"/>
  <c r="AB9" i="11"/>
  <c r="AD9" i="11"/>
  <c r="Z9" i="11"/>
  <c r="AB9" i="13"/>
  <c r="AA9" i="13"/>
  <c r="AD9" i="13"/>
  <c r="Z9" i="13"/>
  <c r="D87" i="11"/>
  <c r="AJ9" i="13"/>
  <c r="AF9" i="9"/>
  <c r="D87" i="10"/>
  <c r="AJ9" i="12"/>
  <c r="AJ9" i="11"/>
  <c r="AD9" i="12"/>
  <c r="Y9" i="24" l="1"/>
  <c r="P82" i="24" s="1"/>
  <c r="Y9" i="12"/>
  <c r="AE9" i="12" s="1"/>
  <c r="Y9" i="21"/>
  <c r="Y9" i="23"/>
  <c r="AI9" i="23" s="1"/>
  <c r="D86" i="22"/>
  <c r="D84" i="23"/>
  <c r="D82" i="21"/>
  <c r="Y9" i="22"/>
  <c r="AC9" i="22" s="1"/>
  <c r="Y9" i="9"/>
  <c r="AI9" i="9" s="1"/>
  <c r="D86" i="11"/>
  <c r="D85" i="12"/>
  <c r="D86" i="10"/>
  <c r="Y9" i="11"/>
  <c r="AG9" i="11" s="1"/>
  <c r="Y9" i="13"/>
  <c r="AG9" i="13" s="1"/>
  <c r="D87" i="13"/>
  <c r="Y9" i="10"/>
  <c r="AG9" i="10" s="1"/>
  <c r="AK9" i="13" l="1"/>
  <c r="AI9" i="13"/>
  <c r="P84" i="12"/>
  <c r="AG9" i="12"/>
  <c r="D84" i="12"/>
  <c r="AC9" i="12"/>
  <c r="AK9" i="12"/>
  <c r="AI9" i="12"/>
  <c r="AE9" i="11"/>
  <c r="AI9" i="10"/>
  <c r="AE9" i="10"/>
  <c r="AG9" i="9"/>
  <c r="AI9" i="24"/>
  <c r="AC9" i="24"/>
  <c r="AG9" i="24"/>
  <c r="AK9" i="24"/>
  <c r="AE9" i="24"/>
  <c r="D82" i="24"/>
  <c r="AG9" i="23"/>
  <c r="AE9" i="23"/>
  <c r="AK9" i="23"/>
  <c r="AE9" i="22"/>
  <c r="AG9" i="22"/>
  <c r="AC9" i="11"/>
  <c r="AI9" i="11"/>
  <c r="AK9" i="11"/>
  <c r="D81" i="21"/>
  <c r="P81" i="21"/>
  <c r="P85" i="22"/>
  <c r="D85" i="22"/>
  <c r="AK9" i="21"/>
  <c r="AE9" i="21"/>
  <c r="AC9" i="21"/>
  <c r="AI9" i="22"/>
  <c r="AK9" i="22"/>
  <c r="AI9" i="21"/>
  <c r="D83" i="23"/>
  <c r="P83" i="23"/>
  <c r="AG9" i="21"/>
  <c r="AC9" i="23"/>
  <c r="AC9" i="9"/>
  <c r="P85" i="10"/>
  <c r="D85" i="10"/>
  <c r="AK9" i="10"/>
  <c r="AE9" i="13"/>
  <c r="D85" i="9"/>
  <c r="P85" i="9"/>
  <c r="AK9" i="9"/>
  <c r="D86" i="13"/>
  <c r="P86" i="13"/>
  <c r="P85" i="11"/>
  <c r="D85" i="11"/>
  <c r="AE9" i="9"/>
  <c r="AC9" i="13"/>
  <c r="AC9" i="10"/>
</calcChain>
</file>

<file path=xl/sharedStrings.xml><?xml version="1.0" encoding="utf-8"?>
<sst xmlns="http://schemas.openxmlformats.org/spreadsheetml/2006/main" count="16131" uniqueCount="3867">
  <si>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</si>
  <si>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</si>
  <si>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</si>
  <si>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</si>
  <si>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</si>
  <si>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</si>
  <si>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</si>
  <si>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</si>
  <si>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</si>
  <si>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</si>
  <si>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</si>
  <si>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</si>
  <si>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</si>
  <si>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</si>
  <si>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</si>
  <si>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</si>
  <si>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</si>
  <si>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</si>
  <si>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</si>
  <si>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</si>
  <si>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</si>
  <si>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</si>
  <si>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</si>
  <si>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</si>
  <si>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</si>
  <si>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</si>
  <si>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</si>
  <si>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</si>
  <si>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</si>
  <si>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</si>
  <si>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</si>
  <si>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</si>
  <si>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</si>
  <si>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</si>
  <si>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</si>
  <si>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</si>
  <si>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TRƯỞNG TRUNG TÂM</t>
  </si>
  <si>
    <t>SỐ 1</t>
  </si>
  <si>
    <t>SỐ 2</t>
  </si>
  <si>
    <t>Nguyễn Xuân Trường</t>
  </si>
  <si>
    <t xml:space="preserve">Giờ thi: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</si>
  <si>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</si>
  <si>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</si>
  <si>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</si>
  <si>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</si>
  <si>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</si>
  <si>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</si>
  <si>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</si>
  <si>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</si>
  <si>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</si>
  <si>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</si>
  <si>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</si>
  <si>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</si>
  <si>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</si>
  <si>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</si>
  <si>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</si>
  <si>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Nhóm</t>
  </si>
  <si>
    <t>KT TRƯỞNG TRUNG TÂM
PHÓ TRƯỞNG TRUNG TÂM</t>
  </si>
  <si>
    <t>Trần Thị Mỹ Hạnh</t>
  </si>
  <si>
    <t>Thi lần 1 học II năm học 2016 - 2017</t>
  </si>
  <si>
    <t>B16DCCN003</t>
  </si>
  <si>
    <t>Nguyễn Trọng</t>
  </si>
  <si>
    <t>An</t>
  </si>
  <si>
    <t>27/07/98</t>
  </si>
  <si>
    <t>D16CQCN03-B</t>
  </si>
  <si>
    <t>B16DCTT001</t>
  </si>
  <si>
    <t>Đỗ Thị Lan</t>
  </si>
  <si>
    <t>Anh</t>
  </si>
  <si>
    <t>21/03/98</t>
  </si>
  <si>
    <t>D16CQTT01-B</t>
  </si>
  <si>
    <t>B16DCTT003</t>
  </si>
  <si>
    <t>Nguyễn Thị Hồng</t>
  </si>
  <si>
    <t>02/11/98</t>
  </si>
  <si>
    <t>B16DCQT009</t>
  </si>
  <si>
    <t>Nguyễn Trung</t>
  </si>
  <si>
    <t>04/11/96</t>
  </si>
  <si>
    <t>D16CQQT01-B</t>
  </si>
  <si>
    <t>B16DCTT005</t>
  </si>
  <si>
    <t>Phạm Ngọc</t>
  </si>
  <si>
    <t>17/05/98</t>
  </si>
  <si>
    <t>B16DCPT005</t>
  </si>
  <si>
    <t>Trần Nhật</t>
  </si>
  <si>
    <t>08/04/98</t>
  </si>
  <si>
    <t>D16CQPT01-B</t>
  </si>
  <si>
    <t>B16DCQT011</t>
  </si>
  <si>
    <t>Trần Quốc</t>
  </si>
  <si>
    <t>20/10/98</t>
  </si>
  <si>
    <t>D16CQQT03-B</t>
  </si>
  <si>
    <t>B16DCDT010</t>
  </si>
  <si>
    <t>Nguyễn Thị Ngọc</t>
  </si>
  <si>
    <t>ánh</t>
  </si>
  <si>
    <t>29/09/97</t>
  </si>
  <si>
    <t>D16CQDT02-B</t>
  </si>
  <si>
    <t>B16DCKT010</t>
  </si>
  <si>
    <t>Phan Thị</t>
  </si>
  <si>
    <t>Bích</t>
  </si>
  <si>
    <t>20/08/98</t>
  </si>
  <si>
    <t>D16CQKT02-B</t>
  </si>
  <si>
    <t>B16DCCN046</t>
  </si>
  <si>
    <t>Ninh Hoàng</t>
  </si>
  <si>
    <t>Cường</t>
  </si>
  <si>
    <t>07/07/98</t>
  </si>
  <si>
    <t>D16CQCN06-B</t>
  </si>
  <si>
    <t>B111C66008</t>
  </si>
  <si>
    <t>Nguyễn Văn</t>
  </si>
  <si>
    <t>Đạt</t>
  </si>
  <si>
    <t>04/07/90</t>
  </si>
  <si>
    <t>C11CN1</t>
  </si>
  <si>
    <t>B16DCPT025</t>
  </si>
  <si>
    <t>Nguyễn Minh</t>
  </si>
  <si>
    <t>Đức</t>
  </si>
  <si>
    <t>20/12/98</t>
  </si>
  <si>
    <t>B16DCCN084</t>
  </si>
  <si>
    <t>Phạm Minh</t>
  </si>
  <si>
    <t>26/12/97</t>
  </si>
  <si>
    <t>D16CQCN04-B</t>
  </si>
  <si>
    <t>B16DCVT079</t>
  </si>
  <si>
    <t>Lê Văn</t>
  </si>
  <si>
    <t>Dũng</t>
  </si>
  <si>
    <t>23/09/98</t>
  </si>
  <si>
    <t>D16CQVT07-B</t>
  </si>
  <si>
    <t>B16DCTT014</t>
  </si>
  <si>
    <t>Nguyễn Tiến</t>
  </si>
  <si>
    <t>26/01/96</t>
  </si>
  <si>
    <t>B16DCCN108</t>
  </si>
  <si>
    <t>Thái Khắc</t>
  </si>
  <si>
    <t>Đường</t>
  </si>
  <si>
    <t>02/01/98</t>
  </si>
  <si>
    <t>B16DCCN116</t>
  </si>
  <si>
    <t>Phùng Thị</t>
  </si>
  <si>
    <t>Giang</t>
  </si>
  <si>
    <t>13/03/98</t>
  </si>
  <si>
    <t>B16DCPT040</t>
  </si>
  <si>
    <t>Dương Ngọc</t>
  </si>
  <si>
    <t>Hải</t>
  </si>
  <si>
    <t>19/08/97</t>
  </si>
  <si>
    <t>D16CQPT04-B</t>
  </si>
  <si>
    <t>B16DCKT034</t>
  </si>
  <si>
    <t>Nguyễn Thị</t>
  </si>
  <si>
    <t>22/10/97</t>
  </si>
  <si>
    <t>B16DCKT037</t>
  </si>
  <si>
    <t>Mông Thị Thu</t>
  </si>
  <si>
    <t>Hằng</t>
  </si>
  <si>
    <t>20/03/96</t>
  </si>
  <si>
    <t>D16CQKT01-B</t>
  </si>
  <si>
    <t>B16DCKT042</t>
  </si>
  <si>
    <t>Đỗ Thị</t>
  </si>
  <si>
    <t>Hậu</t>
  </si>
  <si>
    <t>08/11/98</t>
  </si>
  <si>
    <t>B16DCMR032</t>
  </si>
  <si>
    <t>Dương Thị Thanh</t>
  </si>
  <si>
    <t>Hiền</t>
  </si>
  <si>
    <t>04/01/98</t>
  </si>
  <si>
    <t>D16CQMR02-B</t>
  </si>
  <si>
    <t>B16DCPT058</t>
  </si>
  <si>
    <t>Nguyễn Ngọc</t>
  </si>
  <si>
    <t>Hoàn</t>
  </si>
  <si>
    <t>24/12/98</t>
  </si>
  <si>
    <t>D16CQPT02-B</t>
  </si>
  <si>
    <t>B16DCDT086</t>
  </si>
  <si>
    <t>Hồ Văn</t>
  </si>
  <si>
    <t>Hoàng</t>
  </si>
  <si>
    <t>20/05/97</t>
  </si>
  <si>
    <t>B16DCCN156</t>
  </si>
  <si>
    <t>Nguyễn Nhật</t>
  </si>
  <si>
    <t>12/04/98</t>
  </si>
  <si>
    <t>B16DCQT064</t>
  </si>
  <si>
    <t>Nguyễn Thượng</t>
  </si>
  <si>
    <t>Hùng</t>
  </si>
  <si>
    <t>20/07/97</t>
  </si>
  <si>
    <t>D16CQQT04-B</t>
  </si>
  <si>
    <t>B16DCCN172</t>
  </si>
  <si>
    <t>Hường</t>
  </si>
  <si>
    <t>20/02/98</t>
  </si>
  <si>
    <t>B16DCQT071</t>
  </si>
  <si>
    <t>Dương Đức</t>
  </si>
  <si>
    <t>Huy</t>
  </si>
  <si>
    <t>23/03/98</t>
  </si>
  <si>
    <t>B16DCDT107</t>
  </si>
  <si>
    <t>Dương Văn</t>
  </si>
  <si>
    <t>11/01/98</t>
  </si>
  <si>
    <t>D16CQDT03-B</t>
  </si>
  <si>
    <t>B16DCMR047</t>
  </si>
  <si>
    <t>Lê Đức</t>
  </si>
  <si>
    <t>16/07/98</t>
  </si>
  <si>
    <t>D16CQMR01-B</t>
  </si>
  <si>
    <t>B16DCDT109</t>
  </si>
  <si>
    <t>Lê Khả</t>
  </si>
  <si>
    <t>30/09/98</t>
  </si>
  <si>
    <t>D16CQDT01-B</t>
  </si>
  <si>
    <t>B16DCPT069</t>
  </si>
  <si>
    <t>23/01/98</t>
  </si>
  <si>
    <t>B16DCAT080</t>
  </si>
  <si>
    <t>Huyền</t>
  </si>
  <si>
    <t>12/05/98</t>
  </si>
  <si>
    <t>D16CQAT04-B</t>
  </si>
  <si>
    <t>B16DCTT032</t>
  </si>
  <si>
    <t>Đặng Trung</t>
  </si>
  <si>
    <t>Kiên</t>
  </si>
  <si>
    <t>11/03/98</t>
  </si>
  <si>
    <t>B16DCCN198</t>
  </si>
  <si>
    <t>Phạm Hữu</t>
  </si>
  <si>
    <t>16/02/98</t>
  </si>
  <si>
    <t>B16DCPT082</t>
  </si>
  <si>
    <t>Vũ Mạnh</t>
  </si>
  <si>
    <t>15/06/98</t>
  </si>
  <si>
    <t>B16DCKT077</t>
  </si>
  <si>
    <t>Hoàng Thị Ngọc</t>
  </si>
  <si>
    <t>Linh</t>
  </si>
  <si>
    <t>16/05/98</t>
  </si>
  <si>
    <t>B16DCKT085</t>
  </si>
  <si>
    <t>Mai</t>
  </si>
  <si>
    <t>15/11/98</t>
  </si>
  <si>
    <t>B16DCKT089</t>
  </si>
  <si>
    <t>Vũ Ngọc</t>
  </si>
  <si>
    <t>12/01/98</t>
  </si>
  <si>
    <t>B16DCCN542</t>
  </si>
  <si>
    <t>Anousit</t>
  </si>
  <si>
    <t>Malavong</t>
  </si>
  <si>
    <t>13/02/98</t>
  </si>
  <si>
    <t>D16CQCN08-B</t>
  </si>
  <si>
    <t>B16DCKT090</t>
  </si>
  <si>
    <t>Mận</t>
  </si>
  <si>
    <t>B16DCVT222</t>
  </si>
  <si>
    <t>Phạm Văn</t>
  </si>
  <si>
    <t>Nam</t>
  </si>
  <si>
    <t>26/11/98</t>
  </si>
  <si>
    <t>D16CQVT06-B</t>
  </si>
  <si>
    <t>B16DCQT105</t>
  </si>
  <si>
    <t>Nguyễn Thị ánh</t>
  </si>
  <si>
    <t>Nguyệt</t>
  </si>
  <si>
    <t>28/11/98</t>
  </si>
  <si>
    <t>B16DCTT047</t>
  </si>
  <si>
    <t>Vương Văn</t>
  </si>
  <si>
    <t>Nhâm</t>
  </si>
  <si>
    <t>06/01/98</t>
  </si>
  <si>
    <t>B16DCDT158</t>
  </si>
  <si>
    <t>Nguyễn Sỹ</t>
  </si>
  <si>
    <t>Nhu</t>
  </si>
  <si>
    <t>04/08/98</t>
  </si>
  <si>
    <t>B16DCDT161</t>
  </si>
  <si>
    <t>Nguyễn Đình</t>
  </si>
  <si>
    <t>Phong</t>
  </si>
  <si>
    <t>15/08/97</t>
  </si>
  <si>
    <t>B16DCDT162</t>
  </si>
  <si>
    <t>Cao Văn</t>
  </si>
  <si>
    <t>Phú</t>
  </si>
  <si>
    <t>30/07/98</t>
  </si>
  <si>
    <t>B16DCDT170</t>
  </si>
  <si>
    <t>Đào Trung</t>
  </si>
  <si>
    <t>Quân</t>
  </si>
  <si>
    <t>31/08/98</t>
  </si>
  <si>
    <t>B16DCPT120</t>
  </si>
  <si>
    <t>Trần Thị</t>
  </si>
  <si>
    <t>Quyên</t>
  </si>
  <si>
    <t>16/04/98</t>
  </si>
  <si>
    <t>B16DCPT126</t>
  </si>
  <si>
    <t>Sơn</t>
  </si>
  <si>
    <t>26/01/98</t>
  </si>
  <si>
    <t>B16DCPT130</t>
  </si>
  <si>
    <t>Lê Quang</t>
  </si>
  <si>
    <t>Sửu</t>
  </si>
  <si>
    <t>21/02/97</t>
  </si>
  <si>
    <t>B16DCVT267</t>
  </si>
  <si>
    <t>Lý Hữu</t>
  </si>
  <si>
    <t>Tài</t>
  </si>
  <si>
    <t>26/07/98</t>
  </si>
  <si>
    <t>D16CQVT03-B</t>
  </si>
  <si>
    <t>B16DCCN309</t>
  </si>
  <si>
    <t>Trịnh Thị</t>
  </si>
  <si>
    <t>Tâm</t>
  </si>
  <si>
    <t>14/12/98</t>
  </si>
  <si>
    <t>D16CQCN05-B</t>
  </si>
  <si>
    <t>B16DCKT121</t>
  </si>
  <si>
    <t>Đào Thị Hồng</t>
  </si>
  <si>
    <t>Thắm</t>
  </si>
  <si>
    <t>17/02/98</t>
  </si>
  <si>
    <t>B16DCDT189</t>
  </si>
  <si>
    <t>Hoàng Đức</t>
  </si>
  <si>
    <t>Thắng</t>
  </si>
  <si>
    <t>18/02/97</t>
  </si>
  <si>
    <t>B16DCCN331</t>
  </si>
  <si>
    <t>Phan Quang</t>
  </si>
  <si>
    <t>Thành</t>
  </si>
  <si>
    <t>B16DCPT142</t>
  </si>
  <si>
    <t>Trần Đức</t>
  </si>
  <si>
    <t>04/06/98</t>
  </si>
  <si>
    <t>B16DCPT145</t>
  </si>
  <si>
    <t>Nguyễn Thị Kim</t>
  </si>
  <si>
    <t>Thu</t>
  </si>
  <si>
    <t>20/05/98</t>
  </si>
  <si>
    <t>B16DCKT130</t>
  </si>
  <si>
    <t>Bùi Thị Hoài</t>
  </si>
  <si>
    <t>Thương</t>
  </si>
  <si>
    <t>22/08/98</t>
  </si>
  <si>
    <t>B16DCDT198</t>
  </si>
  <si>
    <t>Đặng Thế</t>
  </si>
  <si>
    <t>Thuyên</t>
  </si>
  <si>
    <t>B16DCPT153</t>
  </si>
  <si>
    <t>Trương Thị</t>
  </si>
  <si>
    <t>Trang</t>
  </si>
  <si>
    <t>B16DCQT148</t>
  </si>
  <si>
    <t>Hoàng Hải</t>
  </si>
  <si>
    <t>Triều</t>
  </si>
  <si>
    <t>15/09/98</t>
  </si>
  <si>
    <t>B16DCPT154</t>
  </si>
  <si>
    <t>Hoàng Công</t>
  </si>
  <si>
    <t>Trứ</t>
  </si>
  <si>
    <t>01/02/95</t>
  </si>
  <si>
    <t>B16DCMR109</t>
  </si>
  <si>
    <t>Phương Văn</t>
  </si>
  <si>
    <t>Trường</t>
  </si>
  <si>
    <t>02/10/98</t>
  </si>
  <si>
    <t>B16DCPT161</t>
  </si>
  <si>
    <t>Nguyễn Anh</t>
  </si>
  <si>
    <t>Tú</t>
  </si>
  <si>
    <t>21/06/98</t>
  </si>
  <si>
    <t>B16DCPT162</t>
  </si>
  <si>
    <t>Bùi Anh</t>
  </si>
  <si>
    <t>Tuấn</t>
  </si>
  <si>
    <t>03/09/98</t>
  </si>
  <si>
    <t>B16DCQT156</t>
  </si>
  <si>
    <t>Nguyễn Đình Anh</t>
  </si>
  <si>
    <t>25/02/98</t>
  </si>
  <si>
    <t>B16DCPT166</t>
  </si>
  <si>
    <t>Lê Thanh</t>
  </si>
  <si>
    <t>Tùng</t>
  </si>
  <si>
    <t>28/10/97</t>
  </si>
  <si>
    <t>B16DCKT148</t>
  </si>
  <si>
    <t>Tuyến</t>
  </si>
  <si>
    <t>11/03/97</t>
  </si>
  <si>
    <t>D16CQKT04-B</t>
  </si>
  <si>
    <t>B16DCDT235</t>
  </si>
  <si>
    <t>Ngô Minh</t>
  </si>
  <si>
    <t>Vũ</t>
  </si>
  <si>
    <t>17/09/98</t>
  </si>
  <si>
    <t>B16DCPT174</t>
  </si>
  <si>
    <t>Nguyễn Quý</t>
  </si>
  <si>
    <t>Vượng</t>
  </si>
  <si>
    <t>23/12/98</t>
  </si>
  <si>
    <t>B16DCQT163</t>
  </si>
  <si>
    <t>Chu Hải</t>
  </si>
  <si>
    <t>Yến</t>
  </si>
  <si>
    <t>22/08/97</t>
  </si>
  <si>
    <t>B16DCPT177</t>
  </si>
  <si>
    <t>Vũ Hải</t>
  </si>
  <si>
    <t>29/07/98</t>
  </si>
  <si>
    <t>B16DCQT003</t>
  </si>
  <si>
    <t>28/09/98</t>
  </si>
  <si>
    <t>B16DCQT004</t>
  </si>
  <si>
    <t>Đỗ Tuấn</t>
  </si>
  <si>
    <t>22/11/98</t>
  </si>
  <si>
    <t>B16DCKT002</t>
  </si>
  <si>
    <t>Đoàn Kim</t>
  </si>
  <si>
    <t>28/02/98</t>
  </si>
  <si>
    <t>B16DCPT002</t>
  </si>
  <si>
    <t>Hà Việt</t>
  </si>
  <si>
    <t>B16DCKT006</t>
  </si>
  <si>
    <t>Nguyễn Thị Vân</t>
  </si>
  <si>
    <t>23/04/98</t>
  </si>
  <si>
    <t>B16DCTT007</t>
  </si>
  <si>
    <t>Trần Nam</t>
  </si>
  <si>
    <t>30/01/98</t>
  </si>
  <si>
    <t>B16DCVT021</t>
  </si>
  <si>
    <t>10/04/98</t>
  </si>
  <si>
    <t>D16CQVT05-B</t>
  </si>
  <si>
    <t>B16DCQT016</t>
  </si>
  <si>
    <t>Nguyễn Lê</t>
  </si>
  <si>
    <t>Bằng</t>
  </si>
  <si>
    <t>04/02/98</t>
  </si>
  <si>
    <t>B16DCQT019</t>
  </si>
  <si>
    <t>Nguyễn Linh</t>
  </si>
  <si>
    <t>Chi</t>
  </si>
  <si>
    <t>07/12/98</t>
  </si>
  <si>
    <t>B16DCPT010</t>
  </si>
  <si>
    <t>Nguyễn Huy</t>
  </si>
  <si>
    <t>Chiến</t>
  </si>
  <si>
    <t>10/12/98</t>
  </si>
  <si>
    <t>B16DCDT034</t>
  </si>
  <si>
    <t>Hoàng Thế</t>
  </si>
  <si>
    <t>Diệu</t>
  </si>
  <si>
    <t>07/01/98</t>
  </si>
  <si>
    <t>B16DCKT017</t>
  </si>
  <si>
    <t>Hoàng Phương</t>
  </si>
  <si>
    <t>Đông</t>
  </si>
  <si>
    <t>16/06/96</t>
  </si>
  <si>
    <t>B16DCPT022</t>
  </si>
  <si>
    <t>Ngô Văn</t>
  </si>
  <si>
    <t>B16DCKT018</t>
  </si>
  <si>
    <t>08/02/98</t>
  </si>
  <si>
    <t>B16DCPT230</t>
  </si>
  <si>
    <t>Lê Thị</t>
  </si>
  <si>
    <t>Dung</t>
  </si>
  <si>
    <t>11/09/98</t>
  </si>
  <si>
    <t>D16CQPT05-B</t>
  </si>
  <si>
    <t>B16DCTT012</t>
  </si>
  <si>
    <t>Lê Thị Thanh</t>
  </si>
  <si>
    <t>B16DCKT026</t>
  </si>
  <si>
    <t>Trần Hương</t>
  </si>
  <si>
    <t>19/08/98</t>
  </si>
  <si>
    <t>B16DCKT030</t>
  </si>
  <si>
    <t>Tạ Thị Ngọc</t>
  </si>
  <si>
    <t>Hà</t>
  </si>
  <si>
    <t>20/01/98</t>
  </si>
  <si>
    <t>B16DCPT044</t>
  </si>
  <si>
    <t>Lê Thị Thu</t>
  </si>
  <si>
    <t>01/07/98</t>
  </si>
  <si>
    <t>B16DCKT046</t>
  </si>
  <si>
    <t>Phùng Thị Ngọc</t>
  </si>
  <si>
    <t>B16DCPT054</t>
  </si>
  <si>
    <t>Vũ Minh</t>
  </si>
  <si>
    <t>Hiếu</t>
  </si>
  <si>
    <t>09/08/98</t>
  </si>
  <si>
    <t>B16DCKT050</t>
  </si>
  <si>
    <t>Đào Thị Thu</t>
  </si>
  <si>
    <t>Hoài</t>
  </si>
  <si>
    <t>30/06/98</t>
  </si>
  <si>
    <t>B16DCTT026</t>
  </si>
  <si>
    <t>Lê Thị Minh</t>
  </si>
  <si>
    <t>Huế</t>
  </si>
  <si>
    <t>06/06/98</t>
  </si>
  <si>
    <t>B16DCPT063</t>
  </si>
  <si>
    <t>Đặng Ngọc</t>
  </si>
  <si>
    <t>12/08/98</t>
  </si>
  <si>
    <t>D16CQPT03-B</t>
  </si>
  <si>
    <t>B16DCMR041</t>
  </si>
  <si>
    <t>Lê Bảo</t>
  </si>
  <si>
    <t>Hưng</t>
  </si>
  <si>
    <t>09/07/98</t>
  </si>
  <si>
    <t>B16DCPT066</t>
  </si>
  <si>
    <t>Nguyễn Việt</t>
  </si>
  <si>
    <t>21/05/98</t>
  </si>
  <si>
    <t>B16DCQT070</t>
  </si>
  <si>
    <t>18/06/98</t>
  </si>
  <si>
    <t>D16CQQT02-B</t>
  </si>
  <si>
    <t>B16DCPT070</t>
  </si>
  <si>
    <t>Phạm Hoàng</t>
  </si>
  <si>
    <t>01/12/98</t>
  </si>
  <si>
    <t>B16DCKT066</t>
  </si>
  <si>
    <t>Mai Thị Thanh</t>
  </si>
  <si>
    <t>19/05/98</t>
  </si>
  <si>
    <t>B16DCKT070</t>
  </si>
  <si>
    <t>Phạm Thị</t>
  </si>
  <si>
    <t>25/08/98</t>
  </si>
  <si>
    <t>B16DCPT077</t>
  </si>
  <si>
    <t>Khang</t>
  </si>
  <si>
    <t>10/09/98</t>
  </si>
  <si>
    <t>B16DCPT078</t>
  </si>
  <si>
    <t>Hoàng Văn</t>
  </si>
  <si>
    <t>Khánh</t>
  </si>
  <si>
    <t>06/11/98</t>
  </si>
  <si>
    <t>B16DCPT079</t>
  </si>
  <si>
    <t>Hoàng Trung</t>
  </si>
  <si>
    <t>10/08/98</t>
  </si>
  <si>
    <t>B16DCPT081</t>
  </si>
  <si>
    <t>Võ Trung</t>
  </si>
  <si>
    <t>29/09/98</t>
  </si>
  <si>
    <t>B14DCPT223</t>
  </si>
  <si>
    <t>Trần Tiến</t>
  </si>
  <si>
    <t>Lâm</t>
  </si>
  <si>
    <t>10/02/96</t>
  </si>
  <si>
    <t>D14TTDPT1</t>
  </si>
  <si>
    <t>B16DCKT074</t>
  </si>
  <si>
    <t>Nguyễn Hương</t>
  </si>
  <si>
    <t>Liên</t>
  </si>
  <si>
    <t>10/06/98</t>
  </si>
  <si>
    <t>B16DCQT084</t>
  </si>
  <si>
    <t>Nguyễn Thùy</t>
  </si>
  <si>
    <t>01/08/98</t>
  </si>
  <si>
    <t>B16DCTT037</t>
  </si>
  <si>
    <t>Trần Thị Mỹ</t>
  </si>
  <si>
    <t>09/02/98</t>
  </si>
  <si>
    <t>B16DCKT082</t>
  </si>
  <si>
    <t>Vũ Thanh</t>
  </si>
  <si>
    <t>Loan</t>
  </si>
  <si>
    <t>B16DCPT094</t>
  </si>
  <si>
    <t>Long</t>
  </si>
  <si>
    <t>05/12/98</t>
  </si>
  <si>
    <t>B15DCPT140</t>
  </si>
  <si>
    <t>Trần Tuấn Nam</t>
  </si>
  <si>
    <t>25/10/97</t>
  </si>
  <si>
    <t>B16DCKT086</t>
  </si>
  <si>
    <t>B16DCTT041</t>
  </si>
  <si>
    <t>Nguyễn Hà</t>
  </si>
  <si>
    <t>Mi</t>
  </si>
  <si>
    <t>09/09/98</t>
  </si>
  <si>
    <t>B16DCPT214</t>
  </si>
  <si>
    <t>Nguyễn Gia</t>
  </si>
  <si>
    <t>Minh</t>
  </si>
  <si>
    <t>10/05/98</t>
  </si>
  <si>
    <t>B16DCKT094</t>
  </si>
  <si>
    <t>Mơ</t>
  </si>
  <si>
    <t>18/07/98</t>
  </si>
  <si>
    <t>B14DCCN206</t>
  </si>
  <si>
    <t>Nguyễn Hoàng</t>
  </si>
  <si>
    <t>27/08/95</t>
  </si>
  <si>
    <t>D14CQCN05-B</t>
  </si>
  <si>
    <t>B16DCKT097</t>
  </si>
  <si>
    <t>Lê Thị Kim</t>
  </si>
  <si>
    <t>Ngân</t>
  </si>
  <si>
    <t>20/03/98</t>
  </si>
  <si>
    <t>B16DCKT098</t>
  </si>
  <si>
    <t>Nguyễn Thanh</t>
  </si>
  <si>
    <t>28/07/98</t>
  </si>
  <si>
    <t>B16DCQT100</t>
  </si>
  <si>
    <t>Lê Thị Bích</t>
  </si>
  <si>
    <t>Ngọc</t>
  </si>
  <si>
    <t>19/07/98</t>
  </si>
  <si>
    <t>B16DCKT102</t>
  </si>
  <si>
    <t>Nguyễn Thị Bích</t>
  </si>
  <si>
    <t>27/08/98</t>
  </si>
  <si>
    <t>B16DCMR082</t>
  </si>
  <si>
    <t>Nhung</t>
  </si>
  <si>
    <t>11/05/98</t>
  </si>
  <si>
    <t>B16DCMR084</t>
  </si>
  <si>
    <t>Oanh</t>
  </si>
  <si>
    <t>10/10/97</t>
  </si>
  <si>
    <t>B16DCMR086</t>
  </si>
  <si>
    <t>Trương Anh</t>
  </si>
  <si>
    <t>Phương</t>
  </si>
  <si>
    <t>14/11/98</t>
  </si>
  <si>
    <t>B16DCKT114</t>
  </si>
  <si>
    <t>Phượng</t>
  </si>
  <si>
    <t>15/12/97</t>
  </si>
  <si>
    <t>B16DCQT115</t>
  </si>
  <si>
    <t>Mai Văn</t>
  </si>
  <si>
    <t>Quang</t>
  </si>
  <si>
    <t>01/04/98</t>
  </si>
  <si>
    <t>B16DCPT118</t>
  </si>
  <si>
    <t>16/02/97</t>
  </si>
  <si>
    <t>B16DCKT117</t>
  </si>
  <si>
    <t>Quỳnh</t>
  </si>
  <si>
    <t>25/04/98</t>
  </si>
  <si>
    <t>B16DCPT128</t>
  </si>
  <si>
    <t>Nguyễn Hồng</t>
  </si>
  <si>
    <t>24/08/98</t>
  </si>
  <si>
    <t>B16DCPT129</t>
  </si>
  <si>
    <t>Nguyễn Thị Băng</t>
  </si>
  <si>
    <t>Sương</t>
  </si>
  <si>
    <t>29/10/98</t>
  </si>
  <si>
    <t>B16DCPT139</t>
  </si>
  <si>
    <t>Cù Đức</t>
  </si>
  <si>
    <t>09/01/98</t>
  </si>
  <si>
    <t>B16DCQT131</t>
  </si>
  <si>
    <t>Nguyễn Đức</t>
  </si>
  <si>
    <t>Thế</t>
  </si>
  <si>
    <t>05/05/98</t>
  </si>
  <si>
    <t>B16DCMR098</t>
  </si>
  <si>
    <t>Đàm Thị</t>
  </si>
  <si>
    <t>B16DCPT146</t>
  </si>
  <si>
    <t>Nguyễn Thế</t>
  </si>
  <si>
    <t>Thuấn</t>
  </si>
  <si>
    <t>B16DCKT134</t>
  </si>
  <si>
    <t>Hoàng Minh</t>
  </si>
  <si>
    <t>Thúy</t>
  </si>
  <si>
    <t>B16DCPT150</t>
  </si>
  <si>
    <t>Nguyễn Văn Tú</t>
  </si>
  <si>
    <t>Tinh</t>
  </si>
  <si>
    <t>B16DCQT142</t>
  </si>
  <si>
    <t>Trà</t>
  </si>
  <si>
    <t>04/05/98</t>
  </si>
  <si>
    <t>B16DCMR104</t>
  </si>
  <si>
    <t>Hạ Thị Huyền</t>
  </si>
  <si>
    <t>07/02/98</t>
  </si>
  <si>
    <t>B16DCPT157</t>
  </si>
  <si>
    <t>Vũ Hiếu</t>
  </si>
  <si>
    <t>Trung</t>
  </si>
  <si>
    <t>28/06/98</t>
  </si>
  <si>
    <t>B16DCQT155</t>
  </si>
  <si>
    <t>B16DCKT154</t>
  </si>
  <si>
    <t>Nguyễn Thị Lệ</t>
  </si>
  <si>
    <t>Xuân</t>
  </si>
  <si>
    <t>19/03/98</t>
  </si>
  <si>
    <t>B16DCKT157</t>
  </si>
  <si>
    <t>Nguyễn Hải</t>
  </si>
  <si>
    <t>10/10/98</t>
  </si>
  <si>
    <t>B16DCKT158</t>
  </si>
  <si>
    <t>B112102053</t>
  </si>
  <si>
    <t>Trần Văn</t>
  </si>
  <si>
    <t>17/09/93</t>
  </si>
  <si>
    <t>D11DT2</t>
  </si>
  <si>
    <t>B14DCPT163</t>
  </si>
  <si>
    <t>Nguyễn Tài</t>
  </si>
  <si>
    <t>09/05/96</t>
  </si>
  <si>
    <t>D14TKDPT1</t>
  </si>
  <si>
    <t>B16DCDT007</t>
  </si>
  <si>
    <t>10/01/98</t>
  </si>
  <si>
    <t>B16DCVT014</t>
  </si>
  <si>
    <t>Nguyễn Tuấn</t>
  </si>
  <si>
    <t>17/10/98</t>
  </si>
  <si>
    <t>B16DCTT006</t>
  </si>
  <si>
    <t>Tạ Hoàng Lan</t>
  </si>
  <si>
    <t>03/07/98</t>
  </si>
  <si>
    <t>B112102056</t>
  </si>
  <si>
    <t>Cảnh</t>
  </si>
  <si>
    <t>13/06/93</t>
  </si>
  <si>
    <t>B16DCDT019</t>
  </si>
  <si>
    <t>Chính</t>
  </si>
  <si>
    <t>27/11/98</t>
  </si>
  <si>
    <t>B16DCCN036</t>
  </si>
  <si>
    <t>Công</t>
  </si>
  <si>
    <t>02/07/98</t>
  </si>
  <si>
    <t>B16DCDT023</t>
  </si>
  <si>
    <t>Chu Văn</t>
  </si>
  <si>
    <t>25/06/98</t>
  </si>
  <si>
    <t>B16DCVT039</t>
  </si>
  <si>
    <t>Nguyễn Mạnh</t>
  </si>
  <si>
    <t>26/04/98</t>
  </si>
  <si>
    <t>B16DCCN051</t>
  </si>
  <si>
    <t>Bùi Xuân</t>
  </si>
  <si>
    <t>Dân</t>
  </si>
  <si>
    <t>25/12/98</t>
  </si>
  <si>
    <t>B16DCCN057</t>
  </si>
  <si>
    <t>Đào</t>
  </si>
  <si>
    <t>15/03/98</t>
  </si>
  <si>
    <t>D16CQCN01-B</t>
  </si>
  <si>
    <t>B16DCVT054</t>
  </si>
  <si>
    <t>04/10/98</t>
  </si>
  <si>
    <t>B16DCDT042</t>
  </si>
  <si>
    <t>Phạm Anh</t>
  </si>
  <si>
    <t>03/08/98</t>
  </si>
  <si>
    <t>B16DCVT086</t>
  </si>
  <si>
    <t>Hồ Nghĩa</t>
  </si>
  <si>
    <t>Dương</t>
  </si>
  <si>
    <t>16/03/98</t>
  </si>
  <si>
    <t>B16DCPT031</t>
  </si>
  <si>
    <t>Hoàng Đăng</t>
  </si>
  <si>
    <t>B16DCVT099</t>
  </si>
  <si>
    <t>Nguyễn Trường</t>
  </si>
  <si>
    <t>30/05/98</t>
  </si>
  <si>
    <t>B16DCPT036</t>
  </si>
  <si>
    <t>Trần Trung</t>
  </si>
  <si>
    <t>Giới</t>
  </si>
  <si>
    <t>B16DCPT038</t>
  </si>
  <si>
    <t>06/10/98</t>
  </si>
  <si>
    <t>B16DCDT058</t>
  </si>
  <si>
    <t>Nguyễn Quí</t>
  </si>
  <si>
    <t>27/09/98</t>
  </si>
  <si>
    <t>B16DCKT038</t>
  </si>
  <si>
    <t>Nguyễn Thị Thanh</t>
  </si>
  <si>
    <t>B16DCKT039</t>
  </si>
  <si>
    <t>Quách Thị</t>
  </si>
  <si>
    <t>Hạnh</t>
  </si>
  <si>
    <t>D16CQKT03-B</t>
  </si>
  <si>
    <t>B16DCDT060</t>
  </si>
  <si>
    <t>Hào</t>
  </si>
  <si>
    <t>08/03/97</t>
  </si>
  <si>
    <t>D16CQDT04-B</t>
  </si>
  <si>
    <t>B16DCVT108</t>
  </si>
  <si>
    <t>Ngô Xuân</t>
  </si>
  <si>
    <t>Hảo</t>
  </si>
  <si>
    <t>21/04/98</t>
  </si>
  <si>
    <t>D16CQVT04-B</t>
  </si>
  <si>
    <t>B16DCDT062</t>
  </si>
  <si>
    <t>Hiến</t>
  </si>
  <si>
    <t>B16DCVT115</t>
  </si>
  <si>
    <t>16/06/98</t>
  </si>
  <si>
    <t>B16DCDT066</t>
  </si>
  <si>
    <t>Lại Minh</t>
  </si>
  <si>
    <t>16/10/98</t>
  </si>
  <si>
    <t>B16DCDT077</t>
  </si>
  <si>
    <t>Phan Văn</t>
  </si>
  <si>
    <t>B16DCPT060</t>
  </si>
  <si>
    <t>Đào Trọng Thiêm</t>
  </si>
  <si>
    <t>15/10/98</t>
  </si>
  <si>
    <t>B16DCKT054</t>
  </si>
  <si>
    <t>Trương Thị Bích</t>
  </si>
  <si>
    <t>Hồng</t>
  </si>
  <si>
    <t>B16DCQT063</t>
  </si>
  <si>
    <t>B16DCVT142</t>
  </si>
  <si>
    <t>28/11/95</t>
  </si>
  <si>
    <t>B16DCDT098</t>
  </si>
  <si>
    <t>Nguyễn Duy</t>
  </si>
  <si>
    <t>05/11/98</t>
  </si>
  <si>
    <t>B16DCVT150</t>
  </si>
  <si>
    <t>Phạm Quang</t>
  </si>
  <si>
    <t>14/10/98</t>
  </si>
  <si>
    <t>B15DCCN264</t>
  </si>
  <si>
    <t>Trần Duy</t>
  </si>
  <si>
    <t>18/01/97</t>
  </si>
  <si>
    <t>D15CQCN11-B</t>
  </si>
  <si>
    <t>B16DCKT059</t>
  </si>
  <si>
    <t>Nguyễn Thị Lan</t>
  </si>
  <si>
    <t>Hương</t>
  </si>
  <si>
    <t>05/03/98</t>
  </si>
  <si>
    <t>B16DCVT160</t>
  </si>
  <si>
    <t>Nguyễn Quang</t>
  </si>
  <si>
    <t>19/02/98</t>
  </si>
  <si>
    <t>D16CQVT08-B</t>
  </si>
  <si>
    <t>B16DCCN179</t>
  </si>
  <si>
    <t>Nguyễn Quốc</t>
  </si>
  <si>
    <t>B16DCDT111</t>
  </si>
  <si>
    <t>25/07/98</t>
  </si>
  <si>
    <t>B16DCDT113</t>
  </si>
  <si>
    <t>Trần Quang</t>
  </si>
  <si>
    <t>B16DCVT164</t>
  </si>
  <si>
    <t>Cao Thị</t>
  </si>
  <si>
    <t>Huyên</t>
  </si>
  <si>
    <t>15/04/98</t>
  </si>
  <si>
    <t>B16DCDT121</t>
  </si>
  <si>
    <t>Đỗ Văn</t>
  </si>
  <si>
    <t>B16DCDT124</t>
  </si>
  <si>
    <t>Trần Đăng</t>
  </si>
  <si>
    <t>Khoa</t>
  </si>
  <si>
    <t>B16DCQT079</t>
  </si>
  <si>
    <t>Lãm</t>
  </si>
  <si>
    <t>B16DCDT133</t>
  </si>
  <si>
    <t>29/06/98</t>
  </si>
  <si>
    <t>B16DCVT203</t>
  </si>
  <si>
    <t>Mạnh</t>
  </si>
  <si>
    <t>B16DCVT208</t>
  </si>
  <si>
    <t>Phùng Đức</t>
  </si>
  <si>
    <t>21/01/98</t>
  </si>
  <si>
    <t>B16DCAT108</t>
  </si>
  <si>
    <t>B16DCVT215</t>
  </si>
  <si>
    <t>B16DCPT102</t>
  </si>
  <si>
    <t>Lê Giang</t>
  </si>
  <si>
    <t>07/11/98</t>
  </si>
  <si>
    <t>B16DCVT230</t>
  </si>
  <si>
    <t>Sầm Văn</t>
  </si>
  <si>
    <t>Nhật</t>
  </si>
  <si>
    <t>29/06/97</t>
  </si>
  <si>
    <t>B16DCVT238</t>
  </si>
  <si>
    <t>Phạm Tuấn</t>
  </si>
  <si>
    <t>24/11/98</t>
  </si>
  <si>
    <t>B16DCPT116</t>
  </si>
  <si>
    <t>B16DCVT253</t>
  </si>
  <si>
    <t>B16DCPT121</t>
  </si>
  <si>
    <t>Nguyễn Công</t>
  </si>
  <si>
    <t>Quyền</t>
  </si>
  <si>
    <t>22/06/98</t>
  </si>
  <si>
    <t>B16DCDT180</t>
  </si>
  <si>
    <t>Sáng</t>
  </si>
  <si>
    <t>B16DCPT125</t>
  </si>
  <si>
    <t>Nguyễn Khắc</t>
  </si>
  <si>
    <t>Sinh</t>
  </si>
  <si>
    <t>23/10/98</t>
  </si>
  <si>
    <t>B16DCAT137</t>
  </si>
  <si>
    <t>18/10/96</t>
  </si>
  <si>
    <t>D16CQAT01-B</t>
  </si>
  <si>
    <t>B16DCCN310</t>
  </si>
  <si>
    <t>Đỗ Duy</t>
  </si>
  <si>
    <t>Tân</t>
  </si>
  <si>
    <t>B16DCVT271</t>
  </si>
  <si>
    <t>Đỗ Đức</t>
  </si>
  <si>
    <t>B16DCPT138</t>
  </si>
  <si>
    <t>Thanh</t>
  </si>
  <si>
    <t>14/03/98</t>
  </si>
  <si>
    <t>B16DCVT278</t>
  </si>
  <si>
    <t>03/11/98</t>
  </si>
  <si>
    <t>B16DCVT280</t>
  </si>
  <si>
    <t>Nguyễn Chí</t>
  </si>
  <si>
    <t>21/09/98</t>
  </si>
  <si>
    <t>B16DCVT291</t>
  </si>
  <si>
    <t>Diệp Quang</t>
  </si>
  <si>
    <t>Thọ</t>
  </si>
  <si>
    <t>B16DCDT200</t>
  </si>
  <si>
    <t>Tiến</t>
  </si>
  <si>
    <t>23/11/98</t>
  </si>
  <si>
    <t>B16DCDT205</t>
  </si>
  <si>
    <t>Toàn</t>
  </si>
  <si>
    <t>B16DCVT333</t>
  </si>
  <si>
    <t>Tuân</t>
  </si>
  <si>
    <t>B16DCPT163</t>
  </si>
  <si>
    <t>Mã Anh</t>
  </si>
  <si>
    <t>B16DCVT338</t>
  </si>
  <si>
    <t>Bùi Duy</t>
  </si>
  <si>
    <t>12/06/98</t>
  </si>
  <si>
    <t>D16CQVT02-B</t>
  </si>
  <si>
    <t>B16DCAT173</t>
  </si>
  <si>
    <t>Phạm Thanh</t>
  </si>
  <si>
    <t>30/11/98</t>
  </si>
  <si>
    <t>B16DCVT347</t>
  </si>
  <si>
    <t>Nguyễn Xuân</t>
  </si>
  <si>
    <t>Việt</t>
  </si>
  <si>
    <t>21/02/98</t>
  </si>
  <si>
    <t>B16DCDT233</t>
  </si>
  <si>
    <t>Bùi Quang</t>
  </si>
  <si>
    <t>Vinh</t>
  </si>
  <si>
    <t>B16DCVT349</t>
  </si>
  <si>
    <t>08/01/98</t>
  </si>
  <si>
    <t>B16DCVT006</t>
  </si>
  <si>
    <t>Lâm Đức</t>
  </si>
  <si>
    <t>B16DCCN017</t>
  </si>
  <si>
    <t>Đặng Thị Ngọc</t>
  </si>
  <si>
    <t>28/08/98</t>
  </si>
  <si>
    <t>B16DCCN018</t>
  </si>
  <si>
    <t>Hoàng Ngọc</t>
  </si>
  <si>
    <t>27/12/97</t>
  </si>
  <si>
    <t>D16CQCN02-B</t>
  </si>
  <si>
    <t>B16DCQT015</t>
  </si>
  <si>
    <t>17/12/98</t>
  </si>
  <si>
    <t>B16DCDT011</t>
  </si>
  <si>
    <t>Biên</t>
  </si>
  <si>
    <t>B16DCVT027</t>
  </si>
  <si>
    <t>Đỗ Thanh</t>
  </si>
  <si>
    <t>Bình</t>
  </si>
  <si>
    <t>B16DCQT017</t>
  </si>
  <si>
    <t>Hoàng Thị Cẩm</t>
  </si>
  <si>
    <t>03/06/98</t>
  </si>
  <si>
    <t>B16DCDT015</t>
  </si>
  <si>
    <t>Canh</t>
  </si>
  <si>
    <t>16/09/98</t>
  </si>
  <si>
    <t>B16DCDT018</t>
  </si>
  <si>
    <t>Nguyễn Hữu</t>
  </si>
  <si>
    <t>27/03/98</t>
  </si>
  <si>
    <t>B16DCVT042</t>
  </si>
  <si>
    <t>01/01/98</t>
  </si>
  <si>
    <t>B16DCCN068</t>
  </si>
  <si>
    <t>B16DCPT030</t>
  </si>
  <si>
    <t>Lê Quốc</t>
  </si>
  <si>
    <t>B16DCCN093</t>
  </si>
  <si>
    <t>Mai Anh</t>
  </si>
  <si>
    <t>21/11/96</t>
  </si>
  <si>
    <t>B16DCCN099</t>
  </si>
  <si>
    <t>Trương Mạnh</t>
  </si>
  <si>
    <t>B16DCCN101</t>
  </si>
  <si>
    <t>Cao Nam</t>
  </si>
  <si>
    <t>09/12/98</t>
  </si>
  <si>
    <t>B16DCQT037</t>
  </si>
  <si>
    <t>Giáp Thị Hương</t>
  </si>
  <si>
    <t>01/12/97</t>
  </si>
  <si>
    <t>B16DCAT045</t>
  </si>
  <si>
    <t>Đào Hoàng</t>
  </si>
  <si>
    <t>07/01/97</t>
  </si>
  <si>
    <t>B16DCMR024</t>
  </si>
  <si>
    <t>Hân</t>
  </si>
  <si>
    <t>22/12/98</t>
  </si>
  <si>
    <t>B16DCQT039</t>
  </si>
  <si>
    <t>Lê Minh</t>
  </si>
  <si>
    <t>07/08/98</t>
  </si>
  <si>
    <t>B16DCPT045</t>
  </si>
  <si>
    <t>16/11/98</t>
  </si>
  <si>
    <t>B16DCCN140</t>
  </si>
  <si>
    <t>Đào Minh</t>
  </si>
  <si>
    <t>14/11/97</t>
  </si>
  <si>
    <t>B16DCDT073</t>
  </si>
  <si>
    <t>08/10/98</t>
  </si>
  <si>
    <t>B16DCDT075</t>
  </si>
  <si>
    <t>B16DCPT053</t>
  </si>
  <si>
    <t>14/09/98</t>
  </si>
  <si>
    <t>B16DCDT079</t>
  </si>
  <si>
    <t>Trần Minh</t>
  </si>
  <si>
    <t>B16DCDT085</t>
  </si>
  <si>
    <t>Đỗ Huy</t>
  </si>
  <si>
    <t>22/10/98</t>
  </si>
  <si>
    <t>B16DCPT061</t>
  </si>
  <si>
    <t>Vũ Huy</t>
  </si>
  <si>
    <t>B16DCDT091</t>
  </si>
  <si>
    <t>Ngô Khắc</t>
  </si>
  <si>
    <t>B16DCVT143</t>
  </si>
  <si>
    <t>13/08/98</t>
  </si>
  <si>
    <t>B16DCDT100</t>
  </si>
  <si>
    <t>Nguyễn Thạc</t>
  </si>
  <si>
    <t>B16DCVT162</t>
  </si>
  <si>
    <t>10/02/98</t>
  </si>
  <si>
    <t>B16DCKT069</t>
  </si>
  <si>
    <t>Nguyễn Thị Thu</t>
  </si>
  <si>
    <t>B16DCVT168</t>
  </si>
  <si>
    <t>Cao Thái</t>
  </si>
  <si>
    <t>Khải</t>
  </si>
  <si>
    <t>14/04/98</t>
  </si>
  <si>
    <t>B16DCCN189</t>
  </si>
  <si>
    <t>Lê Tiến</t>
  </si>
  <si>
    <t>Khanh</t>
  </si>
  <si>
    <t>B16DCDT123</t>
  </si>
  <si>
    <t>Lê Trần</t>
  </si>
  <si>
    <t>B16DCCN196</t>
  </si>
  <si>
    <t>Nguyễn Bá</t>
  </si>
  <si>
    <t>B16DCVT179</t>
  </si>
  <si>
    <t>Phan Tuấn</t>
  </si>
  <si>
    <t>Kiệt</t>
  </si>
  <si>
    <t>B16DCVT182</t>
  </si>
  <si>
    <t>Lê Ngọc</t>
  </si>
  <si>
    <t>29/11/98</t>
  </si>
  <si>
    <t>B16DCVT188</t>
  </si>
  <si>
    <t>Nguyễn Thị Mỹ</t>
  </si>
  <si>
    <t>14/08/98</t>
  </si>
  <si>
    <t>B16DCQT087</t>
  </si>
  <si>
    <t>Trần Thị Khánh</t>
  </si>
  <si>
    <t>B16DCVT199</t>
  </si>
  <si>
    <t>Đào Văn</t>
  </si>
  <si>
    <t>Luyện</t>
  </si>
  <si>
    <t>B16DCDT143</t>
  </si>
  <si>
    <t>B16DCAT107</t>
  </si>
  <si>
    <t>22/01/98</t>
  </si>
  <si>
    <t>D16CQAT03-B</t>
  </si>
  <si>
    <t>B16DCPT103</t>
  </si>
  <si>
    <t>16/12/98</t>
  </si>
  <si>
    <t>B16DCCN236</t>
  </si>
  <si>
    <t>Nguyễn Phương</t>
  </si>
  <si>
    <t>B16DCCN255</t>
  </si>
  <si>
    <t>Ngôn</t>
  </si>
  <si>
    <t>D16CQCN07-B</t>
  </si>
  <si>
    <t>B16DCAT121</t>
  </si>
  <si>
    <t>Bùi Thanh</t>
  </si>
  <si>
    <t>B16DCCN265</t>
  </si>
  <si>
    <t>Khổng Hoàng</t>
  </si>
  <si>
    <t>B16DCVT244</t>
  </si>
  <si>
    <t>Đặng Thị Lan</t>
  </si>
  <si>
    <t>B16DCDT168</t>
  </si>
  <si>
    <t>11/08/98</t>
  </si>
  <si>
    <t>B16DCVT254</t>
  </si>
  <si>
    <t>Nguyễn Phú</t>
  </si>
  <si>
    <t>26/03/98</t>
  </si>
  <si>
    <t>B16DCQT123</t>
  </si>
  <si>
    <t>11/02/98</t>
  </si>
  <si>
    <t>B16DCDT184</t>
  </si>
  <si>
    <t>04/11/98</t>
  </si>
  <si>
    <t>B16DCVT275</t>
  </si>
  <si>
    <t>B16DCDT191</t>
  </si>
  <si>
    <t>Tạ Đức</t>
  </si>
  <si>
    <t>B16DCPT141</t>
  </si>
  <si>
    <t>Phạm Vũ</t>
  </si>
  <si>
    <t>B16DCVT289</t>
  </si>
  <si>
    <t>Lê Đình</t>
  </si>
  <si>
    <t>Thịnh</t>
  </si>
  <si>
    <t>D16CQVT01-B</t>
  </si>
  <si>
    <t>B16DCCN357</t>
  </si>
  <si>
    <t>B16DCDT207</t>
  </si>
  <si>
    <t>Nguyễn Chí Thành</t>
  </si>
  <si>
    <t>Tôn</t>
  </si>
  <si>
    <t>02/04/98</t>
  </si>
  <si>
    <t>B16DCKT143</t>
  </si>
  <si>
    <t>Phan Minh</t>
  </si>
  <si>
    <t>21/07/98</t>
  </si>
  <si>
    <t>B16DCDT209</t>
  </si>
  <si>
    <t>Trần Thị Thùy</t>
  </si>
  <si>
    <t>B16DCPT158</t>
  </si>
  <si>
    <t>B16DCVT327</t>
  </si>
  <si>
    <t>Trưởng</t>
  </si>
  <si>
    <t>12/03/98</t>
  </si>
  <si>
    <t>B16DCCN380</t>
  </si>
  <si>
    <t>Lưu Văn</t>
  </si>
  <si>
    <t>Tư</t>
  </si>
  <si>
    <t>18/05/98</t>
  </si>
  <si>
    <t>B16DCMR111</t>
  </si>
  <si>
    <t>Hồ Anh</t>
  </si>
  <si>
    <t>17/12/95</t>
  </si>
  <si>
    <t>B15DCCN603</t>
  </si>
  <si>
    <t>01/11/96</t>
  </si>
  <si>
    <t>D15CQCN09-B</t>
  </si>
  <si>
    <t>B16DCVT335</t>
  </si>
  <si>
    <t>B16DCAT169</t>
  </si>
  <si>
    <t>Trương Ngọc</t>
  </si>
  <si>
    <t>30/09/97</t>
  </si>
  <si>
    <t>B16DCDT225</t>
  </si>
  <si>
    <t>Đỗ Trọng</t>
  </si>
  <si>
    <t>Tuyên</t>
  </si>
  <si>
    <t>B16DCPT175</t>
  </si>
  <si>
    <t>Vũ Văn</t>
  </si>
  <si>
    <t>17/01/98</t>
  </si>
  <si>
    <t>B16DCCN414</t>
  </si>
  <si>
    <t>Xuyên</t>
  </si>
  <si>
    <t>B16DCPT001</t>
  </si>
  <si>
    <t>Cao Trường</t>
  </si>
  <si>
    <t>26/02/98</t>
  </si>
  <si>
    <t>B16DCVT004</t>
  </si>
  <si>
    <t>Bùi Tuấn</t>
  </si>
  <si>
    <t>05/09/98</t>
  </si>
  <si>
    <t>B16DCDT003</t>
  </si>
  <si>
    <t>B16DCDT004</t>
  </si>
  <si>
    <t>Đỗ Hồng</t>
  </si>
  <si>
    <t>B16DCPT210</t>
  </si>
  <si>
    <t>13/01/98</t>
  </si>
  <si>
    <t>B16DCQT010</t>
  </si>
  <si>
    <t>B16DCPT206</t>
  </si>
  <si>
    <t>Phạm Nam</t>
  </si>
  <si>
    <t>22/04/98</t>
  </si>
  <si>
    <t>B16DCQT012</t>
  </si>
  <si>
    <t>Trịnh Việt</t>
  </si>
  <si>
    <t>09/05/98</t>
  </si>
  <si>
    <t>B16DCVT035</t>
  </si>
  <si>
    <t>Phạm Huy</t>
  </si>
  <si>
    <t>Cương</t>
  </si>
  <si>
    <t>11/12/98</t>
  </si>
  <si>
    <t>B16DCCN061</t>
  </si>
  <si>
    <t>10/03/97</t>
  </si>
  <si>
    <t>B16DCVT051</t>
  </si>
  <si>
    <t>Lương Tiến</t>
  </si>
  <si>
    <t>B16DCCN066</t>
  </si>
  <si>
    <t>Phạm Thành</t>
  </si>
  <si>
    <t>B16DCDT032</t>
  </si>
  <si>
    <t>Trương Công</t>
  </si>
  <si>
    <t>B16DCVT067</t>
  </si>
  <si>
    <t>B16DCVT068</t>
  </si>
  <si>
    <t>B16DCTT013</t>
  </si>
  <si>
    <t>10/07/98</t>
  </si>
  <si>
    <t>B16DCDT046</t>
  </si>
  <si>
    <t>B16DCQT028</t>
  </si>
  <si>
    <t>Khuất Quang</t>
  </si>
  <si>
    <t>07/09/98</t>
  </si>
  <si>
    <t>B16DCVT083</t>
  </si>
  <si>
    <t>28/04/97</t>
  </si>
  <si>
    <t>B16DCVT092</t>
  </si>
  <si>
    <t>Trương Quốc</t>
  </si>
  <si>
    <t>Duy</t>
  </si>
  <si>
    <t>B16DCVT100</t>
  </si>
  <si>
    <t>Giỏi</t>
  </si>
  <si>
    <t>24/02/98</t>
  </si>
  <si>
    <t>B16DCMR020</t>
  </si>
  <si>
    <t>Đỗ Thu</t>
  </si>
  <si>
    <t>09/06/98</t>
  </si>
  <si>
    <t>B16DCVT116</t>
  </si>
  <si>
    <t>B16DCVT124</t>
  </si>
  <si>
    <t>Vũ Trung</t>
  </si>
  <si>
    <t>B16DCVT128</t>
  </si>
  <si>
    <t>Chử Văn</t>
  </si>
  <si>
    <t>B16DCVT131</t>
  </si>
  <si>
    <t>16/01/98</t>
  </si>
  <si>
    <t>B13DCCN145</t>
  </si>
  <si>
    <t>20/08/95</t>
  </si>
  <si>
    <t>D13HTTT2</t>
  </si>
  <si>
    <t>B16DCQT059</t>
  </si>
  <si>
    <t>B16DCAT072</t>
  </si>
  <si>
    <t>B16DCVT148</t>
  </si>
  <si>
    <t>11/11/98</t>
  </si>
  <si>
    <t>B16DCDT099</t>
  </si>
  <si>
    <t>B16DCKT061</t>
  </si>
  <si>
    <t>Phan Thị Lan</t>
  </si>
  <si>
    <t>08/09/98</t>
  </si>
  <si>
    <t>B16DCTT029</t>
  </si>
  <si>
    <t>Đỗ Xuân</t>
  </si>
  <si>
    <t>B16DCCN177</t>
  </si>
  <si>
    <t>04/09/97</t>
  </si>
  <si>
    <t>B16DCVT163</t>
  </si>
  <si>
    <t>Tạ Quang</t>
  </si>
  <si>
    <t>B16DCCN184</t>
  </si>
  <si>
    <t>Nguyễn Thu</t>
  </si>
  <si>
    <t>25/10/98</t>
  </si>
  <si>
    <t>B16DCVT170</t>
  </si>
  <si>
    <t>05/06/98</t>
  </si>
  <si>
    <t>B16DCDT120</t>
  </si>
  <si>
    <t>Kháng</t>
  </si>
  <si>
    <t>02/09/98</t>
  </si>
  <si>
    <t>B16DCVT174</t>
  </si>
  <si>
    <t>Khôi</t>
  </si>
  <si>
    <t>13/06/98</t>
  </si>
  <si>
    <t>B16DCMR052</t>
  </si>
  <si>
    <t>Lan</t>
  </si>
  <si>
    <t>08/05/98</t>
  </si>
  <si>
    <t>B16DCQT083</t>
  </si>
  <si>
    <t>Dương Khánh</t>
  </si>
  <si>
    <t>19/06/98</t>
  </si>
  <si>
    <t>B16DCMR064</t>
  </si>
  <si>
    <t>Vương Huyền</t>
  </si>
  <si>
    <t>B16DCCN220</t>
  </si>
  <si>
    <t>Luyến</t>
  </si>
  <si>
    <t>B16DCMR072</t>
  </si>
  <si>
    <t>Cao Hoàng</t>
  </si>
  <si>
    <t>B16DCVT220</t>
  </si>
  <si>
    <t>Nguyễn Hoài</t>
  </si>
  <si>
    <t>B16DCPT106</t>
  </si>
  <si>
    <t>Trần Hoàng</t>
  </si>
  <si>
    <t>19/04/98</t>
  </si>
  <si>
    <t>B16DCCN244</t>
  </si>
  <si>
    <t>Trần Khắc</t>
  </si>
  <si>
    <t>B16DCPT110</t>
  </si>
  <si>
    <t>Tạ Hồng</t>
  </si>
  <si>
    <t>B16DCVT234</t>
  </si>
  <si>
    <t>Ninh</t>
  </si>
  <si>
    <t>B16DCDT166</t>
  </si>
  <si>
    <t>Phúc</t>
  </si>
  <si>
    <t>B16DCQT112</t>
  </si>
  <si>
    <t>Ngô Lan</t>
  </si>
  <si>
    <t>B16DCAT133</t>
  </si>
  <si>
    <t>Quý</t>
  </si>
  <si>
    <t>05/07/98</t>
  </si>
  <si>
    <t>B16DCVT268</t>
  </si>
  <si>
    <t>Nguyễn Phúc Hoàng</t>
  </si>
  <si>
    <t>17/08/98</t>
  </si>
  <si>
    <t>B16DCVT274</t>
  </si>
  <si>
    <t>B16DCVT283</t>
  </si>
  <si>
    <t>Phạm Tấn</t>
  </si>
  <si>
    <t>B16DCAT150</t>
  </si>
  <si>
    <t>Trần Quý</t>
  </si>
  <si>
    <t>D16CQAT02-B</t>
  </si>
  <si>
    <t>B16DCKT126</t>
  </si>
  <si>
    <t>Thảo</t>
  </si>
  <si>
    <t>23/08/98</t>
  </si>
  <si>
    <t>B16DCVT290</t>
  </si>
  <si>
    <t>Phạm Đức</t>
  </si>
  <si>
    <t>23/02/98</t>
  </si>
  <si>
    <t>B16DCDT197</t>
  </si>
  <si>
    <t>Thoáng</t>
  </si>
  <si>
    <t>15/12/98</t>
  </si>
  <si>
    <t>B16DCVT307</t>
  </si>
  <si>
    <t>B16DCVT308</t>
  </si>
  <si>
    <t>Tiệp</t>
  </si>
  <si>
    <t>B16DCKT137</t>
  </si>
  <si>
    <t>Lý Thị Thu</t>
  </si>
  <si>
    <t>B16DCKT141</t>
  </si>
  <si>
    <t>Nguyễn Thị Thùy</t>
  </si>
  <si>
    <t>B16DCVT324</t>
  </si>
  <si>
    <t>Kiều Khải</t>
  </si>
  <si>
    <t>29/05/98</t>
  </si>
  <si>
    <t>B16DCCN374</t>
  </si>
  <si>
    <t>Vũ Xuân</t>
  </si>
  <si>
    <t>29/08/98</t>
  </si>
  <si>
    <t>B16DCVT331</t>
  </si>
  <si>
    <t>09/04/97</t>
  </si>
  <si>
    <t>B16DCDT221</t>
  </si>
  <si>
    <t>Vũ Anh</t>
  </si>
  <si>
    <t>B16DCVT340</t>
  </si>
  <si>
    <t>Lê Xuân</t>
  </si>
  <si>
    <t>26/06/98</t>
  </si>
  <si>
    <t>B16DCVT348</t>
  </si>
  <si>
    <t>B16DCQT164</t>
  </si>
  <si>
    <t>Mai Thị</t>
  </si>
  <si>
    <t>B16DCAT179</t>
  </si>
  <si>
    <t>13/07/98</t>
  </si>
  <si>
    <t>B16DCKT005</t>
  </si>
  <si>
    <t>Lê Trương Phương</t>
  </si>
  <si>
    <t>26/07/97</t>
  </si>
  <si>
    <t>B16DCQT008</t>
  </si>
  <si>
    <t>19/01/98</t>
  </si>
  <si>
    <t>B16DCMR006</t>
  </si>
  <si>
    <t>Trần Thị Lan</t>
  </si>
  <si>
    <t>B16DCVT019</t>
  </si>
  <si>
    <t>Vương Quốc</t>
  </si>
  <si>
    <t>06/05/97</t>
  </si>
  <si>
    <t>B16DCKT008</t>
  </si>
  <si>
    <t>Đỗ Ngọc</t>
  </si>
  <si>
    <t>12/07/98</t>
  </si>
  <si>
    <t>B16DCVT020</t>
  </si>
  <si>
    <t>B16DCVT025</t>
  </si>
  <si>
    <t>Phí Thanh</t>
  </si>
  <si>
    <t>Bắc</t>
  </si>
  <si>
    <t>03/01/98</t>
  </si>
  <si>
    <t>B16DCVT029</t>
  </si>
  <si>
    <t>12/09/98</t>
  </si>
  <si>
    <t>B16DCVT037</t>
  </si>
  <si>
    <t>18/09/98</t>
  </si>
  <si>
    <t>B16DCCN060</t>
  </si>
  <si>
    <t>Hoàng Thành</t>
  </si>
  <si>
    <t>21/07/97</t>
  </si>
  <si>
    <t>B16DCVT060</t>
  </si>
  <si>
    <t>Chu Trần</t>
  </si>
  <si>
    <t>Định</t>
  </si>
  <si>
    <t>B16DCVT062</t>
  </si>
  <si>
    <t>Đoàn Trọng</t>
  </si>
  <si>
    <t>Doanh</t>
  </si>
  <si>
    <t>24/06/95</t>
  </si>
  <si>
    <t>B16DCPT018</t>
  </si>
  <si>
    <t>B16DCMR014</t>
  </si>
  <si>
    <t>Dương Thị</t>
  </si>
  <si>
    <t>15/05/98</t>
  </si>
  <si>
    <t>B16DCQT031</t>
  </si>
  <si>
    <t>Cao Thị Thùy</t>
  </si>
  <si>
    <t>B15DCVT102</t>
  </si>
  <si>
    <t>Trịnh Văn</t>
  </si>
  <si>
    <t>09/10/97</t>
  </si>
  <si>
    <t>D15CQVT06-B</t>
  </si>
  <si>
    <t>B16DCMR016</t>
  </si>
  <si>
    <t>Hà Thị</t>
  </si>
  <si>
    <t>B16DCMR018</t>
  </si>
  <si>
    <t>19/11/98</t>
  </si>
  <si>
    <t>B16DCVT102</t>
  </si>
  <si>
    <t>Hoàng Hồng</t>
  </si>
  <si>
    <t>10/11/98</t>
  </si>
  <si>
    <t>B16DCQT038</t>
  </si>
  <si>
    <t>B16DCVT105</t>
  </si>
  <si>
    <t>02/08/98</t>
  </si>
  <si>
    <t>B16DCMR036</t>
  </si>
  <si>
    <t>Tống Thị</t>
  </si>
  <si>
    <t>B16DCPT046</t>
  </si>
  <si>
    <t>Triệu Thị</t>
  </si>
  <si>
    <t>B16DCPT050</t>
  </si>
  <si>
    <t>Hà Văn</t>
  </si>
  <si>
    <t>B16DCVT119</t>
  </si>
  <si>
    <t>27/05/98</t>
  </si>
  <si>
    <t>B16DCDT074</t>
  </si>
  <si>
    <t>B16DCVT123</t>
  </si>
  <si>
    <t>Vũ Đình</t>
  </si>
  <si>
    <t>B16DCDT089</t>
  </si>
  <si>
    <t>Huấn</t>
  </si>
  <si>
    <t>29/01/98</t>
  </si>
  <si>
    <t>B16DCVT134</t>
  </si>
  <si>
    <t>Trịnh Ngọc</t>
  </si>
  <si>
    <t>B16DCQT060</t>
  </si>
  <si>
    <t>Vũ Thị</t>
  </si>
  <si>
    <t>B16DCCN161</t>
  </si>
  <si>
    <t>Đinh Văn</t>
  </si>
  <si>
    <t>B16DCVT136</t>
  </si>
  <si>
    <t>18/04/98</t>
  </si>
  <si>
    <t>B16DCPT064</t>
  </si>
  <si>
    <t>Trương Đình</t>
  </si>
  <si>
    <t>21/06/97</t>
  </si>
  <si>
    <t>B16DCPT065</t>
  </si>
  <si>
    <t>B16DCDT097</t>
  </si>
  <si>
    <t>Kiều Nguyên</t>
  </si>
  <si>
    <t>30/12/98</t>
  </si>
  <si>
    <t>B16DCDT103</t>
  </si>
  <si>
    <t>B16DCQT067</t>
  </si>
  <si>
    <t>Hoàng Thu</t>
  </si>
  <si>
    <t>24/09/98</t>
  </si>
  <si>
    <t>B16DCCN174</t>
  </si>
  <si>
    <t>26/12/98</t>
  </si>
  <si>
    <t>B112104471</t>
  </si>
  <si>
    <t>Đặng Lê Thái</t>
  </si>
  <si>
    <t>Huỳnh</t>
  </si>
  <si>
    <t>18/10/92</t>
  </si>
  <si>
    <t>D12CNPM1</t>
  </si>
  <si>
    <t>B16DCDT129</t>
  </si>
  <si>
    <t>Vũ Quang</t>
  </si>
  <si>
    <t>20/04/98</t>
  </si>
  <si>
    <t>B16DCMR053</t>
  </si>
  <si>
    <t>Nguyễn Thị Thúy</t>
  </si>
  <si>
    <t>Lanh</t>
  </si>
  <si>
    <t>31/01/98</t>
  </si>
  <si>
    <t>B16DCMR054</t>
  </si>
  <si>
    <t>Lệ</t>
  </si>
  <si>
    <t>B16DCMR056</t>
  </si>
  <si>
    <t>Bùi Phương</t>
  </si>
  <si>
    <t>B16DCVT198</t>
  </si>
  <si>
    <t>Đinh Đại</t>
  </si>
  <si>
    <t>Lượng</t>
  </si>
  <si>
    <t>B16DCVT214</t>
  </si>
  <si>
    <t>04/11/97</t>
  </si>
  <si>
    <t>B16DCDT149</t>
  </si>
  <si>
    <t>B16DCVT221</t>
  </si>
  <si>
    <t>B16DCMR074</t>
  </si>
  <si>
    <t>Phạm Thu</t>
  </si>
  <si>
    <t>Nga</t>
  </si>
  <si>
    <t>03/04/98</t>
  </si>
  <si>
    <t>B16DCDT156</t>
  </si>
  <si>
    <t>Nhất</t>
  </si>
  <si>
    <t>20/11/98</t>
  </si>
  <si>
    <t>B16DCAT125</t>
  </si>
  <si>
    <t>Lưu Hải</t>
  </si>
  <si>
    <t>B16DCDT172</t>
  </si>
  <si>
    <t>14/07/98</t>
  </si>
  <si>
    <t>B16DCVT252</t>
  </si>
  <si>
    <t>Nguyễn Đăng</t>
  </si>
  <si>
    <t>18/01/98</t>
  </si>
  <si>
    <t>B16DCVT259</t>
  </si>
  <si>
    <t>21/12/98</t>
  </si>
  <si>
    <t>B16DCVT260</t>
  </si>
  <si>
    <t>B16DCDT185</t>
  </si>
  <si>
    <t>Phạm Hồng</t>
  </si>
  <si>
    <t>B16DCPT133</t>
  </si>
  <si>
    <t>Thái</t>
  </si>
  <si>
    <t>13/09/97</t>
  </si>
  <si>
    <t>B16DCPT134</t>
  </si>
  <si>
    <t>B16DCVT273</t>
  </si>
  <si>
    <t>Hoàng Thọ</t>
  </si>
  <si>
    <t>B16DCQT127</t>
  </si>
  <si>
    <t>B15DCVT382</t>
  </si>
  <si>
    <t>Phạm Đình</t>
  </si>
  <si>
    <t>Thi</t>
  </si>
  <si>
    <t>13/03/97</t>
  </si>
  <si>
    <t>B16DCMR096</t>
  </si>
  <si>
    <t>B16DCVT297</t>
  </si>
  <si>
    <t>Vũ Quỳnh</t>
  </si>
  <si>
    <t>13/10/98</t>
  </si>
  <si>
    <t>B16DCVT310</t>
  </si>
  <si>
    <t>Tịnh</t>
  </si>
  <si>
    <t>B16DCVT312</t>
  </si>
  <si>
    <t>Đinh Quang</t>
  </si>
  <si>
    <t>06/03/98</t>
  </si>
  <si>
    <t>B16DCQT143</t>
  </si>
  <si>
    <t>Bùi Thị Huyền</t>
  </si>
  <si>
    <t>06/12/98</t>
  </si>
  <si>
    <t>B16DCQT151</t>
  </si>
  <si>
    <t>B16DCPT220</t>
  </si>
  <si>
    <t>Đỗ Anh</t>
  </si>
  <si>
    <t>24/10/98</t>
  </si>
  <si>
    <t>B16DCAT165</t>
  </si>
  <si>
    <t>Đậu Mạnh</t>
  </si>
  <si>
    <t>B16DCVT342</t>
  </si>
  <si>
    <t>Trần Danh</t>
  </si>
  <si>
    <t>B16DCPT170</t>
  </si>
  <si>
    <t>Vũ Thị Thanh</t>
  </si>
  <si>
    <t>Tuyền</t>
  </si>
  <si>
    <t>17/11/98</t>
  </si>
  <si>
    <t>B16DCKT150</t>
  </si>
  <si>
    <t>Uyên</t>
  </si>
  <si>
    <t>B16DCKT153</t>
  </si>
  <si>
    <t>Nguyễn Lệ</t>
  </si>
  <si>
    <t>25/03/98</t>
  </si>
  <si>
    <t>B16DCDT236</t>
  </si>
  <si>
    <t>B16DCVT003</t>
  </si>
  <si>
    <t>01/05/98</t>
  </si>
  <si>
    <t>B16DCCN005</t>
  </si>
  <si>
    <t>Bành Tuấn</t>
  </si>
  <si>
    <t>B16DCDT002</t>
  </si>
  <si>
    <t>Đinh Quế</t>
  </si>
  <si>
    <t>B14DCDT164</t>
  </si>
  <si>
    <t>Phạm Thái Quang</t>
  </si>
  <si>
    <t>09/12/96</t>
  </si>
  <si>
    <t>D14CQDT03-B</t>
  </si>
  <si>
    <t>B16DCCN020</t>
  </si>
  <si>
    <t>21/10/98</t>
  </si>
  <si>
    <t>B16DCPT007</t>
  </si>
  <si>
    <t>Vũ Hoài</t>
  </si>
  <si>
    <t>B16DCDT021</t>
  </si>
  <si>
    <t>14/01/98</t>
  </si>
  <si>
    <t>B16DCVT038</t>
  </si>
  <si>
    <t>B16DCVT040</t>
  </si>
  <si>
    <t>B16DCAT025</t>
  </si>
  <si>
    <t>Trần Xuân</t>
  </si>
  <si>
    <t>12/07/93</t>
  </si>
  <si>
    <t>B16DCVT052</t>
  </si>
  <si>
    <t>B16DCDT030</t>
  </si>
  <si>
    <t>Tô Văn</t>
  </si>
  <si>
    <t>28/10/98</t>
  </si>
  <si>
    <t>B16DCDT043</t>
  </si>
  <si>
    <t>Phạm Trung</t>
  </si>
  <si>
    <t>B16DCCN088</t>
  </si>
  <si>
    <t>26/09/98</t>
  </si>
  <si>
    <t>B16DCVT075</t>
  </si>
  <si>
    <t>B16DCCN100</t>
  </si>
  <si>
    <t>Bùi Thị</t>
  </si>
  <si>
    <t>B16DCAT041</t>
  </si>
  <si>
    <t>B16DCVT090</t>
  </si>
  <si>
    <t>Trương Tuấn</t>
  </si>
  <si>
    <t>04/12/98</t>
  </si>
  <si>
    <t>B16DCVT091</t>
  </si>
  <si>
    <t>Ngô Quốc</t>
  </si>
  <si>
    <t>B16DCKT029</t>
  </si>
  <si>
    <t>Phạm Thị Thu</t>
  </si>
  <si>
    <t>30/10/98</t>
  </si>
  <si>
    <t>B16DCCN122</t>
  </si>
  <si>
    <t>B16DCDT061</t>
  </si>
  <si>
    <t>Bùi Văn</t>
  </si>
  <si>
    <t>B16DCCN132</t>
  </si>
  <si>
    <t>Vũ Đức</t>
  </si>
  <si>
    <t>09/11/98</t>
  </si>
  <si>
    <t>B16DCQT047</t>
  </si>
  <si>
    <t>B16DCCN138</t>
  </si>
  <si>
    <t>Hiệp</t>
  </si>
  <si>
    <t>03/05/97</t>
  </si>
  <si>
    <t>B16DCVT118</t>
  </si>
  <si>
    <t>24/01/97</t>
  </si>
  <si>
    <t>B16DCCN151</t>
  </si>
  <si>
    <t>Hoa</t>
  </si>
  <si>
    <t>B16DCAT060</t>
  </si>
  <si>
    <t>B16DCDT092</t>
  </si>
  <si>
    <t>B16DCVT155</t>
  </si>
  <si>
    <t>Đỗ Lê</t>
  </si>
  <si>
    <t>17/06/98</t>
  </si>
  <si>
    <t>B16DCVT158</t>
  </si>
  <si>
    <t>B16DCCN182</t>
  </si>
  <si>
    <t>B16DCCN183</t>
  </si>
  <si>
    <t>B16DCCN209</t>
  </si>
  <si>
    <t>Lường Quang</t>
  </si>
  <si>
    <t>16/09/96</t>
  </si>
  <si>
    <t>B16DCVT187</t>
  </si>
  <si>
    <t>B16DCVT192</t>
  </si>
  <si>
    <t>Trần Tuấn</t>
  </si>
  <si>
    <t>B16DCCN215</t>
  </si>
  <si>
    <t>Hà Hoàng</t>
  </si>
  <si>
    <t>27/09/97</t>
  </si>
  <si>
    <t>B16DCVT200</t>
  </si>
  <si>
    <t>Vương Thị</t>
  </si>
  <si>
    <t>Ly</t>
  </si>
  <si>
    <t>B16DCPT097</t>
  </si>
  <si>
    <t>B16DCVT212</t>
  </si>
  <si>
    <t>B16DCVT223</t>
  </si>
  <si>
    <t>B16DCKT106</t>
  </si>
  <si>
    <t>Đặng Hồng</t>
  </si>
  <si>
    <t>B16DCMR081</t>
  </si>
  <si>
    <t>04/04/97</t>
  </si>
  <si>
    <t>B16DCDT159</t>
  </si>
  <si>
    <t>Vũ Thị Kiều</t>
  </si>
  <si>
    <t>28/12/98</t>
  </si>
  <si>
    <t>B16DCCN520</t>
  </si>
  <si>
    <t>D16CQCN09-B</t>
  </si>
  <si>
    <t>B16DCMR087</t>
  </si>
  <si>
    <t>04/07/98</t>
  </si>
  <si>
    <t>B16DCCN277</t>
  </si>
  <si>
    <t>06/02/98</t>
  </si>
  <si>
    <t>B16DCDT169</t>
  </si>
  <si>
    <t>Đàm Văn</t>
  </si>
  <si>
    <t>B16DCCN282</t>
  </si>
  <si>
    <t>B16DCCN298</t>
  </si>
  <si>
    <t>Hàn Hồng</t>
  </si>
  <si>
    <t>B14DCAT170</t>
  </si>
  <si>
    <t>Lưu Bá</t>
  </si>
  <si>
    <t>01/01/96</t>
  </si>
  <si>
    <t>D14CQAT02-B</t>
  </si>
  <si>
    <t>B16DCCN315</t>
  </si>
  <si>
    <t>Thăng</t>
  </si>
  <si>
    <t>B16DCCN319</t>
  </si>
  <si>
    <t>20/10/93</t>
  </si>
  <si>
    <t>B16DCCN330</t>
  </si>
  <si>
    <t>30/03/98</t>
  </si>
  <si>
    <t>B16DCVT285</t>
  </si>
  <si>
    <t>Đào Thị</t>
  </si>
  <si>
    <t>B16DCDT203</t>
  </si>
  <si>
    <t>B16DCDT206</t>
  </si>
  <si>
    <t>Trần Thanh</t>
  </si>
  <si>
    <t>27/04/98</t>
  </si>
  <si>
    <t>B16DCVT315</t>
  </si>
  <si>
    <t>Trần Thị Thúy</t>
  </si>
  <si>
    <t>B16DCKT138</t>
  </si>
  <si>
    <t>Nguyễn Hồng Phương</t>
  </si>
  <si>
    <t>B16DCVT323</t>
  </si>
  <si>
    <t>02/02/98</t>
  </si>
  <si>
    <t>B16DCDT213</t>
  </si>
  <si>
    <t>Đặng Văn</t>
  </si>
  <si>
    <t>B16DCCN376</t>
  </si>
  <si>
    <t>Hà Ngọc</t>
  </si>
  <si>
    <t>05/04/98</t>
  </si>
  <si>
    <t>B16DCDT218</t>
  </si>
  <si>
    <t>28/05/98</t>
  </si>
  <si>
    <t>B16DCVT334</t>
  </si>
  <si>
    <t>Cao Tiến</t>
  </si>
  <si>
    <t>15/01/98</t>
  </si>
  <si>
    <t>B16DCVT337</t>
  </si>
  <si>
    <t>Bạch Ngọc</t>
  </si>
  <si>
    <t>01/06/98</t>
  </si>
  <si>
    <t>B16DCAT174</t>
  </si>
  <si>
    <t>Tường</t>
  </si>
  <si>
    <t>B16DCDT229</t>
  </si>
  <si>
    <t>Tuyển</t>
  </si>
  <si>
    <t>21/11/97</t>
  </si>
  <si>
    <t>B16DCQT159</t>
  </si>
  <si>
    <t>Tuyết</t>
  </si>
  <si>
    <t>08/08/98</t>
  </si>
  <si>
    <t>B16DCCN405</t>
  </si>
  <si>
    <t>Đoàn Thu</t>
  </si>
  <si>
    <t>Vân</t>
  </si>
  <si>
    <t>08/06/98</t>
  </si>
  <si>
    <t>B16DCCN411</t>
  </si>
  <si>
    <t>Thiều Văn</t>
  </si>
  <si>
    <t>Vĩnh</t>
  </si>
  <si>
    <t>25/01/97</t>
  </si>
  <si>
    <t>B16DCVT352</t>
  </si>
  <si>
    <t>B16DCCN413</t>
  </si>
  <si>
    <t>B16DCAT178</t>
  </si>
  <si>
    <t>Nguyễn Ngọc Phi</t>
  </si>
  <si>
    <t>B16DCVT001</t>
  </si>
  <si>
    <t>Doãn Minh</t>
  </si>
  <si>
    <t>B16DCVT011</t>
  </si>
  <si>
    <t>05/08/98</t>
  </si>
  <si>
    <t>B16DCVT012</t>
  </si>
  <si>
    <t>Nguyễn Thị Hương</t>
  </si>
  <si>
    <t>B16DCVT017</t>
  </si>
  <si>
    <t>Phạm Tú</t>
  </si>
  <si>
    <t>19/10/98</t>
  </si>
  <si>
    <t>B16DCCN028</t>
  </si>
  <si>
    <t>Châu</t>
  </si>
  <si>
    <t>18/02/98</t>
  </si>
  <si>
    <t>B16DCVT041</t>
  </si>
  <si>
    <t>Phạm Hùng</t>
  </si>
  <si>
    <t>04/12/97</t>
  </si>
  <si>
    <t>B16DCVT043</t>
  </si>
  <si>
    <t>Tào Minh</t>
  </si>
  <si>
    <t>03/05/98</t>
  </si>
  <si>
    <t>B16DCAT023</t>
  </si>
  <si>
    <t>Thạch Tuấn</t>
  </si>
  <si>
    <t>01/11/98</t>
  </si>
  <si>
    <t>B16DCVT049</t>
  </si>
  <si>
    <t>Dương Tiến</t>
  </si>
  <si>
    <t>04/03/98</t>
  </si>
  <si>
    <t>B16DCVT059</t>
  </si>
  <si>
    <t>Điệp</t>
  </si>
  <si>
    <t>B16DCPT026</t>
  </si>
  <si>
    <t>14/06/98</t>
  </si>
  <si>
    <t>B16DCVT070</t>
  </si>
  <si>
    <t>20/10/97</t>
  </si>
  <si>
    <t>B16DCVT085</t>
  </si>
  <si>
    <t>Tô Thế</t>
  </si>
  <si>
    <t>B16DCDT053</t>
  </si>
  <si>
    <t>Đoàn Đức</t>
  </si>
  <si>
    <t>B16DCVT101</t>
  </si>
  <si>
    <t>Giáp Thị</t>
  </si>
  <si>
    <t>B16DCVT107</t>
  </si>
  <si>
    <t>14/02/91</t>
  </si>
  <si>
    <t>B16DCMR028</t>
  </si>
  <si>
    <t>Nguyễn Thị Minh</t>
  </si>
  <si>
    <t>B16DCDT063</t>
  </si>
  <si>
    <t>Hoàng Trọng</t>
  </si>
  <si>
    <t>B16DCVT111</t>
  </si>
  <si>
    <t>B16DCVT117</t>
  </si>
  <si>
    <t>Lưu Quang</t>
  </si>
  <si>
    <t>B16DCCN146</t>
  </si>
  <si>
    <t>17/04/98</t>
  </si>
  <si>
    <t>B16DCDT080</t>
  </si>
  <si>
    <t>B16DCVT129</t>
  </si>
  <si>
    <t>15/07/98</t>
  </si>
  <si>
    <t>B16DCVT132</t>
  </si>
  <si>
    <t>Đặng Xuân</t>
  </si>
  <si>
    <t>Hoạt</t>
  </si>
  <si>
    <t>B15DCVT178</t>
  </si>
  <si>
    <t>Đoàn Viết</t>
  </si>
  <si>
    <t>09/08/97</t>
  </si>
  <si>
    <t>D15CQVT02-B</t>
  </si>
  <si>
    <t>B16DCVT147</t>
  </si>
  <si>
    <t>B16DCVT165</t>
  </si>
  <si>
    <t>06/09/98</t>
  </si>
  <si>
    <t>B16DCPT072</t>
  </si>
  <si>
    <t>Cao Thị Thúy</t>
  </si>
  <si>
    <t>B16DCDT119</t>
  </si>
  <si>
    <t>13/12/97</t>
  </si>
  <si>
    <t>B15DCVT213</t>
  </si>
  <si>
    <t>Khuyến</t>
  </si>
  <si>
    <t>29/08/97</t>
  </si>
  <si>
    <t>D15CQVT05-B</t>
  </si>
  <si>
    <t>B16DCCN203</t>
  </si>
  <si>
    <t>08/12/98</t>
  </si>
  <si>
    <t>B16DCDT128</t>
  </si>
  <si>
    <t>Phạm Thế</t>
  </si>
  <si>
    <t>15/03/97</t>
  </si>
  <si>
    <t>B16DCMR059</t>
  </si>
  <si>
    <t>Lê Thị Thùy</t>
  </si>
  <si>
    <t>B16DCKT079</t>
  </si>
  <si>
    <t>28/01/98</t>
  </si>
  <si>
    <t>B16DCVT189</t>
  </si>
  <si>
    <t>Nguyễn Thị Thảo</t>
  </si>
  <si>
    <t>B16DCVT195</t>
  </si>
  <si>
    <t>24/07/98</t>
  </si>
  <si>
    <t>B16DCCN218</t>
  </si>
  <si>
    <t>Lụa</t>
  </si>
  <si>
    <t>B16DCDT139</t>
  </si>
  <si>
    <t>Nguyễn Danh</t>
  </si>
  <si>
    <t>Lực</t>
  </si>
  <si>
    <t>27/12/98</t>
  </si>
  <si>
    <t>B16DCQT094</t>
  </si>
  <si>
    <t>B16DCVT206</t>
  </si>
  <si>
    <t>B16DCDT144</t>
  </si>
  <si>
    <t>B16DCVT211</t>
  </si>
  <si>
    <t>B16DCDT145</t>
  </si>
  <si>
    <t>B16DCDT148</t>
  </si>
  <si>
    <t>Đinh Hải</t>
  </si>
  <si>
    <t>B16DCVT227</t>
  </si>
  <si>
    <t>B16DCDT153</t>
  </si>
  <si>
    <t>Ngữ</t>
  </si>
  <si>
    <t>16/08/98</t>
  </si>
  <si>
    <t>B16DCDT157</t>
  </si>
  <si>
    <t>05/02/98</t>
  </si>
  <si>
    <t>B16DCPT113</t>
  </si>
  <si>
    <t>Hoàng Sỹ</t>
  </si>
  <si>
    <t>Nội</t>
  </si>
  <si>
    <t>B16DCVT235</t>
  </si>
  <si>
    <t>Dương Xuân</t>
  </si>
  <si>
    <t>Pháp</t>
  </si>
  <si>
    <t>B16DCDT165</t>
  </si>
  <si>
    <t>B16DCCN283</t>
  </si>
  <si>
    <t>14/02/98</t>
  </si>
  <si>
    <t>B16DCQT118</t>
  </si>
  <si>
    <t>Quyết</t>
  </si>
  <si>
    <t>02/12/98</t>
  </si>
  <si>
    <t>B16DCQT120</t>
  </si>
  <si>
    <t>Đào Thúy</t>
  </si>
  <si>
    <t>B16DCDT182</t>
  </si>
  <si>
    <t>Lê Hoàng</t>
  </si>
  <si>
    <t>05/10/98</t>
  </si>
  <si>
    <t>B16DCVT261</t>
  </si>
  <si>
    <t>Lê Huy</t>
  </si>
  <si>
    <t>B16DCPT127</t>
  </si>
  <si>
    <t>B16DCVT269</t>
  </si>
  <si>
    <t>Vũ Nhật</t>
  </si>
  <si>
    <t>B16DCVT277</t>
  </si>
  <si>
    <t>Lại Thị</t>
  </si>
  <si>
    <t>18/10/98</t>
  </si>
  <si>
    <t>B16DCKT122</t>
  </si>
  <si>
    <t>Nguyễn Thị Hoài</t>
  </si>
  <si>
    <t>B16DCVT292</t>
  </si>
  <si>
    <t>Thoa</t>
  </si>
  <si>
    <t>03/06/97</t>
  </si>
  <si>
    <t>B16DCCN348</t>
  </si>
  <si>
    <t>Thuật</t>
  </si>
  <si>
    <t>B16DCVT302</t>
  </si>
  <si>
    <t>25/05/98</t>
  </si>
  <si>
    <t>B16DCVT306</t>
  </si>
  <si>
    <t>18/12/98</t>
  </si>
  <si>
    <t>B16DCVT314</t>
  </si>
  <si>
    <t>Toản</t>
  </si>
  <si>
    <t>B16DCKT142</t>
  </si>
  <si>
    <t>B16DCVT322</t>
  </si>
  <si>
    <t>Nguyễn Thành</t>
  </si>
  <si>
    <t>15/06/97</t>
  </si>
  <si>
    <t>B16DCVT326</t>
  </si>
  <si>
    <t>20/06/98</t>
  </si>
  <si>
    <t>B16DCVT339</t>
  </si>
  <si>
    <t>Đinh Viết</t>
  </si>
  <si>
    <t>04/09/96</t>
  </si>
  <si>
    <t>B16DCDT222</t>
  </si>
  <si>
    <t>B16DCVT341</t>
  </si>
  <si>
    <t>B16DCDT231</t>
  </si>
  <si>
    <t>Hoàng Khắc</t>
  </si>
  <si>
    <t>Văn</t>
  </si>
  <si>
    <t>11/04/98</t>
  </si>
  <si>
    <t>B16DCDT234</t>
  </si>
  <si>
    <t>Lê Đăng</t>
  </si>
  <si>
    <t>24/09/97</t>
  </si>
  <si>
    <t>B16DCCN004</t>
  </si>
  <si>
    <t>Nhữ Đình</t>
  </si>
  <si>
    <t>B16DCCN006</t>
  </si>
  <si>
    <t>Đặng Quế</t>
  </si>
  <si>
    <t>B16DCAT004</t>
  </si>
  <si>
    <t>Ngô Tuấn</t>
  </si>
  <si>
    <t>B16DCCN010</t>
  </si>
  <si>
    <t>B16DCVT016</t>
  </si>
  <si>
    <t>Phạm Như Việt</t>
  </si>
  <si>
    <t>27/10/98</t>
  </si>
  <si>
    <t>B16DCCN014</t>
  </si>
  <si>
    <t>Phạm Việt</t>
  </si>
  <si>
    <t>01/09/98</t>
  </si>
  <si>
    <t>B16DCVT031</t>
  </si>
  <si>
    <t>B16DCCN029</t>
  </si>
  <si>
    <t>B15DCKT017</t>
  </si>
  <si>
    <t>Ngô Đình</t>
  </si>
  <si>
    <t>Chinh</t>
  </si>
  <si>
    <t>06/03/95</t>
  </si>
  <si>
    <t>D15CQKT01-B</t>
  </si>
  <si>
    <t>B16DCCN045</t>
  </si>
  <si>
    <t>B16DCVT044</t>
  </si>
  <si>
    <t>Cao Bá</t>
  </si>
  <si>
    <t>Đại</t>
  </si>
  <si>
    <t>B16DCCN062</t>
  </si>
  <si>
    <t>B16DCCN531</t>
  </si>
  <si>
    <t>Trần Quang Tiến</t>
  </si>
  <si>
    <t>09/10/98</t>
  </si>
  <si>
    <t>B16DCCN502</t>
  </si>
  <si>
    <t>Somphou</t>
  </si>
  <si>
    <t>Douangpaseu</t>
  </si>
  <si>
    <t>17/06/95</t>
  </si>
  <si>
    <t>B16DCDT041</t>
  </si>
  <si>
    <t>07/05/98</t>
  </si>
  <si>
    <t>B16DCCN089</t>
  </si>
  <si>
    <t>B16DCVT076</t>
  </si>
  <si>
    <t>Đặng Tiến</t>
  </si>
  <si>
    <t>B16DCCN094</t>
  </si>
  <si>
    <t>Mai Danh</t>
  </si>
  <si>
    <t>14/03/97</t>
  </si>
  <si>
    <t>B16DCCN097</t>
  </si>
  <si>
    <t>25/11/98</t>
  </si>
  <si>
    <t>B16DCVT084</t>
  </si>
  <si>
    <t>B16DCCN110</t>
  </si>
  <si>
    <t>B16DCCN118</t>
  </si>
  <si>
    <t>Giáp</t>
  </si>
  <si>
    <t>B16DCDT055</t>
  </si>
  <si>
    <t>Lâm Quang</t>
  </si>
  <si>
    <t>04/09/98</t>
  </si>
  <si>
    <t>B16DCCN129</t>
  </si>
  <si>
    <t>26/10/98</t>
  </si>
  <si>
    <t>B16DCMR030</t>
  </si>
  <si>
    <t>B16DCMR034</t>
  </si>
  <si>
    <t>12/10/98</t>
  </si>
  <si>
    <t>B16DCMR038</t>
  </si>
  <si>
    <t>B16DCCN147</t>
  </si>
  <si>
    <t>Phan Đức</t>
  </si>
  <si>
    <t>12/11/98</t>
  </si>
  <si>
    <t>B16DCCN539</t>
  </si>
  <si>
    <t>04/03/97</t>
  </si>
  <si>
    <t>B16DCDT115</t>
  </si>
  <si>
    <t>21/11/98</t>
  </si>
  <si>
    <t>B16DCCN185</t>
  </si>
  <si>
    <t>B16DCMR050</t>
  </si>
  <si>
    <t>Đặng Đăng</t>
  </si>
  <si>
    <t>B16DCAT090</t>
  </si>
  <si>
    <t>22/05/98</t>
  </si>
  <si>
    <t>B16DCCN200</t>
  </si>
  <si>
    <t>Đặng Đình Tùng</t>
  </si>
  <si>
    <t>14/07/97</t>
  </si>
  <si>
    <t>B16DCAT094</t>
  </si>
  <si>
    <t>Lộc</t>
  </si>
  <si>
    <t>B16DCMR068</t>
  </si>
  <si>
    <t>Lương</t>
  </si>
  <si>
    <t>B16DCAT101</t>
  </si>
  <si>
    <t>B16DCCN224</t>
  </si>
  <si>
    <t>Ngô Nhật</t>
  </si>
  <si>
    <t>B16DCAT106</t>
  </si>
  <si>
    <t>B16DCCN240</t>
  </si>
  <si>
    <t>Phạm Duy</t>
  </si>
  <si>
    <t>13/12/98</t>
  </si>
  <si>
    <t>B16DCCN254</t>
  </si>
  <si>
    <t>Bùi Viết</t>
  </si>
  <si>
    <t>B16DCMR080</t>
  </si>
  <si>
    <t>Vũ Thị Hồng</t>
  </si>
  <si>
    <t>B16DCCN260</t>
  </si>
  <si>
    <t>24/01/98</t>
  </si>
  <si>
    <t>B16DCAT123</t>
  </si>
  <si>
    <t>B16DCCN507</t>
  </si>
  <si>
    <t>Tống Nguyên</t>
  </si>
  <si>
    <t>25/09/98</t>
  </si>
  <si>
    <t>B16DCAT134</t>
  </si>
  <si>
    <t>Đỗ Nhân</t>
  </si>
  <si>
    <t>B16DCCN501</t>
  </si>
  <si>
    <t>Daophone</t>
  </si>
  <si>
    <t>Seangngam</t>
  </si>
  <si>
    <t>B16DCCN503</t>
  </si>
  <si>
    <t>Linda</t>
  </si>
  <si>
    <t>Sipaseuth</t>
  </si>
  <si>
    <t>B16DCCN312</t>
  </si>
  <si>
    <t>B16DCAT143</t>
  </si>
  <si>
    <t>05/01/98</t>
  </si>
  <si>
    <t>B16DCAT145</t>
  </si>
  <si>
    <t>B16DCCN320</t>
  </si>
  <si>
    <t>23/08/97</t>
  </si>
  <si>
    <t>B16DCCN324</t>
  </si>
  <si>
    <t>Trần Sỹ</t>
  </si>
  <si>
    <t>22/08/96</t>
  </si>
  <si>
    <t>B16DCCN325</t>
  </si>
  <si>
    <t>Vũ Viết</t>
  </si>
  <si>
    <t>B16DCCN326</t>
  </si>
  <si>
    <t>Lê Tuấn</t>
  </si>
  <si>
    <t>B16DCCN344</t>
  </si>
  <si>
    <t>B16DCCN346</t>
  </si>
  <si>
    <t>Thư</t>
  </si>
  <si>
    <t>B16DCAT153</t>
  </si>
  <si>
    <t>Thuần</t>
  </si>
  <si>
    <t>07/10/98</t>
  </si>
  <si>
    <t>B16DCCN349</t>
  </si>
  <si>
    <t>Thụy</t>
  </si>
  <si>
    <t>B16DCCN355</t>
  </si>
  <si>
    <t>B16DCMR108</t>
  </si>
  <si>
    <t>B16DCCN368</t>
  </si>
  <si>
    <t>Trọng</t>
  </si>
  <si>
    <t>30/12/97</t>
  </si>
  <si>
    <t>B16DCVT319</t>
  </si>
  <si>
    <t>Mạnh Quang</t>
  </si>
  <si>
    <t>B16DCDT212</t>
  </si>
  <si>
    <t>Sầm Ngọc</t>
  </si>
  <si>
    <t>B16DCAT161</t>
  </si>
  <si>
    <t>B16DCVT332</t>
  </si>
  <si>
    <t>18/03/98</t>
  </si>
  <si>
    <t>B16DCCN378</t>
  </si>
  <si>
    <t>Phạm Viết</t>
  </si>
  <si>
    <t>02/06/98</t>
  </si>
  <si>
    <t>B16DCMR110</t>
  </si>
  <si>
    <t>Cao Mạnh</t>
  </si>
  <si>
    <t>B16DCCN384</t>
  </si>
  <si>
    <t>B16DCCN387</t>
  </si>
  <si>
    <t>B14DCVT071</t>
  </si>
  <si>
    <t>06/08/96</t>
  </si>
  <si>
    <t>D14CQVT03-B</t>
  </si>
  <si>
    <t>B16DCCN512</t>
  </si>
  <si>
    <t>B16DCVT005</t>
  </si>
  <si>
    <t>Cao Đức</t>
  </si>
  <si>
    <t>13/11/96</t>
  </si>
  <si>
    <t>B16DCVT007</t>
  </si>
  <si>
    <t>B16DCDT005</t>
  </si>
  <si>
    <t>Mai Tuấn</t>
  </si>
  <si>
    <t>07/03/98</t>
  </si>
  <si>
    <t>B16DCDT008</t>
  </si>
  <si>
    <t>B16DCDT009</t>
  </si>
  <si>
    <t>B16DCDT012</t>
  </si>
  <si>
    <t>Binh</t>
  </si>
  <si>
    <t>B16DCDT020</t>
  </si>
  <si>
    <t>B16DCAT019</t>
  </si>
  <si>
    <t>Trần Sinh</t>
  </si>
  <si>
    <t>Cung</t>
  </si>
  <si>
    <t>B16DCCN042</t>
  </si>
  <si>
    <t>Dương Quốc</t>
  </si>
  <si>
    <t>B16DCDT028</t>
  </si>
  <si>
    <t>B16DCVT069</t>
  </si>
  <si>
    <t>B16DCCN085</t>
  </si>
  <si>
    <t>26/05/98</t>
  </si>
  <si>
    <t>B16DCDT047</t>
  </si>
  <si>
    <t>Ngô Trọng</t>
  </si>
  <si>
    <t>B16DCDT048</t>
  </si>
  <si>
    <t>B16DCQT032</t>
  </si>
  <si>
    <t>Lưu Hoàng</t>
  </si>
  <si>
    <t>15/08/98</t>
  </si>
  <si>
    <t>B16DCVT087</t>
  </si>
  <si>
    <t>Nguyễn Tùng</t>
  </si>
  <si>
    <t>B16DCDT051</t>
  </si>
  <si>
    <t>Vũ Bình</t>
  </si>
  <si>
    <t>B16DCAT044</t>
  </si>
  <si>
    <t>Duyên</t>
  </si>
  <si>
    <t>B16DCMR033</t>
  </si>
  <si>
    <t>Hoàng Thị</t>
  </si>
  <si>
    <t>B16DCCN135</t>
  </si>
  <si>
    <t>B16DCDT070</t>
  </si>
  <si>
    <t>B16DCDT072</t>
  </si>
  <si>
    <t>05/03/97</t>
  </si>
  <si>
    <t>B16DCDT076</t>
  </si>
  <si>
    <t>B16DCVT127</t>
  </si>
  <si>
    <t>Hồ Xuân</t>
  </si>
  <si>
    <t>Hinh</t>
  </si>
  <si>
    <t>B16DCCN152</t>
  </si>
  <si>
    <t>29/12/97</t>
  </si>
  <si>
    <t>B16DCDT084</t>
  </si>
  <si>
    <t>B16DCAT068</t>
  </si>
  <si>
    <t>B16DCVT133</t>
  </si>
  <si>
    <t>Hợp</t>
  </si>
  <si>
    <t>B16DCKT062</t>
  </si>
  <si>
    <t>B15DCCN278</t>
  </si>
  <si>
    <t>02/06/97</t>
  </si>
  <si>
    <t>D15CQCN03-B</t>
  </si>
  <si>
    <t>B16DCCN536</t>
  </si>
  <si>
    <t>Triệu Quang</t>
  </si>
  <si>
    <t>B16DCCN188</t>
  </si>
  <si>
    <t>B16DCAT081</t>
  </si>
  <si>
    <t>B16DCKT072</t>
  </si>
  <si>
    <t>B16DCCN194</t>
  </si>
  <si>
    <t>B16DCVT181</t>
  </si>
  <si>
    <t>Trần ánh</t>
  </si>
  <si>
    <t>Kim</t>
  </si>
  <si>
    <t>B16DCQT078</t>
  </si>
  <si>
    <t>Tạ Thành</t>
  </si>
  <si>
    <t>B16DCQT095</t>
  </si>
  <si>
    <t>B16DCCN519</t>
  </si>
  <si>
    <t>B16DCCN239</t>
  </si>
  <si>
    <t>B16DCVT228</t>
  </si>
  <si>
    <t>Đỗ Hoàng Khôi</t>
  </si>
  <si>
    <t>Nguyên</t>
  </si>
  <si>
    <t>B16DCQT103</t>
  </si>
  <si>
    <t>Mạch Thị Bích</t>
  </si>
  <si>
    <t>18/11/98</t>
  </si>
  <si>
    <t>B16DCAT118</t>
  </si>
  <si>
    <t>B16DCDT160</t>
  </si>
  <si>
    <t>Phác</t>
  </si>
  <si>
    <t>B16DCDT174</t>
  </si>
  <si>
    <t>Trần Mạnh</t>
  </si>
  <si>
    <t>B16DCDT176</t>
  </si>
  <si>
    <t>Quốc</t>
  </si>
  <si>
    <t>B16DCCN293</t>
  </si>
  <si>
    <t>Quyến</t>
  </si>
  <si>
    <t>17/07/97</t>
  </si>
  <si>
    <t>B16DCAT136</t>
  </si>
  <si>
    <t>09/03/98</t>
  </si>
  <si>
    <t>B16DCCN300</t>
  </si>
  <si>
    <t>B16DCMR094</t>
  </si>
  <si>
    <t>13/04/98</t>
  </si>
  <si>
    <t>B16DCCN308</t>
  </si>
  <si>
    <t>B16DCDT188</t>
  </si>
  <si>
    <t>B16DCDT190</t>
  </si>
  <si>
    <t>B16DCDT193</t>
  </si>
  <si>
    <t>Thặng</t>
  </si>
  <si>
    <t>B16DCPT140</t>
  </si>
  <si>
    <t>B16DCDT196</t>
  </si>
  <si>
    <t>B16DCCN329</t>
  </si>
  <si>
    <t>16/06/97</t>
  </si>
  <si>
    <t>B16DCQT133</t>
  </si>
  <si>
    <t>Ngô Đức</t>
  </si>
  <si>
    <t>B16DCVT293</t>
  </si>
  <si>
    <t>Đoàn Đình</t>
  </si>
  <si>
    <t>Thoại</t>
  </si>
  <si>
    <t>B16DCVT296</t>
  </si>
  <si>
    <t>Tạ Văn</t>
  </si>
  <si>
    <t>Thông</t>
  </si>
  <si>
    <t>B16DCVT301</t>
  </si>
  <si>
    <t>Thuận</t>
  </si>
  <si>
    <t>04/08/97</t>
  </si>
  <si>
    <t>B16DCCN351</t>
  </si>
  <si>
    <t>Đàm Đình</t>
  </si>
  <si>
    <t>B16DCDT204</t>
  </si>
  <si>
    <t>B16DCAT157</t>
  </si>
  <si>
    <t>Nguyễn Thị Hà</t>
  </si>
  <si>
    <t>B16DCVT325</t>
  </si>
  <si>
    <t>B16DCDT216</t>
  </si>
  <si>
    <t>B14DCPT287</t>
  </si>
  <si>
    <t>24/04/96</t>
  </si>
  <si>
    <t>D14TTDPT2</t>
  </si>
  <si>
    <t>B16DCCN392</t>
  </si>
  <si>
    <t>Đinh Xuân</t>
  </si>
  <si>
    <t>B16DCCN396</t>
  </si>
  <si>
    <t>31/12/98</t>
  </si>
  <si>
    <t>B16DCAT172</t>
  </si>
  <si>
    <t>B16DCCN408</t>
  </si>
  <si>
    <t>Trần Công</t>
  </si>
  <si>
    <t>Viên</t>
  </si>
  <si>
    <t>B16DCCN530</t>
  </si>
  <si>
    <t>Yên Văn</t>
  </si>
  <si>
    <t>B16DCAT003</t>
  </si>
  <si>
    <t>Hồ Nam</t>
  </si>
  <si>
    <t>22/09/98</t>
  </si>
  <si>
    <t>B16DCVT023</t>
  </si>
  <si>
    <t>B16DCCN022</t>
  </si>
  <si>
    <t>Lê Duy</t>
  </si>
  <si>
    <t>Bách</t>
  </si>
  <si>
    <t>B16DCAT013</t>
  </si>
  <si>
    <t>Ngọ Quang</t>
  </si>
  <si>
    <t>Bảo</t>
  </si>
  <si>
    <t>B16DCAT014</t>
  </si>
  <si>
    <t>B16DCVT032</t>
  </si>
  <si>
    <t>Chí</t>
  </si>
  <si>
    <t>B16DCAT016</t>
  </si>
  <si>
    <t>Chượng</t>
  </si>
  <si>
    <t>B16DCVT034</t>
  </si>
  <si>
    <t>10/01/97</t>
  </si>
  <si>
    <t>B16DCAT022</t>
  </si>
  <si>
    <t>13/11/98</t>
  </si>
  <si>
    <t>B16DCAT028</t>
  </si>
  <si>
    <t>Tạ Hải</t>
  </si>
  <si>
    <t>Đăng</t>
  </si>
  <si>
    <t>B16DCAT030</t>
  </si>
  <si>
    <t>B16DCMR013</t>
  </si>
  <si>
    <t>B16DCCN069</t>
  </si>
  <si>
    <t>Trịnh Quốc</t>
  </si>
  <si>
    <t>B16DCDT033</t>
  </si>
  <si>
    <t>22/02/98</t>
  </si>
  <si>
    <t>B16DCPT024</t>
  </si>
  <si>
    <t>Nguyễn Bá Trung</t>
  </si>
  <si>
    <t>B16DCVT071</t>
  </si>
  <si>
    <t>B16DCDT044</t>
  </si>
  <si>
    <t>Viên Đình Huỳnh</t>
  </si>
  <si>
    <t>28/07/97</t>
  </si>
  <si>
    <t>B16DCAT038</t>
  </si>
  <si>
    <t>Bạch Thị Phương</t>
  </si>
  <si>
    <t>B16DCVT078</t>
  </si>
  <si>
    <t>B16DCCN091</t>
  </si>
  <si>
    <t>Giáp Mạnh</t>
  </si>
  <si>
    <t>B16DCCN098</t>
  </si>
  <si>
    <t>25/11/97</t>
  </si>
  <si>
    <t>B16DCCN107</t>
  </si>
  <si>
    <t>Bùi Thọ</t>
  </si>
  <si>
    <t>Dưỡng</t>
  </si>
  <si>
    <t>B16DCDT052</t>
  </si>
  <si>
    <t>11/06/98</t>
  </si>
  <si>
    <t>B16DCCN113</t>
  </si>
  <si>
    <t>Kim Bằng</t>
  </si>
  <si>
    <t>B16DCCN124</t>
  </si>
  <si>
    <t>B16DCCN133</t>
  </si>
  <si>
    <t>Hiên</t>
  </si>
  <si>
    <t>B16DCAT051</t>
  </si>
  <si>
    <t>Hiển</t>
  </si>
  <si>
    <t>B16DCCN141</t>
  </si>
  <si>
    <t>Lê Công</t>
  </si>
  <si>
    <t>B16DCCN143</t>
  </si>
  <si>
    <t>B16DCAT058</t>
  </si>
  <si>
    <t>Phan Trung</t>
  </si>
  <si>
    <t>14/12/97</t>
  </si>
  <si>
    <t>B14DCVT127</t>
  </si>
  <si>
    <t>Trịnh Xuân</t>
  </si>
  <si>
    <t>04/12/96</t>
  </si>
  <si>
    <t>D14CQVT02-B</t>
  </si>
  <si>
    <t>B16DCAT067</t>
  </si>
  <si>
    <t>B16DCVT137</t>
  </si>
  <si>
    <t>Ngô Chí</t>
  </si>
  <si>
    <t>B16DCDT093</t>
  </si>
  <si>
    <t>B16DCAT076</t>
  </si>
  <si>
    <t>Hạ Viết</t>
  </si>
  <si>
    <t>20/07/98</t>
  </si>
  <si>
    <t>B16DCCN207</t>
  </si>
  <si>
    <t>Ngô Thị</t>
  </si>
  <si>
    <t>B16DCAT091</t>
  </si>
  <si>
    <t>Hà Vũ</t>
  </si>
  <si>
    <t>B16DCAT095</t>
  </si>
  <si>
    <t>Đinh Công</t>
  </si>
  <si>
    <t>03/12/98</t>
  </si>
  <si>
    <t>B16DCAT096</t>
  </si>
  <si>
    <t>03/10/95</t>
  </si>
  <si>
    <t>B16DCCN217</t>
  </si>
  <si>
    <t>B16DCAT099</t>
  </si>
  <si>
    <t>28/06/97</t>
  </si>
  <si>
    <t>B16DCCN232</t>
  </si>
  <si>
    <t>B16DCCN261</t>
  </si>
  <si>
    <t>Hứa Ngọc</t>
  </si>
  <si>
    <t>15/05/97</t>
  </si>
  <si>
    <t>B16DCVT237</t>
  </si>
  <si>
    <t>Nguyễn Nam</t>
  </si>
  <si>
    <t>B16DCCN266</t>
  </si>
  <si>
    <t>B16DCCN268</t>
  </si>
  <si>
    <t>B14DCCN651</t>
  </si>
  <si>
    <t>17/11/96</t>
  </si>
  <si>
    <t>D14CQCN08-B</t>
  </si>
  <si>
    <t>B16DCCN285</t>
  </si>
  <si>
    <t>Hà Thanh</t>
  </si>
  <si>
    <t>B16DCPT225</t>
  </si>
  <si>
    <t>B16DCDT179</t>
  </si>
  <si>
    <t>B16DCPT207</t>
  </si>
  <si>
    <t>Đinh Bá</t>
  </si>
  <si>
    <t>B16DCCN299</t>
  </si>
  <si>
    <t>Hoàng Anh Vĩ</t>
  </si>
  <si>
    <t>B16DCCN306</t>
  </si>
  <si>
    <t>B16DCCN314</t>
  </si>
  <si>
    <t>Thận</t>
  </si>
  <si>
    <t>B16DCCN332</t>
  </si>
  <si>
    <t>Phan Tiến</t>
  </si>
  <si>
    <t>B16DCAT154</t>
  </si>
  <si>
    <t>B16DCCN350</t>
  </si>
  <si>
    <t>Thủy</t>
  </si>
  <si>
    <t>B16DCVT305</t>
  </si>
  <si>
    <t>Trần Thị Thu</t>
  </si>
  <si>
    <t>B16DCVT309</t>
  </si>
  <si>
    <t>Tỉnh</t>
  </si>
  <si>
    <t>B16DCVT316</t>
  </si>
  <si>
    <t>Ngô Thu</t>
  </si>
  <si>
    <t>B16DCCN363</t>
  </si>
  <si>
    <t>Trí</t>
  </si>
  <si>
    <t>B16DCVT320</t>
  </si>
  <si>
    <t>Ngô Như Thành</t>
  </si>
  <si>
    <t>B16DCAT159</t>
  </si>
  <si>
    <t>B16DCCN377</t>
  </si>
  <si>
    <t>07/04/98</t>
  </si>
  <si>
    <t>B16DCCN385</t>
  </si>
  <si>
    <t>B16DCAT168</t>
  </si>
  <si>
    <t>B16DCAT171</t>
  </si>
  <si>
    <t>Đinh Phùng Lâm</t>
  </si>
  <si>
    <t>B16DCDT224</t>
  </si>
  <si>
    <t>B16DCVT343</t>
  </si>
  <si>
    <t>B16DCCN401</t>
  </si>
  <si>
    <t>B16DCCN402</t>
  </si>
  <si>
    <t>25/01/98</t>
  </si>
  <si>
    <t>B16DCAT177</t>
  </si>
  <si>
    <t>19/09/98</t>
  </si>
  <si>
    <t>B16DCCN002</t>
  </si>
  <si>
    <t>B16DCAT005</t>
  </si>
  <si>
    <t>B16DCCN529</t>
  </si>
  <si>
    <t>Ba</t>
  </si>
  <si>
    <t>05/09/96</t>
  </si>
  <si>
    <t>B16DCCN031</t>
  </si>
  <si>
    <t>B16DCCN034</t>
  </si>
  <si>
    <t>Chuyên</t>
  </si>
  <si>
    <t>28/02/97</t>
  </si>
  <si>
    <t>B16DCAT024</t>
  </si>
  <si>
    <t>Trịnh Tuấn</t>
  </si>
  <si>
    <t>B16DCCN055</t>
  </si>
  <si>
    <t>B16DCAT032</t>
  </si>
  <si>
    <t>Lê Thành</t>
  </si>
  <si>
    <t>06/03/97</t>
  </si>
  <si>
    <t>B16DCCN063</t>
  </si>
  <si>
    <t>B16DCCN070</t>
  </si>
  <si>
    <t>B16DCDT037</t>
  </si>
  <si>
    <t>B16DCAT037</t>
  </si>
  <si>
    <t>B16DCVT088</t>
  </si>
  <si>
    <t>22/03/98</t>
  </si>
  <si>
    <t>B16DCCN109</t>
  </si>
  <si>
    <t>B16DCCN111</t>
  </si>
  <si>
    <t>B14DCDT265</t>
  </si>
  <si>
    <t>Giảng</t>
  </si>
  <si>
    <t>11/02/96</t>
  </si>
  <si>
    <t>D14CQDT02-B</t>
  </si>
  <si>
    <t>B16DCDT056</t>
  </si>
  <si>
    <t>B16DCCN125</t>
  </si>
  <si>
    <t>B16DCCN134</t>
  </si>
  <si>
    <t>Đinh Thị</t>
  </si>
  <si>
    <t>21/08/98</t>
  </si>
  <si>
    <t>B16DCCN139</t>
  </si>
  <si>
    <t>Đặng Minh</t>
  </si>
  <si>
    <t>B16DCCN142</t>
  </si>
  <si>
    <t>B16DCCN524</t>
  </si>
  <si>
    <t>Lê Trung</t>
  </si>
  <si>
    <t>B16DCAT057</t>
  </si>
  <si>
    <t>B16DCCN149</t>
  </si>
  <si>
    <t>B16DCCN153</t>
  </si>
  <si>
    <t>Hòa</t>
  </si>
  <si>
    <t>11/04/97</t>
  </si>
  <si>
    <t>B16DCCN513</t>
  </si>
  <si>
    <t>B16DCCN167</t>
  </si>
  <si>
    <t>Phạm Quốc</t>
  </si>
  <si>
    <t>B16DCVT151</t>
  </si>
  <si>
    <t>Chu Thị</t>
  </si>
  <si>
    <t>B16DCCN169</t>
  </si>
  <si>
    <t>B16DCCN170</t>
  </si>
  <si>
    <t>B16DCVT157</t>
  </si>
  <si>
    <t>Hoàng Mỹ</t>
  </si>
  <si>
    <t>02/05/98</t>
  </si>
  <si>
    <t>B16DCAT079</t>
  </si>
  <si>
    <t>B16DCCN186</t>
  </si>
  <si>
    <t>Nhữ Thị</t>
  </si>
  <si>
    <t>B16DCAT088</t>
  </si>
  <si>
    <t>Kiểm</t>
  </si>
  <si>
    <t>B16DCAT089</t>
  </si>
  <si>
    <t>B16DCCN201</t>
  </si>
  <si>
    <t>Hà Duyên</t>
  </si>
  <si>
    <t>03/02/98</t>
  </si>
  <si>
    <t>B16DCAT092</t>
  </si>
  <si>
    <t>31/03/98</t>
  </si>
  <si>
    <t>B16DCCN211</t>
  </si>
  <si>
    <t>B16DCCN213</t>
  </si>
  <si>
    <t>B16DCCN508</t>
  </si>
  <si>
    <t>B16DCCN225</t>
  </si>
  <si>
    <t>26/08/98</t>
  </si>
  <si>
    <t>B16DCCN517</t>
  </si>
  <si>
    <t>Đặng Đình</t>
  </si>
  <si>
    <t>B16DCCN230</t>
  </si>
  <si>
    <t>B16DCCN231</t>
  </si>
  <si>
    <t>B16DCVT219</t>
  </si>
  <si>
    <t>B16DCVT224</t>
  </si>
  <si>
    <t>B16DCAT113</t>
  </si>
  <si>
    <t>Đặng Thị</t>
  </si>
  <si>
    <t>27/01/98</t>
  </si>
  <si>
    <t>B16DCAT116</t>
  </si>
  <si>
    <t>Vũ Thị Thúy</t>
  </si>
  <si>
    <t>B14DCCN534</t>
  </si>
  <si>
    <t>19/10/96</t>
  </si>
  <si>
    <t>B16DCCN269</t>
  </si>
  <si>
    <t>B16DCCN274</t>
  </si>
  <si>
    <t>B16DCCN275</t>
  </si>
  <si>
    <t>B16DCAT126</t>
  </si>
  <si>
    <t>Nguyễn Kim</t>
  </si>
  <si>
    <t>B16DCCN281</t>
  </si>
  <si>
    <t>21/12/97</t>
  </si>
  <si>
    <t>B16DCCN290</t>
  </si>
  <si>
    <t>Quảng</t>
  </si>
  <si>
    <t>B16DCVT263</t>
  </si>
  <si>
    <t>Nguyễn Chính</t>
  </si>
  <si>
    <t>B16DCCN321</t>
  </si>
  <si>
    <t>Nguyễn Như</t>
  </si>
  <si>
    <t>B16DCCN327</t>
  </si>
  <si>
    <t>13/09/98</t>
  </si>
  <si>
    <t>B16DCCN337</t>
  </si>
  <si>
    <t>Thiên</t>
  </si>
  <si>
    <t>B16DCAT152</t>
  </si>
  <si>
    <t>17/12/97</t>
  </si>
  <si>
    <t>B16DCCN342</t>
  </si>
  <si>
    <t>B16DCAT156</t>
  </si>
  <si>
    <t>B16DCQT150</t>
  </si>
  <si>
    <t>B16DCCN371</t>
  </si>
  <si>
    <t>31/07/98</t>
  </si>
  <si>
    <t>B16DCAT163</t>
  </si>
  <si>
    <t>Vũ Thế</t>
  </si>
  <si>
    <t>24/03/98</t>
  </si>
  <si>
    <t>B16DCCN381</t>
  </si>
  <si>
    <t>Đoàn Anh</t>
  </si>
  <si>
    <t>11/11/91</t>
  </si>
  <si>
    <t>B16DCAT166</t>
  </si>
  <si>
    <t>Lê Anh</t>
  </si>
  <si>
    <t>B16DCCN505</t>
  </si>
  <si>
    <t>Khampasith</t>
  </si>
  <si>
    <t>Vannisay</t>
  </si>
  <si>
    <t>28/11/97</t>
  </si>
  <si>
    <t>B16DCCN407</t>
  </si>
  <si>
    <t>Vĩ</t>
  </si>
  <si>
    <t>B16DCCN410</t>
  </si>
  <si>
    <t>Lê Nguyễn Ngọc</t>
  </si>
  <si>
    <t>24/06/97</t>
  </si>
  <si>
    <t>B16DCVT350</t>
  </si>
  <si>
    <t>Phan Công</t>
  </si>
  <si>
    <t>B16DCMR001</t>
  </si>
  <si>
    <t>Đỗ Thị Xuân</t>
  </si>
  <si>
    <t>B16DCDT001</t>
  </si>
  <si>
    <t>Bùi Đức</t>
  </si>
  <si>
    <t>B14DCVT321</t>
  </si>
  <si>
    <t>13/03/96</t>
  </si>
  <si>
    <t>D14CQVT05-B</t>
  </si>
  <si>
    <t>B16DCAT008</t>
  </si>
  <si>
    <t>Trần Việt</t>
  </si>
  <si>
    <t>B16DCCN027</t>
  </si>
  <si>
    <t>Trần Chí</t>
  </si>
  <si>
    <t>B16DCDT013</t>
  </si>
  <si>
    <t>B16DCDT016</t>
  </si>
  <si>
    <t>B16DCDT017</t>
  </si>
  <si>
    <t>27/05/97</t>
  </si>
  <si>
    <t>B16DCCN037</t>
  </si>
  <si>
    <t>Trần Tiểu</t>
  </si>
  <si>
    <t>Cúc</t>
  </si>
  <si>
    <t>B15DCVT049</t>
  </si>
  <si>
    <t>24/10/97</t>
  </si>
  <si>
    <t>D15CQVT01-B</t>
  </si>
  <si>
    <t>B16DCCN044</t>
  </si>
  <si>
    <t>B16DCDT026</t>
  </si>
  <si>
    <t>05/05/97</t>
  </si>
  <si>
    <t>B16DCAT027</t>
  </si>
  <si>
    <t>29/10/97</t>
  </si>
  <si>
    <t>B16DCDT029</t>
  </si>
  <si>
    <t>B16DCVT053</t>
  </si>
  <si>
    <t>07/08/97</t>
  </si>
  <si>
    <t>B16DCCN067</t>
  </si>
  <si>
    <t>Tạ Khắc</t>
  </si>
  <si>
    <t>02/03/98</t>
  </si>
  <si>
    <t>B16DCDT031</t>
  </si>
  <si>
    <t>B16DCVT063</t>
  </si>
  <si>
    <t>B16DCCN080</t>
  </si>
  <si>
    <t>B16DCAT036</t>
  </si>
  <si>
    <t>B16DCDT049</t>
  </si>
  <si>
    <t>26/09/97</t>
  </si>
  <si>
    <t>B16DCCN104</t>
  </si>
  <si>
    <t>B16DCCN112</t>
  </si>
  <si>
    <t>B16DCDT057</t>
  </si>
  <si>
    <t>Lại Hoàng</t>
  </si>
  <si>
    <t>B16DCMR031</t>
  </si>
  <si>
    <t>B16DCAT055</t>
  </si>
  <si>
    <t>B16DCDT065</t>
  </si>
  <si>
    <t>Đậu Văn Minh</t>
  </si>
  <si>
    <t>B16DCPT051</t>
  </si>
  <si>
    <t>B16DCVT125</t>
  </si>
  <si>
    <t>Hiệu</t>
  </si>
  <si>
    <t>B16DCCN163</t>
  </si>
  <si>
    <t>Hoàng Đỗ Việt</t>
  </si>
  <si>
    <t>B16DCKT057</t>
  </si>
  <si>
    <t>B16DCAT074</t>
  </si>
  <si>
    <t>B16DCMR042</t>
  </si>
  <si>
    <t>B16DCDT108</t>
  </si>
  <si>
    <t>B16DCCN176</t>
  </si>
  <si>
    <t>B16DCDT117</t>
  </si>
  <si>
    <t>Lương Duy</t>
  </si>
  <si>
    <t>Huynh</t>
  </si>
  <si>
    <t>B16DCDT136</t>
  </si>
  <si>
    <t>Bùi Hoàng</t>
  </si>
  <si>
    <t>B16DCVT194</t>
  </si>
  <si>
    <t>Lương Hải</t>
  </si>
  <si>
    <t>B16DCCN216</t>
  </si>
  <si>
    <t>B16DCAT097</t>
  </si>
  <si>
    <t>Nguyễn Thế Thăng</t>
  </si>
  <si>
    <t>B16DCVT197</t>
  </si>
  <si>
    <t>Luận</t>
  </si>
  <si>
    <t>B16DCAT105</t>
  </si>
  <si>
    <t>B16DCAT111</t>
  </si>
  <si>
    <t>B16DCCN246</t>
  </si>
  <si>
    <t>Trịnh Hoài</t>
  </si>
  <si>
    <t>B16DCCN252</t>
  </si>
  <si>
    <t>Tào Trọng</t>
  </si>
  <si>
    <t>Nghĩa</t>
  </si>
  <si>
    <t>B16DCCN256</t>
  </si>
  <si>
    <t>Đỗ Bảo</t>
  </si>
  <si>
    <t>B16DCCN259</t>
  </si>
  <si>
    <t>Đào Long</t>
  </si>
  <si>
    <t>B16DCVT231</t>
  </si>
  <si>
    <t>La Thị Hồng</t>
  </si>
  <si>
    <t>B16DCAT127</t>
  </si>
  <si>
    <t>B16DCAT128</t>
  </si>
  <si>
    <t>Đồng Văn</t>
  </si>
  <si>
    <t>B16DCCN288</t>
  </si>
  <si>
    <t>B16DCAT132</t>
  </si>
  <si>
    <t>Vũ Tiến</t>
  </si>
  <si>
    <t>B14DCVT162</t>
  </si>
  <si>
    <t>23/04/95</t>
  </si>
  <si>
    <t>D14CQVT01-B</t>
  </si>
  <si>
    <t>B14DCVT363</t>
  </si>
  <si>
    <t>28/05/95</t>
  </si>
  <si>
    <t>B16DCVT256</t>
  </si>
  <si>
    <t>Hồ Viết</t>
  </si>
  <si>
    <t>San</t>
  </si>
  <si>
    <t>01/02/98</t>
  </si>
  <si>
    <t>B16DCCN296</t>
  </si>
  <si>
    <t>B16DCCN301</t>
  </si>
  <si>
    <t>Nguyễn Khánh</t>
  </si>
  <si>
    <t>12/02/98</t>
  </si>
  <si>
    <t>B16DCAT139</t>
  </si>
  <si>
    <t>B16DCCN304</t>
  </si>
  <si>
    <t>Tạ Ngọc</t>
  </si>
  <si>
    <t>17/03/98</t>
  </si>
  <si>
    <t>B16DCDT194</t>
  </si>
  <si>
    <t>B16DCVT300</t>
  </si>
  <si>
    <t>05/09/97</t>
  </si>
  <si>
    <t>B16DCAT155</t>
  </si>
  <si>
    <t>Tiền</t>
  </si>
  <si>
    <t>B16DCCN356</t>
  </si>
  <si>
    <t>Ngô Tiến</t>
  </si>
  <si>
    <t>B16DCMR102</t>
  </si>
  <si>
    <t>Tạ Thị</t>
  </si>
  <si>
    <t>24/04/98</t>
  </si>
  <si>
    <t>B16DCAT158</t>
  </si>
  <si>
    <t>B16DCVT321</t>
  </si>
  <si>
    <t>Ngô Quang</t>
  </si>
  <si>
    <t>B16DCAT164</t>
  </si>
  <si>
    <t>B16DCAT167</t>
  </si>
  <si>
    <t>B16DCCN390</t>
  </si>
  <si>
    <t>Trần Cao</t>
  </si>
  <si>
    <t>Tuệ</t>
  </si>
  <si>
    <t>B16DCCN406</t>
  </si>
  <si>
    <t>Ngô Thùy</t>
  </si>
  <si>
    <t>B16DCAT175</t>
  </si>
  <si>
    <t>B16DCDT232</t>
  </si>
  <si>
    <t>Hoàng Quốc</t>
  </si>
  <si>
    <t>B16DCAT176</t>
  </si>
  <si>
    <t>B16DCKT001</t>
  </si>
  <si>
    <t>Đinh Thị Diệu</t>
  </si>
  <si>
    <t>B16DCPT004</t>
  </si>
  <si>
    <t>B16DCKT013</t>
  </si>
  <si>
    <t>Hoàng Trần</t>
  </si>
  <si>
    <t>B16DCQT021</t>
  </si>
  <si>
    <t>Vũ Thành</t>
  </si>
  <si>
    <t>12/02/97</t>
  </si>
  <si>
    <t>B16DCPT012</t>
  </si>
  <si>
    <t>B16DCPT015</t>
  </si>
  <si>
    <t>Đà</t>
  </si>
  <si>
    <t>B16DCPT016</t>
  </si>
  <si>
    <t>B16DCQT026</t>
  </si>
  <si>
    <t>Độ</t>
  </si>
  <si>
    <t>B16DCPT020</t>
  </si>
  <si>
    <t>Lê Hồng</t>
  </si>
  <si>
    <t>B16DCQT029</t>
  </si>
  <si>
    <t>B16DCKT021</t>
  </si>
  <si>
    <t>B16DCPT211</t>
  </si>
  <si>
    <t>18/08/98</t>
  </si>
  <si>
    <t>B16DCQT036</t>
  </si>
  <si>
    <t>Hoàng Lê Kỳ</t>
  </si>
  <si>
    <t>B16DCKT022</t>
  </si>
  <si>
    <t>B16DCKT023</t>
  </si>
  <si>
    <t>Đỗ Thị Lệ</t>
  </si>
  <si>
    <t>B16DCTT018</t>
  </si>
  <si>
    <t>30/08/98</t>
  </si>
  <si>
    <t>B16DCPT037</t>
  </si>
  <si>
    <t>03/07/97</t>
  </si>
  <si>
    <t>B16DCQT042</t>
  </si>
  <si>
    <t>B16DCKT041</t>
  </si>
  <si>
    <t>Trương Thị Hồng</t>
  </si>
  <si>
    <t>B16DCQT045</t>
  </si>
  <si>
    <t>B16DCPT049</t>
  </si>
  <si>
    <t>Doãn Hồng</t>
  </si>
  <si>
    <t>B16DCDT067</t>
  </si>
  <si>
    <t>B16DCQT051</t>
  </si>
  <si>
    <t>Nguyễn Thị Khánh</t>
  </si>
  <si>
    <t>29/12/98</t>
  </si>
  <si>
    <t>B16DCQT056</t>
  </si>
  <si>
    <t>Tăng Thị Mai</t>
  </si>
  <si>
    <t>B16DCKT055</t>
  </si>
  <si>
    <t>Huê</t>
  </si>
  <si>
    <t>B16DCQT069</t>
  </si>
  <si>
    <t>B16DCKT060</t>
  </si>
  <si>
    <t>B16DCPT067</t>
  </si>
  <si>
    <t>Tạ Lưu Thùy</t>
  </si>
  <si>
    <t>B16DCKT063</t>
  </si>
  <si>
    <t>B16DCMR045</t>
  </si>
  <si>
    <t>B16DCKT067</t>
  </si>
  <si>
    <t>B16DCQT072</t>
  </si>
  <si>
    <t>B16DCPT075</t>
  </si>
  <si>
    <t>Vũ Thị Thanh Thanh</t>
  </si>
  <si>
    <t>09/04/98</t>
  </si>
  <si>
    <t>B16DCVT178</t>
  </si>
  <si>
    <t>B16DCKT075</t>
  </si>
  <si>
    <t>Đặng Thị Thúy</t>
  </si>
  <si>
    <t>Liễu</t>
  </si>
  <si>
    <t>B16DCPT089</t>
  </si>
  <si>
    <t>Phạm Thị Nhật</t>
  </si>
  <si>
    <t>B16DCKT081</t>
  </si>
  <si>
    <t>B16DCQT089</t>
  </si>
  <si>
    <t>Nguyễn Văn Bảo</t>
  </si>
  <si>
    <t>B16DCMR070</t>
  </si>
  <si>
    <t>Lý Thị</t>
  </si>
  <si>
    <t>B16DCQT096</t>
  </si>
  <si>
    <t>Phạm Bình</t>
  </si>
  <si>
    <t>B16DCKT093</t>
  </si>
  <si>
    <t>B15DCVT262</t>
  </si>
  <si>
    <t>23/01/96</t>
  </si>
  <si>
    <t>B16DCQT102</t>
  </si>
  <si>
    <t>B16DCTT046</t>
  </si>
  <si>
    <t>Trần Thị Bích</t>
  </si>
  <si>
    <t>B16DCQT106</t>
  </si>
  <si>
    <t>Phạm Thị Thanh</t>
  </si>
  <si>
    <t>Nhàn</t>
  </si>
  <si>
    <t>B16DCPT111</t>
  </si>
  <si>
    <t>Hoàng Lan</t>
  </si>
  <si>
    <t>Nhi</t>
  </si>
  <si>
    <t>B16DCKT107</t>
  </si>
  <si>
    <t>Lê Thị Hồng</t>
  </si>
  <si>
    <t>B16DCPT112</t>
  </si>
  <si>
    <t>B16DCPT115</t>
  </si>
  <si>
    <t>Lại Thị Thu</t>
  </si>
  <si>
    <t>B16DCMR089</t>
  </si>
  <si>
    <t>B16DCPT200</t>
  </si>
  <si>
    <t>B16DCPT135</t>
  </si>
  <si>
    <t>B16DCPT216</t>
  </si>
  <si>
    <t>Dư Đức</t>
  </si>
  <si>
    <t>B16DCPT143</t>
  </si>
  <si>
    <t>B16DCTT058</t>
  </si>
  <si>
    <t>Tạ Vũ Anh</t>
  </si>
  <si>
    <t>08/07/98</t>
  </si>
  <si>
    <t>B16DCQT136</t>
  </si>
  <si>
    <t>Phùng Minh</t>
  </si>
  <si>
    <t>B16DCQT137</t>
  </si>
  <si>
    <t>Thường</t>
  </si>
  <si>
    <t>B16DCKT133</t>
  </si>
  <si>
    <t>B16DCKT136</t>
  </si>
  <si>
    <t>B16DCKT145</t>
  </si>
  <si>
    <t>Trần Thùy</t>
  </si>
  <si>
    <t>B16DCKT146</t>
  </si>
  <si>
    <t>Mai Thị Kiều</t>
  </si>
  <si>
    <t>Trinh</t>
  </si>
  <si>
    <t>B16DCQT149</t>
  </si>
  <si>
    <t>Trần Thị Huyền</t>
  </si>
  <si>
    <t>B16DCPT155</t>
  </si>
  <si>
    <t>B16DCQT157</t>
  </si>
  <si>
    <t>Trần Anh</t>
  </si>
  <si>
    <t>16/01/97</t>
  </si>
  <si>
    <t>B16DCPT167</t>
  </si>
  <si>
    <t>B16DCMR113</t>
  </si>
  <si>
    <t>B16DCQT158</t>
  </si>
  <si>
    <t>Quách Thanh</t>
  </si>
  <si>
    <t>B16DCPT171</t>
  </si>
  <si>
    <t>B16DCQT160</t>
  </si>
  <si>
    <t>Trần Thị Thanh</t>
  </si>
  <si>
    <t>B13DCPT260</t>
  </si>
  <si>
    <t>Hà Thị Tường</t>
  </si>
  <si>
    <t>Vi</t>
  </si>
  <si>
    <t>18/06/95</t>
  </si>
  <si>
    <t>D13TKDPT1</t>
  </si>
  <si>
    <t>B16DCMR116</t>
  </si>
  <si>
    <t>24/04/95</t>
  </si>
  <si>
    <t>B16DCTT065</t>
  </si>
  <si>
    <t>Đinh Hữu</t>
  </si>
  <si>
    <t>B16DCPT003</t>
  </si>
  <si>
    <t>B16DCMR003</t>
  </si>
  <si>
    <t>B16DCQT013</t>
  </si>
  <si>
    <t>Vũ Phương</t>
  </si>
  <si>
    <t>B16DCKT009</t>
  </si>
  <si>
    <t>27/04/97</t>
  </si>
  <si>
    <t>B16DCDT022</t>
  </si>
  <si>
    <t>Chung</t>
  </si>
  <si>
    <t>23/06/98</t>
  </si>
  <si>
    <t>B16DCPT017</t>
  </si>
  <si>
    <t>Diệp</t>
  </si>
  <si>
    <t>B16DCPT205</t>
  </si>
  <si>
    <t>Võ Thùy</t>
  </si>
  <si>
    <t>B16DCQT030</t>
  </si>
  <si>
    <t>B16DCTT015</t>
  </si>
  <si>
    <t>B15DCVT101</t>
  </si>
  <si>
    <t>Đỗ Tùng</t>
  </si>
  <si>
    <t>B16DCCN532</t>
  </si>
  <si>
    <t>B16DCVT095</t>
  </si>
  <si>
    <t>Bùi Thị Vân</t>
  </si>
  <si>
    <t>06/10/97</t>
  </si>
  <si>
    <t>B16DCKT027</t>
  </si>
  <si>
    <t>Trần Thị Hương</t>
  </si>
  <si>
    <t>B16DCMR019</t>
  </si>
  <si>
    <t>Vương Hương</t>
  </si>
  <si>
    <t>19/05/97</t>
  </si>
  <si>
    <t>B16DCKT028</t>
  </si>
  <si>
    <t>Mai Thị Thu</t>
  </si>
  <si>
    <t>B16DCKT031</t>
  </si>
  <si>
    <t>B16DCMR025</t>
  </si>
  <si>
    <t>Nông Thị</t>
  </si>
  <si>
    <t>B16DCQT046</t>
  </si>
  <si>
    <t>Lưu Thị</t>
  </si>
  <si>
    <t>B16DCTT023</t>
  </si>
  <si>
    <t>B16DCKT051</t>
  </si>
  <si>
    <t>B16DCQT057</t>
  </si>
  <si>
    <t>B16DCQT058</t>
  </si>
  <si>
    <t>B16DCVT149</t>
  </si>
  <si>
    <t>B16DCPT073</t>
  </si>
  <si>
    <t>Lê Thu</t>
  </si>
  <si>
    <t>B16DCDT118</t>
  </si>
  <si>
    <t>Trịnh Thế</t>
  </si>
  <si>
    <t>B16DCDT127</t>
  </si>
  <si>
    <t>13/10/97</t>
  </si>
  <si>
    <t>B16DCPT084</t>
  </si>
  <si>
    <t>B16DCMR057</t>
  </si>
  <si>
    <t>Đỗ Diệu</t>
  </si>
  <si>
    <t>B16DCPT223</t>
  </si>
  <si>
    <t>Lưu Quỳnh</t>
  </si>
  <si>
    <t>B16DCVT186</t>
  </si>
  <si>
    <t>03/03/98</t>
  </si>
  <si>
    <t>B16DCMR060</t>
  </si>
  <si>
    <t>B16DCQT085</t>
  </si>
  <si>
    <t>Phạm Diệu</t>
  </si>
  <si>
    <t>B16DCDT135</t>
  </si>
  <si>
    <t>B16DCVT193</t>
  </si>
  <si>
    <t>Hoàng Đình</t>
  </si>
  <si>
    <t>B16DCKT088</t>
  </si>
  <si>
    <t>B16DCQT092</t>
  </si>
  <si>
    <t>B16DCPT104</t>
  </si>
  <si>
    <t>B16DCPT105</t>
  </si>
  <si>
    <t>Phương Thành</t>
  </si>
  <si>
    <t>06/04/98</t>
  </si>
  <si>
    <t>B16DCKT095</t>
  </si>
  <si>
    <t>B16DCDT151</t>
  </si>
  <si>
    <t>Lê Hoàng Trọng</t>
  </si>
  <si>
    <t>B16DCKT099</t>
  </si>
  <si>
    <t>Đặng Thị Hồng</t>
  </si>
  <si>
    <t>B16DCKT100</t>
  </si>
  <si>
    <t>Hoàng Bích</t>
  </si>
  <si>
    <t>B16DCDT155</t>
  </si>
  <si>
    <t>Nhân</t>
  </si>
  <si>
    <t>B16DCQT108</t>
  </si>
  <si>
    <t>Nguyễn Kiều</t>
  </si>
  <si>
    <t>B16DCVT239</t>
  </si>
  <si>
    <t>03/02/97</t>
  </si>
  <si>
    <t>B16DCKT110</t>
  </si>
  <si>
    <t>Lương Thị Mai</t>
  </si>
  <si>
    <t>B16DCDT173</t>
  </si>
  <si>
    <t>B16DCPT123</t>
  </si>
  <si>
    <t>Sâm</t>
  </si>
  <si>
    <t>B16DCDT183</t>
  </si>
  <si>
    <t>B16DCPT131</t>
  </si>
  <si>
    <t>Sỹ</t>
  </si>
  <si>
    <t>28/04/98</t>
  </si>
  <si>
    <t>B16DCVT284</t>
  </si>
  <si>
    <t>B16DCQT130</t>
  </si>
  <si>
    <t>Trịnh Thị Phương</t>
  </si>
  <si>
    <t>B16DCQT132</t>
  </si>
  <si>
    <t>Thiện</t>
  </si>
  <si>
    <t>13/05/98</t>
  </si>
  <si>
    <t>B16DCMR097</t>
  </si>
  <si>
    <t>Lò Thị</t>
  </si>
  <si>
    <t>Thơm</t>
  </si>
  <si>
    <t>B16DCPT147</t>
  </si>
  <si>
    <t>29/03/98</t>
  </si>
  <si>
    <t>B16DCKT135</t>
  </si>
  <si>
    <t>Thùy</t>
  </si>
  <si>
    <t>B16DCQT139</t>
  </si>
  <si>
    <t>B16DCDT199</t>
  </si>
  <si>
    <t>Nguyễn Bá Anh</t>
  </si>
  <si>
    <t>B16DCDT201</t>
  </si>
  <si>
    <t>B16DCVT311</t>
  </si>
  <si>
    <t>Đào Thế</t>
  </si>
  <si>
    <t>B16DCCN369</t>
  </si>
  <si>
    <t>Hà Mạnh</t>
  </si>
  <si>
    <t>B16DCDT214</t>
  </si>
  <si>
    <t>B16DCPT159</t>
  </si>
  <si>
    <t>Nguyễn Vân</t>
  </si>
  <si>
    <t>B16DCVT329</t>
  </si>
  <si>
    <t>B16DCDT219</t>
  </si>
  <si>
    <t>Giang Mạnh</t>
  </si>
  <si>
    <t>B16DCQT153</t>
  </si>
  <si>
    <t>B16DCPT168</t>
  </si>
  <si>
    <t>B16DCPT169</t>
  </si>
  <si>
    <t>B16DCKT149</t>
  </si>
  <si>
    <t>B16DCKT155</t>
  </si>
  <si>
    <t>B16DCKT156</t>
  </si>
  <si>
    <t>B16DCVT022</t>
  </si>
  <si>
    <t>Phạm Thị Ngọc</t>
  </si>
  <si>
    <t>B16DCMR008</t>
  </si>
  <si>
    <t>Phạm Thị Thủy</t>
  </si>
  <si>
    <t>B16DCVT033</t>
  </si>
  <si>
    <t>Hoàng Anh</t>
  </si>
  <si>
    <t>B16DCPT014</t>
  </si>
  <si>
    <t>B16DCDT025</t>
  </si>
  <si>
    <t>B16DCKT015</t>
  </si>
  <si>
    <t>Đàm Thị Kiều</t>
  </si>
  <si>
    <t>Diễm</t>
  </si>
  <si>
    <t>06/07/98</t>
  </si>
  <si>
    <t>B16DCVT057</t>
  </si>
  <si>
    <t>Tô Minh</t>
  </si>
  <si>
    <t>B16DCPT019</t>
  </si>
  <si>
    <t>Dương Anh</t>
  </si>
  <si>
    <t>17/07/98</t>
  </si>
  <si>
    <t>B16DCVT066</t>
  </si>
  <si>
    <t>Giang Anh</t>
  </si>
  <si>
    <t>11/07/98</t>
  </si>
  <si>
    <t>B16DCPT023</t>
  </si>
  <si>
    <t>B16DCVT073</t>
  </si>
  <si>
    <t>Trịnh Hữu</t>
  </si>
  <si>
    <t>B16DCPT028</t>
  </si>
  <si>
    <t>Vũ Duy</t>
  </si>
  <si>
    <t>B16DCKT020</t>
  </si>
  <si>
    <t>B16DCVT098</t>
  </si>
  <si>
    <t>Lê Trường</t>
  </si>
  <si>
    <t>B16DCVT106</t>
  </si>
  <si>
    <t>Trần Ngọc</t>
  </si>
  <si>
    <t>B16DCKT043</t>
  </si>
  <si>
    <t>B16DCTT021</t>
  </si>
  <si>
    <t>Hoàng Thanh</t>
  </si>
  <si>
    <t>B16DCDT069</t>
  </si>
  <si>
    <t>B16DCVT121</t>
  </si>
  <si>
    <t>B16DCVT122</t>
  </si>
  <si>
    <t>B16DCMR040</t>
  </si>
  <si>
    <t>Triệu Thị Thu</t>
  </si>
  <si>
    <t>28/03/98</t>
  </si>
  <si>
    <t>B16DCVT144</t>
  </si>
  <si>
    <t>Đặng Nguyễn Minh</t>
  </si>
  <si>
    <t>B16DCMR043</t>
  </si>
  <si>
    <t>B16DCDT106</t>
  </si>
  <si>
    <t>B16DCQT075</t>
  </si>
  <si>
    <t>B16DCVT176</t>
  </si>
  <si>
    <t>Nguyễn Đoàn</t>
  </si>
  <si>
    <t>Khuê</t>
  </si>
  <si>
    <t>06/11/97</t>
  </si>
  <si>
    <t>B16DCVT180</t>
  </si>
  <si>
    <t>Kiểu</t>
  </si>
  <si>
    <t>B16DCDT131</t>
  </si>
  <si>
    <t>B16DCVT190</t>
  </si>
  <si>
    <t>B16DCQT086</t>
  </si>
  <si>
    <t>Tạ Thị Thùy</t>
  </si>
  <si>
    <t>B16DCVT191</t>
  </si>
  <si>
    <t>B16DCDT141</t>
  </si>
  <si>
    <t>B16DCVT210</t>
  </si>
  <si>
    <t>B16DCCN227</t>
  </si>
  <si>
    <t>Mến</t>
  </si>
  <si>
    <t>B16DCDT147</t>
  </si>
  <si>
    <t>B16DCDT150</t>
  </si>
  <si>
    <t>03/10/98</t>
  </si>
  <si>
    <t>B16DCQT097</t>
  </si>
  <si>
    <t>Thân Văn</t>
  </si>
  <si>
    <t>B16DCKT096</t>
  </si>
  <si>
    <t>Ngà</t>
  </si>
  <si>
    <t>B16DCKT101</t>
  </si>
  <si>
    <t>Nguyễn Bích</t>
  </si>
  <si>
    <t>B16DCDT154</t>
  </si>
  <si>
    <t>B16DCCN506</t>
  </si>
  <si>
    <t>Khamphien</t>
  </si>
  <si>
    <t>Oudomsin</t>
  </si>
  <si>
    <t>09/12/95</t>
  </si>
  <si>
    <t>B16DCVT240</t>
  </si>
  <si>
    <t>Dương Quang</t>
  </si>
  <si>
    <t>B16DCKT111</t>
  </si>
  <si>
    <t>B16DCVT245</t>
  </si>
  <si>
    <t>B16DCVT246</t>
  </si>
  <si>
    <t>B16DCVT249</t>
  </si>
  <si>
    <t>B16DCVT251</t>
  </si>
  <si>
    <t>B16DCCN292</t>
  </si>
  <si>
    <t>B16DCDT177</t>
  </si>
  <si>
    <t>14/04/97</t>
  </si>
  <si>
    <t>B16DCQT122</t>
  </si>
  <si>
    <t>B16DCMR091</t>
  </si>
  <si>
    <t>B16DCCN294</t>
  </si>
  <si>
    <t>Chu Minh</t>
  </si>
  <si>
    <t>Sang</t>
  </si>
  <si>
    <t>B16DCDT181</t>
  </si>
  <si>
    <t>B16DCMR092</t>
  </si>
  <si>
    <t>B16DCPT132</t>
  </si>
  <si>
    <t>B16DCVT270</t>
  </si>
  <si>
    <t>B16DCVT276</t>
  </si>
  <si>
    <t>B16DCDT195</t>
  </si>
  <si>
    <t>B16DCKT127</t>
  </si>
  <si>
    <t>B16DCKT128</t>
  </si>
  <si>
    <t>B16DCVT287</t>
  </si>
  <si>
    <t>B16DCVT294</t>
  </si>
  <si>
    <t>B16DCVT299</t>
  </si>
  <si>
    <t>B16DCQT141</t>
  </si>
  <si>
    <t>Tạ Bá</t>
  </si>
  <si>
    <t>B16DCKT139</t>
  </si>
  <si>
    <t>B16DCDT210</t>
  </si>
  <si>
    <t>Mai Thành</t>
  </si>
  <si>
    <t>B16DCDT211</t>
  </si>
  <si>
    <t>B16DCDT215</t>
  </si>
  <si>
    <t>B16DCVT330</t>
  </si>
  <si>
    <t>04/04/98</t>
  </si>
  <si>
    <t>B16DCDT217</t>
  </si>
  <si>
    <t>B16DCKT152</t>
  </si>
  <si>
    <t>10/03/98</t>
  </si>
  <si>
    <t>B16DCPT006</t>
  </si>
  <si>
    <t>B16DCQT014</t>
  </si>
  <si>
    <t>B16DCPT009</t>
  </si>
  <si>
    <t>B16DCKT012</t>
  </si>
  <si>
    <t>B16DCMR011</t>
  </si>
  <si>
    <t>Bông</t>
  </si>
  <si>
    <t>B16DCPT013</t>
  </si>
  <si>
    <t>B16DCQT022</t>
  </si>
  <si>
    <t>B16DCPT201</t>
  </si>
  <si>
    <t>B16DCPT027</t>
  </si>
  <si>
    <t>Phan Doãn</t>
  </si>
  <si>
    <t>B16DCPT029</t>
  </si>
  <si>
    <t>27/02/98</t>
  </si>
  <si>
    <t>B16DCQT033</t>
  </si>
  <si>
    <t>Lê Tùng</t>
  </si>
  <si>
    <t>B16DCPT202</t>
  </si>
  <si>
    <t>B16DCMR023</t>
  </si>
  <si>
    <t>B16DCQT040</t>
  </si>
  <si>
    <t>B16DCMR027</t>
  </si>
  <si>
    <t>B16DCMR029</t>
  </si>
  <si>
    <t>Lê Mỹ</t>
  </si>
  <si>
    <t>B16DCMR035</t>
  </si>
  <si>
    <t>Nguyễn Thúy</t>
  </si>
  <si>
    <t>B16DCPT229</t>
  </si>
  <si>
    <t>10/09/96</t>
  </si>
  <si>
    <t>B16DCPT218</t>
  </si>
  <si>
    <t>B16DCKT049</t>
  </si>
  <si>
    <t>B16DCQT053</t>
  </si>
  <si>
    <t>Bùi</t>
  </si>
  <si>
    <t>B16DCQT055</t>
  </si>
  <si>
    <t>B16DCQT066</t>
  </si>
  <si>
    <t>Đoàn Thị Lan</t>
  </si>
  <si>
    <t>B16DCPT068</t>
  </si>
  <si>
    <t>Trần Thị Mai</t>
  </si>
  <si>
    <t>B16DCAT077</t>
  </si>
  <si>
    <t>B16DCPT071</t>
  </si>
  <si>
    <t>B15DCCN276</t>
  </si>
  <si>
    <t>Trần Đình</t>
  </si>
  <si>
    <t>01/03/97</t>
  </si>
  <si>
    <t>D15CQCN01-B</t>
  </si>
  <si>
    <t>B16DCKT068</t>
  </si>
  <si>
    <t>B16DCQT081</t>
  </si>
  <si>
    <t>Hạ Ngọc</t>
  </si>
  <si>
    <t>B16DCMR062</t>
  </si>
  <si>
    <t>Phạm Thùy</t>
  </si>
  <si>
    <t>B16DCPT093</t>
  </si>
  <si>
    <t>Lợi</t>
  </si>
  <si>
    <t>B16DCPT101</t>
  </si>
  <si>
    <t>Nguyễn Tấn</t>
  </si>
  <si>
    <t>B16DCMR073</t>
  </si>
  <si>
    <t>B16DCQT099</t>
  </si>
  <si>
    <t>B16DCMR075</t>
  </si>
  <si>
    <t>Vũ Thị Quỳnh</t>
  </si>
  <si>
    <t>B16DCQT101</t>
  </si>
  <si>
    <t>B16DCMR076</t>
  </si>
  <si>
    <t>B16DCKT103</t>
  </si>
  <si>
    <t>B16DCMR077</t>
  </si>
  <si>
    <t>Lê Thị Hạnh</t>
  </si>
  <si>
    <t>1021040380</t>
  </si>
  <si>
    <t>Nhiên</t>
  </si>
  <si>
    <t>23/04/89</t>
  </si>
  <si>
    <t>D10CN5</t>
  </si>
  <si>
    <t>B16DCCN264</t>
  </si>
  <si>
    <t>B16DCQT110</t>
  </si>
  <si>
    <t>Cấn Hà</t>
  </si>
  <si>
    <t>B16DCPT228</t>
  </si>
  <si>
    <t>B16DCQT113</t>
  </si>
  <si>
    <t>B16DCPT227</t>
  </si>
  <si>
    <t>Nguyễn Thị Ngân</t>
  </si>
  <si>
    <t>B16DCVT248</t>
  </si>
  <si>
    <t>B16DCMR088</t>
  </si>
  <si>
    <t>Võ Nguyễn Minh</t>
  </si>
  <si>
    <t>B16DCPT117</t>
  </si>
  <si>
    <t>B16DCPT119</t>
  </si>
  <si>
    <t>Đoàn Văn</t>
  </si>
  <si>
    <t>B16DCMR090</t>
  </si>
  <si>
    <t>Phạm Thị Như</t>
  </si>
  <si>
    <t>B16DCKT118</t>
  </si>
  <si>
    <t>B16DCKT120</t>
  </si>
  <si>
    <t>B16DCMR095</t>
  </si>
  <si>
    <t>15/02/98</t>
  </si>
  <si>
    <t>B16DCQT125</t>
  </si>
  <si>
    <t>B16DCPT137</t>
  </si>
  <si>
    <t>B16DCPT208</t>
  </si>
  <si>
    <t>11/10/98</t>
  </si>
  <si>
    <t>B16DCVT286</t>
  </si>
  <si>
    <t>B16DCQT129</t>
  </si>
  <si>
    <t>Trần Phương</t>
  </si>
  <si>
    <t>B16DCPT144</t>
  </si>
  <si>
    <t>Trần Hào</t>
  </si>
  <si>
    <t>B16DCVT303</t>
  </si>
  <si>
    <t>Đào Thanh</t>
  </si>
  <si>
    <t>B16DCPT148</t>
  </si>
  <si>
    <t>30/04/98</t>
  </si>
  <si>
    <t>B16DCKT132</t>
  </si>
  <si>
    <t>B16DCPT149</t>
  </si>
  <si>
    <t>Hoàng Mạnh</t>
  </si>
  <si>
    <t>B16DCMR107</t>
  </si>
  <si>
    <t>B16DCPT152</t>
  </si>
  <si>
    <t>Ninh Thị</t>
  </si>
  <si>
    <t>B16DCPT213</t>
  </si>
  <si>
    <t>Tạ Phương</t>
  </si>
  <si>
    <t>B16DCPT164</t>
  </si>
  <si>
    <t>Võ Anh</t>
  </si>
  <si>
    <t>B16DCPT165</t>
  </si>
  <si>
    <t>B16DCPT215</t>
  </si>
  <si>
    <t>B16DCPT212</t>
  </si>
  <si>
    <t>B16DCPT217</t>
  </si>
  <si>
    <t>B16DCMR118</t>
  </si>
  <si>
    <t>Nguyễn Thị Thục</t>
  </si>
  <si>
    <t>Vy</t>
  </si>
  <si>
    <t>B16DCQT002</t>
  </si>
  <si>
    <t>B16DCQT005</t>
  </si>
  <si>
    <t>Lại Thị Phương</t>
  </si>
  <si>
    <t>B16DCVT008</t>
  </si>
  <si>
    <t>Lê Nhật</t>
  </si>
  <si>
    <t>B16DCKT004</t>
  </si>
  <si>
    <t>Lê Thị Vân</t>
  </si>
  <si>
    <t>B16DCMR002</t>
  </si>
  <si>
    <t>Mai Thị Vân</t>
  </si>
  <si>
    <t>B16DCVT010</t>
  </si>
  <si>
    <t>Nguyễn Đức Việt</t>
  </si>
  <si>
    <t>B16DCMR004</t>
  </si>
  <si>
    <t>B16DCVT024</t>
  </si>
  <si>
    <t>B16DCPT008</t>
  </si>
  <si>
    <t>23/07/98</t>
  </si>
  <si>
    <t>B16DCCN024</t>
  </si>
  <si>
    <t>B16DCVT026</t>
  </si>
  <si>
    <t>Nguyễn Công Lê</t>
  </si>
  <si>
    <t>B16DCMR010</t>
  </si>
  <si>
    <t>B16DCVT028</t>
  </si>
  <si>
    <t>B112401055</t>
  </si>
  <si>
    <t>Chúc</t>
  </si>
  <si>
    <t>09/01/93</t>
  </si>
  <si>
    <t>D11QT2</t>
  </si>
  <si>
    <t>B16DCQT020</t>
  </si>
  <si>
    <t>Chương</t>
  </si>
  <si>
    <t>B16DCDT036</t>
  </si>
  <si>
    <t>Đoàn</t>
  </si>
  <si>
    <t>B16DCDT040</t>
  </si>
  <si>
    <t>B16DCPT021</t>
  </si>
  <si>
    <t>B16DCVT072</t>
  </si>
  <si>
    <t>Trần Như</t>
  </si>
  <si>
    <t>B16DCVT094</t>
  </si>
  <si>
    <t>B16DCMR022</t>
  </si>
  <si>
    <t>Võ Thị Thu</t>
  </si>
  <si>
    <t>Hạ</t>
  </si>
  <si>
    <t>B16DCDT059</t>
  </si>
  <si>
    <t>B16DCPT043</t>
  </si>
  <si>
    <t>Dương Thị Thu</t>
  </si>
  <si>
    <t>B16DCDT068</t>
  </si>
  <si>
    <t>B16DCPT052</t>
  </si>
  <si>
    <t>B16DCKT052</t>
  </si>
  <si>
    <t>27/06/98</t>
  </si>
  <si>
    <t>B16DCPT056</t>
  </si>
  <si>
    <t>Nguyễn Quỳnh</t>
  </si>
  <si>
    <t>Hoan</t>
  </si>
  <si>
    <t>27/02/97</t>
  </si>
  <si>
    <t>B16DCQT052</t>
  </si>
  <si>
    <t>0921040027</t>
  </si>
  <si>
    <t>Lê Tung</t>
  </si>
  <si>
    <t>Hoành</t>
  </si>
  <si>
    <t>11/01/90</t>
  </si>
  <si>
    <t>D10CN1</t>
  </si>
  <si>
    <t>B16DCDT096</t>
  </si>
  <si>
    <t>B15DCCN257</t>
  </si>
  <si>
    <t>23/02/97</t>
  </si>
  <si>
    <t>D15CQCN04-B</t>
  </si>
  <si>
    <t>B16DCPT209</t>
  </si>
  <si>
    <t>Đinh Gia</t>
  </si>
  <si>
    <t>B16DCKT071</t>
  </si>
  <si>
    <t>B16DCPT076</t>
  </si>
  <si>
    <t>B16DCPT222</t>
  </si>
  <si>
    <t>Lương Thị Vân</t>
  </si>
  <si>
    <t>B16DCVT173</t>
  </si>
  <si>
    <t>B16DCVT184</t>
  </si>
  <si>
    <t>B16DCDT130</t>
  </si>
  <si>
    <t>Trần Hải</t>
  </si>
  <si>
    <t>B16DCDT132</t>
  </si>
  <si>
    <t>B16DCKT080</t>
  </si>
  <si>
    <t>Tạ Thị Mỹ</t>
  </si>
  <si>
    <t>B16DCMR063</t>
  </si>
  <si>
    <t>B16DCPT091</t>
  </si>
  <si>
    <t>Trương Diệu</t>
  </si>
  <si>
    <t>B16DCQT088</t>
  </si>
  <si>
    <t>Thân Dương</t>
  </si>
  <si>
    <t>B16DCVT196</t>
  </si>
  <si>
    <t>B16DCPT096</t>
  </si>
  <si>
    <t>B16DCQT090</t>
  </si>
  <si>
    <t>Lý Mai</t>
  </si>
  <si>
    <t>B16DCKT084</t>
  </si>
  <si>
    <t>Lý</t>
  </si>
  <si>
    <t>B16DCPT098</t>
  </si>
  <si>
    <t>02/02/97</t>
  </si>
  <si>
    <t>B16DCDT142</t>
  </si>
  <si>
    <t>B16DCPT100</t>
  </si>
  <si>
    <t>B16DCAT109</t>
  </si>
  <si>
    <t>B16DCVT217</t>
  </si>
  <si>
    <t>Tô Hồng</t>
  </si>
  <si>
    <t>B16DCPT107</t>
  </si>
  <si>
    <t>B16DCKT108</t>
  </si>
  <si>
    <t>Phạm Thị Kiều</t>
  </si>
  <si>
    <t>B16DCQT109</t>
  </si>
  <si>
    <t>B16DCVT236</t>
  </si>
  <si>
    <t>B16DCKT109</t>
  </si>
  <si>
    <t>B16DCMR085</t>
  </si>
  <si>
    <t>Lã Thị Thu</t>
  </si>
  <si>
    <t>B16DCKT115</t>
  </si>
  <si>
    <t>B16DCDT178</t>
  </si>
  <si>
    <t>Nguyễn Thị Như</t>
  </si>
  <si>
    <t>B16DCVT255</t>
  </si>
  <si>
    <t>Vương Thị Thúy</t>
  </si>
  <si>
    <t>B16DCQT135</t>
  </si>
  <si>
    <t>Đỗ Thị Anh</t>
  </si>
  <si>
    <t>B16DCPT221</t>
  </si>
  <si>
    <t>Nông Thị Anh</t>
  </si>
  <si>
    <t>B16DCMR100</t>
  </si>
  <si>
    <t>Lương Thị Thảo</t>
  </si>
  <si>
    <t>Tiên</t>
  </si>
  <si>
    <t>B16DCQT145</t>
  </si>
  <si>
    <t>Đoàn Thị Thu</t>
  </si>
  <si>
    <t>B16DCMR106</t>
  </si>
  <si>
    <t>Nguyễn Huyền</t>
  </si>
  <si>
    <t>B16DCMR112</t>
  </si>
  <si>
    <t>Nguyễn Ngọc Anh</t>
  </si>
  <si>
    <t>B15DCCN625</t>
  </si>
  <si>
    <t>25/09/97</t>
  </si>
  <si>
    <t>B16DCDT226</t>
  </si>
  <si>
    <t>09/03/97</t>
  </si>
  <si>
    <t>B16DCDT228</t>
  </si>
  <si>
    <t>Phùng Công</t>
  </si>
  <si>
    <t>B16DCKT151</t>
  </si>
  <si>
    <t>B16DCMR115</t>
  </si>
  <si>
    <t>B16DCMR117</t>
  </si>
  <si>
    <t>Phạm Quân</t>
  </si>
  <si>
    <t>Vương</t>
  </si>
  <si>
    <t>B16DCPT176</t>
  </si>
  <si>
    <t>Nguyễn Thị Hoàng</t>
  </si>
  <si>
    <t>B16DCVT013</t>
  </si>
  <si>
    <t>B16DCCN011</t>
  </si>
  <si>
    <t>Nguyễn Trọng Đức</t>
  </si>
  <si>
    <t>B16DCVT018</t>
  </si>
  <si>
    <t>Phạm Vinh</t>
  </si>
  <si>
    <t>B16DCAT007</t>
  </si>
  <si>
    <t>B16DCKT011</t>
  </si>
  <si>
    <t>B16DCPT233</t>
  </si>
  <si>
    <t>B16DCAT017</t>
  </si>
  <si>
    <t>Ngô Thành</t>
  </si>
  <si>
    <t>B16DCPT011</t>
  </si>
  <si>
    <t>Thiều Ngọc</t>
  </si>
  <si>
    <t>B16DCVT036</t>
  </si>
  <si>
    <t>B16DCAT026</t>
  </si>
  <si>
    <t>B16DCCN073</t>
  </si>
  <si>
    <t>Đình</t>
  </si>
  <si>
    <t>B16DCDT035</t>
  </si>
  <si>
    <t>Tô Thị Hồng</t>
  </si>
  <si>
    <t>Dịu</t>
  </si>
  <si>
    <t>B16DCVT065</t>
  </si>
  <si>
    <t>B16DCDT039</t>
  </si>
  <si>
    <t>B16DCCN086</t>
  </si>
  <si>
    <t>Phạm Tiến</t>
  </si>
  <si>
    <t>B16DCPT232</t>
  </si>
  <si>
    <t>B16DCVT081</t>
  </si>
  <si>
    <t>B16DCVT082</t>
  </si>
  <si>
    <t>B16DCVT089</t>
  </si>
  <si>
    <t>B16DCAT042</t>
  </si>
  <si>
    <t>Vũ Hồng</t>
  </si>
  <si>
    <t>B16DCCN115</t>
  </si>
  <si>
    <t>B16DCVT104</t>
  </si>
  <si>
    <t>Đào Viết</t>
  </si>
  <si>
    <t>23/05/98</t>
  </si>
  <si>
    <t>B16DCVT113</t>
  </si>
  <si>
    <t>Hán Văn</t>
  </si>
  <si>
    <t>B16DCVT120</t>
  </si>
  <si>
    <t>07/05/94</t>
  </si>
  <si>
    <t>B16DCPT055</t>
  </si>
  <si>
    <t>B16DCMR039</t>
  </si>
  <si>
    <t>B16DCDT087</t>
  </si>
  <si>
    <t>B16DCDT088</t>
  </si>
  <si>
    <t>B16DCVT138</t>
  </si>
  <si>
    <t>B16DCVT153</t>
  </si>
  <si>
    <t>Bùi Ngọc</t>
  </si>
  <si>
    <t>B16DCVT154</t>
  </si>
  <si>
    <t>Đặng Viết</t>
  </si>
  <si>
    <t>B16DCMR046</t>
  </si>
  <si>
    <t>B16DCVT159</t>
  </si>
  <si>
    <t>B16DCKT064</t>
  </si>
  <si>
    <t>B16DCVT161</t>
  </si>
  <si>
    <t>Ninh Văn</t>
  </si>
  <si>
    <t>B16DCDT114</t>
  </si>
  <si>
    <t>B16DCVT166</t>
  </si>
  <si>
    <t>Lưu Phương</t>
  </si>
  <si>
    <t>B16DCDT116</t>
  </si>
  <si>
    <t>Mã Thị Thanh</t>
  </si>
  <si>
    <t>B16DCQT073</t>
  </si>
  <si>
    <t>B16DCVT169</t>
  </si>
  <si>
    <t>B16DCVT175</t>
  </si>
  <si>
    <t>29/04/98</t>
  </si>
  <si>
    <t>B16DCPT083</t>
  </si>
  <si>
    <t>Võ Duy</t>
  </si>
  <si>
    <t>Lam</t>
  </si>
  <si>
    <t>B16DCQT077</t>
  </si>
  <si>
    <t>Hoàng Tùng</t>
  </si>
  <si>
    <t>B16DCVT183</t>
  </si>
  <si>
    <t>B16DCQT082</t>
  </si>
  <si>
    <t>B16DCAT093</t>
  </si>
  <si>
    <t>08/12/97</t>
  </si>
  <si>
    <t>B16DCCN219</t>
  </si>
  <si>
    <t>B16DCKT083</t>
  </si>
  <si>
    <t>Lê Thị Hiền</t>
  </si>
  <si>
    <t>B16DCDT140</t>
  </si>
  <si>
    <t>Mẫn</t>
  </si>
  <si>
    <t>B16DCVT201</t>
  </si>
  <si>
    <t>Đào Quang</t>
  </si>
  <si>
    <t>24/07/95</t>
  </si>
  <si>
    <t>B16DCVT202</t>
  </si>
  <si>
    <t>B16DCVT204</t>
  </si>
  <si>
    <t>B16DCMR071</t>
  </si>
  <si>
    <t>31/10/97</t>
  </si>
  <si>
    <t>B16DCVT207</t>
  </si>
  <si>
    <t>B16DCKT091</t>
  </si>
  <si>
    <t>B16DCAT117</t>
  </si>
  <si>
    <t>Phùng Bảo</t>
  </si>
  <si>
    <t>B12DCKT335</t>
  </si>
  <si>
    <t>Chu Thị Thu</t>
  </si>
  <si>
    <t>Nhài</t>
  </si>
  <si>
    <t>10/03/94</t>
  </si>
  <si>
    <t>D12CQKT06-B</t>
  </si>
  <si>
    <t>B16DCVT233</t>
  </si>
  <si>
    <t>B16DCKT119</t>
  </si>
  <si>
    <t>Sen</t>
  </si>
  <si>
    <t>B16DCDT192</t>
  </si>
  <si>
    <t>B16DCVT281</t>
  </si>
  <si>
    <t>Nguyễn Ngọc Huy</t>
  </si>
  <si>
    <t>B16DCKT124</t>
  </si>
  <si>
    <t>B16DCKT125</t>
  </si>
  <si>
    <t>B14DCPT058</t>
  </si>
  <si>
    <t>16/02/96</t>
  </si>
  <si>
    <t>B14DCPT292</t>
  </si>
  <si>
    <t>09/08/96</t>
  </si>
  <si>
    <t>D14TKDPT2</t>
  </si>
  <si>
    <t>B16DCVT298</t>
  </si>
  <si>
    <t>B16DCCN365</t>
  </si>
  <si>
    <t>B16DCVT317</t>
  </si>
  <si>
    <t>B14DCPT206</t>
  </si>
  <si>
    <t>26/07/96</t>
  </si>
  <si>
    <t>B16DCDT223</t>
  </si>
  <si>
    <t>B16DCVT345</t>
  </si>
  <si>
    <t>B16DCDT230</t>
  </si>
  <si>
    <t>B16DCQT162</t>
  </si>
  <si>
    <t>B16DCCN019</t>
  </si>
  <si>
    <t>B16DCCN039</t>
  </si>
  <si>
    <t>B16DCCN048</t>
  </si>
  <si>
    <t>B16DCCN053</t>
  </si>
  <si>
    <t>20/09/98</t>
  </si>
  <si>
    <t>B16DCQT023</t>
  </si>
  <si>
    <t>Đỗ Tiến</t>
  </si>
  <si>
    <t>B16DCKT016</t>
  </si>
  <si>
    <t>Nguyễn Thị Phương</t>
  </si>
  <si>
    <t>B16DCCN092</t>
  </si>
  <si>
    <t>Lã Văn</t>
  </si>
  <si>
    <t>B16DCKT024</t>
  </si>
  <si>
    <t>B16DCCN120</t>
  </si>
  <si>
    <t>Nguyễn Bá Quang</t>
  </si>
  <si>
    <t>B16DCVT103</t>
  </si>
  <si>
    <t>B16DCKT032</t>
  </si>
  <si>
    <t>Trịnh Thị Thu</t>
  </si>
  <si>
    <t>B16DCAT046</t>
  </si>
  <si>
    <t>B16DCAT047</t>
  </si>
  <si>
    <t>Ngô Hoàng</t>
  </si>
  <si>
    <t>B16DCKT035</t>
  </si>
  <si>
    <t>B16DCKT036</t>
  </si>
  <si>
    <t>Lâm Thị</t>
  </si>
  <si>
    <t>B16DCKT040</t>
  </si>
  <si>
    <t>B16DCKT047</t>
  </si>
  <si>
    <t>B16DCCN148</t>
  </si>
  <si>
    <t>Tạ Duy</t>
  </si>
  <si>
    <t>B16DCDT078</t>
  </si>
  <si>
    <t>B16DCKT048</t>
  </si>
  <si>
    <t>B16DCPT059</t>
  </si>
  <si>
    <t>Đặng Huy</t>
  </si>
  <si>
    <t>B14DCVT159</t>
  </si>
  <si>
    <t>20/01/96</t>
  </si>
  <si>
    <t>B16DCCN160</t>
  </si>
  <si>
    <t>Huệ</t>
  </si>
  <si>
    <t>B16DCKT056</t>
  </si>
  <si>
    <t>B16DCCN166</t>
  </si>
  <si>
    <t>B16DCDT104</t>
  </si>
  <si>
    <t>B16DCCN173</t>
  </si>
  <si>
    <t>B16DCCN178</t>
  </si>
  <si>
    <t>B16DCAT082</t>
  </si>
  <si>
    <t>B16DCAT085</t>
  </si>
  <si>
    <t>B16DCVT177</t>
  </si>
  <si>
    <t>Khương</t>
  </si>
  <si>
    <t>04/07/97</t>
  </si>
  <si>
    <t>B16DCCN197</t>
  </si>
  <si>
    <t>B16DCCN199</t>
  </si>
  <si>
    <t>Trần Minh Chính</t>
  </si>
  <si>
    <t>B16DCVT185</t>
  </si>
  <si>
    <t>Mai Thanh</t>
  </si>
  <si>
    <t>Liêm</t>
  </si>
  <si>
    <t>B16DCKT076</t>
  </si>
  <si>
    <t>Đỗ Thị Thùy</t>
  </si>
  <si>
    <t>B16DCMR065</t>
  </si>
  <si>
    <t>B16DCMR067</t>
  </si>
  <si>
    <t>Nguyễn Thị Hiền</t>
  </si>
  <si>
    <t>B16DCAT102</t>
  </si>
  <si>
    <t>Đỗ Thị Kiều</t>
  </si>
  <si>
    <t>18/11/97</t>
  </si>
  <si>
    <t>B16DCCN221</t>
  </si>
  <si>
    <t>B16DCMR069</t>
  </si>
  <si>
    <t>B16DCKT087</t>
  </si>
  <si>
    <t>B16DCCN229</t>
  </si>
  <si>
    <t>B16DCKT092</t>
  </si>
  <si>
    <t>11/08/97</t>
  </si>
  <si>
    <t>B15DCDT139</t>
  </si>
  <si>
    <t>07/12/97</t>
  </si>
  <si>
    <t>D15CQDT03-B</t>
  </si>
  <si>
    <t>B16DCCN237</t>
  </si>
  <si>
    <t>02/10/97</t>
  </si>
  <si>
    <t>B16DCCN238</t>
  </si>
  <si>
    <t>B16DCCN253</t>
  </si>
  <si>
    <t>Trần Đại</t>
  </si>
  <si>
    <t>08/03/98</t>
  </si>
  <si>
    <t>B16DCVT232</t>
  </si>
  <si>
    <t>14/09/97</t>
  </si>
  <si>
    <t>B16DCCN272</t>
  </si>
  <si>
    <t>Cao Lương Trường</t>
  </si>
  <si>
    <t>Phước</t>
  </si>
  <si>
    <t>B16DCKT112</t>
  </si>
  <si>
    <t>B16DCCN278</t>
  </si>
  <si>
    <t>B16DCQT114</t>
  </si>
  <si>
    <t>B16DCAT135</t>
  </si>
  <si>
    <t>Đào Thị Như</t>
  </si>
  <si>
    <t>B16DCVT257</t>
  </si>
  <si>
    <t>B16DCCN307</t>
  </si>
  <si>
    <t>B16DCCN317</t>
  </si>
  <si>
    <t>Đinh Đức</t>
  </si>
  <si>
    <t>B16DCAT149</t>
  </si>
  <si>
    <t>Tạ Tất</t>
  </si>
  <si>
    <t>14/10/97</t>
  </si>
  <si>
    <t>B16DCCN333</t>
  </si>
  <si>
    <t>Đỗ Hoàng Phương</t>
  </si>
  <si>
    <t>B16DCCN334</t>
  </si>
  <si>
    <t>B16DCCN335</t>
  </si>
  <si>
    <t>B16DCCN340</t>
  </si>
  <si>
    <t>Nghiêm Phú</t>
  </si>
  <si>
    <t>Thiết</t>
  </si>
  <si>
    <t>B16DCKT131</t>
  </si>
  <si>
    <t>B16DCQT138</t>
  </si>
  <si>
    <t>Trần Thị Minh</t>
  </si>
  <si>
    <t>B16DCMR103</t>
  </si>
  <si>
    <t>B16DCDT208</t>
  </si>
  <si>
    <t>B16DCPT151</t>
  </si>
  <si>
    <t>Lê Thị Huyền</t>
  </si>
  <si>
    <t>B16DCKT140</t>
  </si>
  <si>
    <t>Nguyễn Thị Huyền</t>
  </si>
  <si>
    <t>B16DCKT144</t>
  </si>
  <si>
    <t>B16DCCN373</t>
  </si>
  <si>
    <t>Phùng Ngọc</t>
  </si>
  <si>
    <t>B16DCVT328</t>
  </si>
  <si>
    <t>Đỗ Mạnh</t>
  </si>
  <si>
    <t>B16DCCN382</t>
  </si>
  <si>
    <t>B16DCCN404</t>
  </si>
  <si>
    <t>Hoàng Thị Thu</t>
  </si>
  <si>
    <t>B16DCVT351</t>
  </si>
  <si>
    <t>Trương Tất Khánh</t>
  </si>
  <si>
    <t>B16DCAT002</t>
  </si>
  <si>
    <t>Đào Tuấn</t>
  </si>
  <si>
    <t>B16DCAT006</t>
  </si>
  <si>
    <t>B16DCAT010</t>
  </si>
  <si>
    <t>Trịnh Phú</t>
  </si>
  <si>
    <t>B16DCAT011</t>
  </si>
  <si>
    <t>B16DCVT400</t>
  </si>
  <si>
    <t>Duongchai</t>
  </si>
  <si>
    <t>Chansanguan</t>
  </si>
  <si>
    <t>12/11/95</t>
  </si>
  <si>
    <t>B16DCCN033</t>
  </si>
  <si>
    <t>Cao Minh</t>
  </si>
  <si>
    <t>Chúng</t>
  </si>
  <si>
    <t>B16DCCN528</t>
  </si>
  <si>
    <t>B16DCCN041</t>
  </si>
  <si>
    <t>Đinh Mạnh</t>
  </si>
  <si>
    <t>B16DCAT020</t>
  </si>
  <si>
    <t>B16DCAT029</t>
  </si>
  <si>
    <t>Lê Đỗ Bá</t>
  </si>
  <si>
    <t>Danh</t>
  </si>
  <si>
    <t>B16DCCN056</t>
  </si>
  <si>
    <t>B14DCDT167</t>
  </si>
  <si>
    <t>28/11/96</t>
  </si>
  <si>
    <t>B16DCCN064</t>
  </si>
  <si>
    <t>B16DCCN065</t>
  </si>
  <si>
    <t>B16DCCN075</t>
  </si>
  <si>
    <t>B16DCVT064</t>
  </si>
  <si>
    <t>Lê Nhân</t>
  </si>
  <si>
    <t>B16DCCN083</t>
  </si>
  <si>
    <t>B16DCVT074</t>
  </si>
  <si>
    <t>B16DCAT039</t>
  </si>
  <si>
    <t>Cao Ngọc</t>
  </si>
  <si>
    <t>B16DCCN096</t>
  </si>
  <si>
    <t>B16DCAT043</t>
  </si>
  <si>
    <t>B16DCCN114</t>
  </si>
  <si>
    <t>Ngô Trường</t>
  </si>
  <si>
    <t>26/10/95</t>
  </si>
  <si>
    <t>B16DCCN136</t>
  </si>
  <si>
    <t>B16DCAT053</t>
  </si>
  <si>
    <t>B16DCAT054</t>
  </si>
  <si>
    <t>B16DCCN537</t>
  </si>
  <si>
    <t>B16DCCN162</t>
  </si>
  <si>
    <t>Phùng Văn</t>
  </si>
  <si>
    <t>B16DCCN168</t>
  </si>
  <si>
    <t>B16DCCN509</t>
  </si>
  <si>
    <t>Đặng Thị Diệu</t>
  </si>
  <si>
    <t>B16DCCN171</t>
  </si>
  <si>
    <t>B16DCCN180</t>
  </si>
  <si>
    <t>B14DCDT240</t>
  </si>
  <si>
    <t>26/09/96</t>
  </si>
  <si>
    <t>B16DCCN192</t>
  </si>
  <si>
    <t>Khiên</t>
  </si>
  <si>
    <t>B16DCAT087</t>
  </si>
  <si>
    <t>Lê Đắc</t>
  </si>
  <si>
    <t>Khoản</t>
  </si>
  <si>
    <t>B16DCDT126</t>
  </si>
  <si>
    <t>B16DCCN205</t>
  </si>
  <si>
    <t>Phạm Tùng</t>
  </si>
  <si>
    <t>B16DCCN533</t>
  </si>
  <si>
    <t>Trịnh Thị Ngọc</t>
  </si>
  <si>
    <t>Lân</t>
  </si>
  <si>
    <t>B16DCAT103</t>
  </si>
  <si>
    <t>Nguyễn Bùi</t>
  </si>
  <si>
    <t>B16DCCN515</t>
  </si>
  <si>
    <t>B16DCCN234</t>
  </si>
  <si>
    <t>13/04/97</t>
  </si>
  <si>
    <t>B14DCCN461</t>
  </si>
  <si>
    <t>09/03/96</t>
  </si>
  <si>
    <t>D14CQCN02-B</t>
  </si>
  <si>
    <t>B16DCAT112</t>
  </si>
  <si>
    <t>B16DCCN242</t>
  </si>
  <si>
    <t>B16DCAT114</t>
  </si>
  <si>
    <t>B16DCCN249</t>
  </si>
  <si>
    <t>Châu Văn</t>
  </si>
  <si>
    <t>Nghị</t>
  </si>
  <si>
    <t>B16DCCN257</t>
  </si>
  <si>
    <t>B16DCCN504</t>
  </si>
  <si>
    <t>Vilasinh</t>
  </si>
  <si>
    <t>Phanakhone</t>
  </si>
  <si>
    <t>28/12/97</t>
  </si>
  <si>
    <t>B14DCVT431</t>
  </si>
  <si>
    <t>13/12/96</t>
  </si>
  <si>
    <t>B16DCAT138</t>
  </si>
  <si>
    <t>24/06/98</t>
  </si>
  <si>
    <t>B16DCCN303</t>
  </si>
  <si>
    <t>04/08/95</t>
  </si>
  <si>
    <t>B16DCAT142</t>
  </si>
  <si>
    <t>B16DCCN514</t>
  </si>
  <si>
    <t>B16DCCN523</t>
  </si>
  <si>
    <t>B16DCCN323</t>
  </si>
  <si>
    <t>B16DCCN328</t>
  </si>
  <si>
    <t>B16DCCN522</t>
  </si>
  <si>
    <t>B16DCCN336</t>
  </si>
  <si>
    <t>B16DCCN338</t>
  </si>
  <si>
    <t>B16DCCN354</t>
  </si>
  <si>
    <t>Trần Thế</t>
  </si>
  <si>
    <t>B15DCCN576</t>
  </si>
  <si>
    <t>22/04/97</t>
  </si>
  <si>
    <t>B15DCVT416</t>
  </si>
  <si>
    <t>Dương Đình</t>
  </si>
  <si>
    <t>20/02/97</t>
  </si>
  <si>
    <t>D15CQVT08-B</t>
  </si>
  <si>
    <t>B16DCCN375</t>
  </si>
  <si>
    <t>B16DCCN379</t>
  </si>
  <si>
    <t>Thái Phúc</t>
  </si>
  <si>
    <t>01/03/98</t>
  </si>
  <si>
    <t>B16DCCN389</t>
  </si>
  <si>
    <t>Vương Anh</t>
  </si>
  <si>
    <t>B16DCCN394</t>
  </si>
  <si>
    <t>Hồ Diên</t>
  </si>
  <si>
    <t>B16DCCN395</t>
  </si>
  <si>
    <t>B14DCVT537</t>
  </si>
  <si>
    <t>22/07/96</t>
  </si>
  <si>
    <t>B16DCCN518</t>
  </si>
  <si>
    <t>Phạm Sơn</t>
  </si>
  <si>
    <t>B16DCCN001</t>
  </si>
  <si>
    <t>B16DCCN008</t>
  </si>
  <si>
    <t>Hoàng Tuấn</t>
  </si>
  <si>
    <t>23/01/97</t>
  </si>
  <si>
    <t>B16DCCN009</t>
  </si>
  <si>
    <t>Nguyễn Lan</t>
  </si>
  <si>
    <t>B16DCCN016</t>
  </si>
  <si>
    <t>Võ Hoàng</t>
  </si>
  <si>
    <t>14/10/96</t>
  </si>
  <si>
    <t>B16DCCN540</t>
  </si>
  <si>
    <t>Nguyễn Thái</t>
  </si>
  <si>
    <t>B16DCCN038</t>
  </si>
  <si>
    <t>B16DCAT021</t>
  </si>
  <si>
    <t>B16DCCN052</t>
  </si>
  <si>
    <t>B16DCVT047</t>
  </si>
  <si>
    <t>Lưu Hiểu</t>
  </si>
  <si>
    <t>B16DCCN054</t>
  </si>
  <si>
    <t>B16DCDT027</t>
  </si>
  <si>
    <t>B16DCCN071</t>
  </si>
  <si>
    <t>Đỗ Khắc</t>
  </si>
  <si>
    <t>B16DCCN072</t>
  </si>
  <si>
    <t>B16DCVT061</t>
  </si>
  <si>
    <t>B16DCAT035</t>
  </si>
  <si>
    <t>Lưu Huỳnh</t>
  </si>
  <si>
    <t>16/05/97</t>
  </si>
  <si>
    <t>B16DCCN535</t>
  </si>
  <si>
    <t>Lưu Tiến</t>
  </si>
  <si>
    <t>12/12/98</t>
  </si>
  <si>
    <t>B16DCCN521</t>
  </si>
  <si>
    <t>Phạm Gia Tuấn</t>
  </si>
  <si>
    <t>B16DCCN102</t>
  </si>
  <si>
    <t>B14DCAT225</t>
  </si>
  <si>
    <t>Bạch Văn</t>
  </si>
  <si>
    <t>D14CQAT03-B</t>
  </si>
  <si>
    <t>B16DCVT096</t>
  </si>
  <si>
    <t>Hà Xuân</t>
  </si>
  <si>
    <t>B16DCCN117</t>
  </si>
  <si>
    <t>Hoàng Nguyên</t>
  </si>
  <si>
    <t>B16DCAT048</t>
  </si>
  <si>
    <t>B16DCCN126</t>
  </si>
  <si>
    <t>07/02/96</t>
  </si>
  <si>
    <t>B14DCKT038</t>
  </si>
  <si>
    <t>D14CQKT02-B</t>
  </si>
  <si>
    <t>B13DCCN201</t>
  </si>
  <si>
    <t>04/01/95</t>
  </si>
  <si>
    <t>B16DCAT063</t>
  </si>
  <si>
    <t>Bùi Hữu</t>
  </si>
  <si>
    <t>B16DCAT065</t>
  </si>
  <si>
    <t>19/04/97</t>
  </si>
  <si>
    <t>B16DCVT135</t>
  </si>
  <si>
    <t>B16DCVT141</t>
  </si>
  <si>
    <t>B16DCCN164</t>
  </si>
  <si>
    <t>B16DCVT156</t>
  </si>
  <si>
    <t>Hoàng Gia</t>
  </si>
  <si>
    <t>B16DCCN187</t>
  </si>
  <si>
    <t>14/05/98</t>
  </si>
  <si>
    <t>B16DCCN190</t>
  </si>
  <si>
    <t>B16DCAT084</t>
  </si>
  <si>
    <t>Khiêm</t>
  </si>
  <si>
    <t>B16DCCN195</t>
  </si>
  <si>
    <t>B16DCCN206</t>
  </si>
  <si>
    <t>B16DCCN208</t>
  </si>
  <si>
    <t>B16DCCN212</t>
  </si>
  <si>
    <t>B16DCAT100</t>
  </si>
  <si>
    <t>B16DCVT205</t>
  </si>
  <si>
    <t>B16DCCN228</t>
  </si>
  <si>
    <t>Miền</t>
  </si>
  <si>
    <t>B16DCPT231</t>
  </si>
  <si>
    <t>23/10/97</t>
  </si>
  <si>
    <t>B16DCCN233</t>
  </si>
  <si>
    <t>25/02/97</t>
  </si>
  <si>
    <t>B16DCCN516</t>
  </si>
  <si>
    <t>Đào Phúc</t>
  </si>
  <si>
    <t>B16DCCN510</t>
  </si>
  <si>
    <t>B16DCCN241</t>
  </si>
  <si>
    <t>B16DCCN251</t>
  </si>
  <si>
    <t>Lê Trọng</t>
  </si>
  <si>
    <t>B16DCDT152</t>
  </si>
  <si>
    <t>B15DCCN395</t>
  </si>
  <si>
    <t>27/10/97</t>
  </si>
  <si>
    <t>D15CQCN10-B</t>
  </si>
  <si>
    <t>B16DCAT119</t>
  </si>
  <si>
    <t>B16DCDT167</t>
  </si>
  <si>
    <t>B16DCVT243</t>
  </si>
  <si>
    <t>Vương Hồng</t>
  </si>
  <si>
    <t>B16DCCN273</t>
  </si>
  <si>
    <t>B16DCCN280</t>
  </si>
  <si>
    <t>B16DCCN284</t>
  </si>
  <si>
    <t>B16DCDT175</t>
  </si>
  <si>
    <t>Chu Hữu</t>
  </si>
  <si>
    <t>09/07/96</t>
  </si>
  <si>
    <t>B16DCAT131</t>
  </si>
  <si>
    <t>B16DCCN291</t>
  </si>
  <si>
    <t>Đoàn Lê</t>
  </si>
  <si>
    <t>B15DCTT063</t>
  </si>
  <si>
    <t>13/11/97</t>
  </si>
  <si>
    <t>D15CQTT01-B</t>
  </si>
  <si>
    <t>B16DCAT140</t>
  </si>
  <si>
    <t>Phạm Hải</t>
  </si>
  <si>
    <t>B16DCDT187</t>
  </si>
  <si>
    <t>10/06/95</t>
  </si>
  <si>
    <t>B14DCAT163</t>
  </si>
  <si>
    <t>21/10/96</t>
  </si>
  <si>
    <t>B16DCAT144</t>
  </si>
  <si>
    <t>B16DCCN511</t>
  </si>
  <si>
    <t>Bùi Tấn</t>
  </si>
  <si>
    <t>B16DCAT148</t>
  </si>
  <si>
    <t>Doãn Tiến</t>
  </si>
  <si>
    <t>B16DCCN339</t>
  </si>
  <si>
    <t>B14DCCN777</t>
  </si>
  <si>
    <t>21/02/96</t>
  </si>
  <si>
    <t>B16DCCN366</t>
  </si>
  <si>
    <t>Cao Viết</t>
  </si>
  <si>
    <t>Trình</t>
  </si>
  <si>
    <t>B16DCCN383</t>
  </si>
  <si>
    <t>B16DCCN393</t>
  </si>
  <si>
    <t>Đoàn Duy</t>
  </si>
  <si>
    <t>B16DCCN398</t>
  </si>
  <si>
    <t>B16DCCN399</t>
  </si>
  <si>
    <t>Nguyễn Sơn</t>
  </si>
  <si>
    <t>B14DCPT071</t>
  </si>
  <si>
    <t>Đặng Công</t>
  </si>
  <si>
    <t>26/10/96</t>
  </si>
  <si>
    <t>B16DCCN013</t>
  </si>
  <si>
    <t>B16DCCN015</t>
  </si>
  <si>
    <t>Trịnh Thị Vân</t>
  </si>
  <si>
    <t>B16DCCN526</t>
  </si>
  <si>
    <t>B16DCCN025</t>
  </si>
  <si>
    <t>B16DCCN026</t>
  </si>
  <si>
    <t>B16DCAT015</t>
  </si>
  <si>
    <t>Vũ Quốc</t>
  </si>
  <si>
    <t>21/04/96</t>
  </si>
  <si>
    <t>B16DCCN032</t>
  </si>
  <si>
    <t>Nguyễn</t>
  </si>
  <si>
    <t>B16DCCN035</t>
  </si>
  <si>
    <t>B16DCAT018</t>
  </si>
  <si>
    <t>Phùng Chí</t>
  </si>
  <si>
    <t>B16DCCN049</t>
  </si>
  <si>
    <t>B16DCVT048</t>
  </si>
  <si>
    <t>B16DCCN058</t>
  </si>
  <si>
    <t>Đạo</t>
  </si>
  <si>
    <t>B16DCAT033</t>
  </si>
  <si>
    <t>B16DCCN078</t>
  </si>
  <si>
    <t>B16DCCN087</t>
  </si>
  <si>
    <t>B16DCVT080</t>
  </si>
  <si>
    <t>Ngọc Văn</t>
  </si>
  <si>
    <t>B16DCPT034</t>
  </si>
  <si>
    <t>Vũ Hoàng</t>
  </si>
  <si>
    <t>B16DCCN119</t>
  </si>
  <si>
    <t>Cung Quang</t>
  </si>
  <si>
    <t>B16DCCN127</t>
  </si>
  <si>
    <t>01/08/97</t>
  </si>
  <si>
    <t>B16DCAT050</t>
  </si>
  <si>
    <t>B16DCCN137</t>
  </si>
  <si>
    <t>B16DCCN144</t>
  </si>
  <si>
    <t>01/10/98</t>
  </si>
  <si>
    <t>B16DCCN145</t>
  </si>
  <si>
    <t>B15DCCN233</t>
  </si>
  <si>
    <t>Ngô Trí</t>
  </si>
  <si>
    <t>20/01/97</t>
  </si>
  <si>
    <t>D15CQCN02-B</t>
  </si>
  <si>
    <t>B16DCAT061</t>
  </si>
  <si>
    <t>03/08/97</t>
  </si>
  <si>
    <t>B16DCAT064</t>
  </si>
  <si>
    <t>Đoàn Công</t>
  </si>
  <si>
    <t>B16DCCN155</t>
  </si>
  <si>
    <t>Hà Duy</t>
  </si>
  <si>
    <t>B16DCAT066</t>
  </si>
  <si>
    <t>B16DCCN158</t>
  </si>
  <si>
    <t>20/03/97</t>
  </si>
  <si>
    <t>B16DCCN159</t>
  </si>
  <si>
    <t>B16DCAT069</t>
  </si>
  <si>
    <t>Nghiêm Xuân</t>
  </si>
  <si>
    <t>B13DCKT053</t>
  </si>
  <si>
    <t>Đặng Lê</t>
  </si>
  <si>
    <t>23/09/95</t>
  </si>
  <si>
    <t>D13CQKT02-B</t>
  </si>
  <si>
    <t>B16DCCN175</t>
  </si>
  <si>
    <t>Lã Quang</t>
  </si>
  <si>
    <t>B14DCVT270</t>
  </si>
  <si>
    <t>Ma Phúc</t>
  </si>
  <si>
    <t>Kết</t>
  </si>
  <si>
    <t>08/08/95</t>
  </si>
  <si>
    <t>B16DCAT083</t>
  </si>
  <si>
    <t>B16DCCN202</t>
  </si>
  <si>
    <t>Hà Tùng</t>
  </si>
  <si>
    <t>B15DCVT238</t>
  </si>
  <si>
    <t>Hồ Tấn</t>
  </si>
  <si>
    <t>19/12/96</t>
  </si>
  <si>
    <t>B16DCCN223</t>
  </si>
  <si>
    <t>Vũ Thị Khánh</t>
  </si>
  <si>
    <t>B16DCAT104</t>
  </si>
  <si>
    <t>Mai Thị Hồng</t>
  </si>
  <si>
    <t>Mây</t>
  </si>
  <si>
    <t>B14DCDT163</t>
  </si>
  <si>
    <t>09/09/96</t>
  </si>
  <si>
    <t>B16DCCN235</t>
  </si>
  <si>
    <t>Đỗ Hữu Hoàng</t>
  </si>
  <si>
    <t>B16DCCN248</t>
  </si>
  <si>
    <t>Nông Thị Bích</t>
  </si>
  <si>
    <t>18/07/97</t>
  </si>
  <si>
    <t>B16DCCN262</t>
  </si>
  <si>
    <t>Phắc</t>
  </si>
  <si>
    <t>B16DCAT122</t>
  </si>
  <si>
    <t>Đặng Anh</t>
  </si>
  <si>
    <t>B16DCCN267</t>
  </si>
  <si>
    <t>Trương Thanh</t>
  </si>
  <si>
    <t>B16DCCN270</t>
  </si>
  <si>
    <t>B16DCCN271</t>
  </si>
  <si>
    <t>31/10/98</t>
  </si>
  <si>
    <t>B13DCKT067</t>
  </si>
  <si>
    <t>Phạm Thị Hoài</t>
  </si>
  <si>
    <t>09/09/95</t>
  </si>
  <si>
    <t>B16DCCN279</t>
  </si>
  <si>
    <t>B16DCCN297</t>
  </si>
  <si>
    <t>Đặng Hoàng</t>
  </si>
  <si>
    <t>B14DCCN760</t>
  </si>
  <si>
    <t>Đinh Hồng</t>
  </si>
  <si>
    <t>02/05/95</t>
  </si>
  <si>
    <t>B16DCVT264</t>
  </si>
  <si>
    <t>B16DCCN500</t>
  </si>
  <si>
    <t>Sompadthana</t>
  </si>
  <si>
    <t>Sonevixianh</t>
  </si>
  <si>
    <t>21/05/96</t>
  </si>
  <si>
    <t>B15DCVT352</t>
  </si>
  <si>
    <t>Lê Nguyên</t>
  </si>
  <si>
    <t>09/06/96</t>
  </si>
  <si>
    <t>B16DCCN311</t>
  </si>
  <si>
    <t>B14DCDT109</t>
  </si>
  <si>
    <t>10/04/96</t>
  </si>
  <si>
    <t>B16DCCN347</t>
  </si>
  <si>
    <t>Quách Quang</t>
  </si>
  <si>
    <t>23/06/96</t>
  </si>
  <si>
    <t>B16DCCN358</t>
  </si>
  <si>
    <t>Đinh Thị Huyền</t>
  </si>
  <si>
    <t>B16DCCN362</t>
  </si>
  <si>
    <t>Tráng</t>
  </si>
  <si>
    <t>B16DCCN364</t>
  </si>
  <si>
    <t>B16DCCN370</t>
  </si>
  <si>
    <t>Hoàng Mậu</t>
  </si>
  <si>
    <t>B16DCCN372</t>
  </si>
  <si>
    <t>Lê Mạnh</t>
  </si>
  <si>
    <t>B16DCAT162</t>
  </si>
  <si>
    <t>B16DCCN386</t>
  </si>
  <si>
    <t>B16DCCN388</t>
  </si>
  <si>
    <t>Tạ Anh</t>
  </si>
  <si>
    <t>B16DCAT170</t>
  </si>
  <si>
    <t>B16DCCN400</t>
  </si>
  <si>
    <t>B16DCVT344</t>
  </si>
  <si>
    <t>Tưởng</t>
  </si>
  <si>
    <t>26/06/87</t>
  </si>
  <si>
    <t>B16DCCN409</t>
  </si>
  <si>
    <t>B16DCCN007</t>
  </si>
  <si>
    <t>Hoàng Thị Lan</t>
  </si>
  <si>
    <t>B16DCCN012</t>
  </si>
  <si>
    <t>B12DCVT193</t>
  </si>
  <si>
    <t>06/09/94</t>
  </si>
  <si>
    <t>D12CQVT05-B</t>
  </si>
  <si>
    <t>B16DCCN021</t>
  </si>
  <si>
    <t>B16DCCN023</t>
  </si>
  <si>
    <t>B16DCMR012</t>
  </si>
  <si>
    <t>Bưởi</t>
  </si>
  <si>
    <t>B16DCCN040</t>
  </si>
  <si>
    <t>Chử Mạnh</t>
  </si>
  <si>
    <t>B16DCCN047</t>
  </si>
  <si>
    <t>B14DCVT540</t>
  </si>
  <si>
    <t>Cấn Văn</t>
  </si>
  <si>
    <t>22/04/96</t>
  </si>
  <si>
    <t>D14CQVT04-B</t>
  </si>
  <si>
    <t>B16DCCN059</t>
  </si>
  <si>
    <t>Đào Quốc</t>
  </si>
  <si>
    <t>B14DCVT524</t>
  </si>
  <si>
    <t>27/10/96</t>
  </si>
  <si>
    <t>B16DCAT034</t>
  </si>
  <si>
    <t>B16DCCN074</t>
  </si>
  <si>
    <t>B16DCCN082</t>
  </si>
  <si>
    <t>B16DCCN090</t>
  </si>
  <si>
    <t>B16DCCN095</t>
  </si>
  <si>
    <t>B16DCCN121</t>
  </si>
  <si>
    <t>Chu Xuân</t>
  </si>
  <si>
    <t>B14DCKT077</t>
  </si>
  <si>
    <t>Đặng Đức</t>
  </si>
  <si>
    <t>D14CQKT01-B</t>
  </si>
  <si>
    <t>B16DCCN128</t>
  </si>
  <si>
    <t>B16DCCN130</t>
  </si>
  <si>
    <t>B16DCCN534</t>
  </si>
  <si>
    <t>B16DCDT081</t>
  </si>
  <si>
    <t>B16DCAT059</t>
  </si>
  <si>
    <t>03/01/97</t>
  </si>
  <si>
    <t>B16DCAT062</t>
  </si>
  <si>
    <t>Tống Đình</t>
  </si>
  <si>
    <t>B16DCCN154</t>
  </si>
  <si>
    <t>Đoàn Mạnh</t>
  </si>
  <si>
    <t>B16DCCN157</t>
  </si>
  <si>
    <t>B15DCAT083</t>
  </si>
  <si>
    <t>Trần Phúc</t>
  </si>
  <si>
    <t>Hống</t>
  </si>
  <si>
    <t>D15CQAT03-B</t>
  </si>
  <si>
    <t>B14DCDT165</t>
  </si>
  <si>
    <t>Cao Anh</t>
  </si>
  <si>
    <t>28/08/96</t>
  </si>
  <si>
    <t>B16DCCN525</t>
  </si>
  <si>
    <t>B16DCAT070</t>
  </si>
  <si>
    <t>B14DCKT088</t>
  </si>
  <si>
    <t>Trần Nguyễn Tiến</t>
  </si>
  <si>
    <t>29/07/96</t>
  </si>
  <si>
    <t>B16DCAT073</t>
  </si>
  <si>
    <t>Đinh Trọng</t>
  </si>
  <si>
    <t>B16DCCN165</t>
  </si>
  <si>
    <t>B16DCMR044</t>
  </si>
  <si>
    <t>B16DCAT075</t>
  </si>
  <si>
    <t>B16DCAT078</t>
  </si>
  <si>
    <t>Khương Xuân</t>
  </si>
  <si>
    <t>B16DCCN181</t>
  </si>
  <si>
    <t>B16DCCN191</t>
  </si>
  <si>
    <t>Trương Văn</t>
  </si>
  <si>
    <t>B16DCAT086</t>
  </si>
  <si>
    <t>B16DCCN193</t>
  </si>
  <si>
    <t>B14DCDT278</t>
  </si>
  <si>
    <t>Khổng Ngọc</t>
  </si>
  <si>
    <t>15/06/96</t>
  </si>
  <si>
    <t>B16DCCN210</t>
  </si>
  <si>
    <t>B16DCAT098</t>
  </si>
  <si>
    <t>Phan Xuân</t>
  </si>
  <si>
    <t>B14DCVT573</t>
  </si>
  <si>
    <t>13/04/96</t>
  </si>
  <si>
    <t>B16DCAT110</t>
  </si>
  <si>
    <t>Trịnh Đình</t>
  </si>
  <si>
    <t>17/08/97</t>
  </si>
  <si>
    <t>B16DCCN245</t>
  </si>
  <si>
    <t>B16DCAT115</t>
  </si>
  <si>
    <t>B16DCCN250</t>
  </si>
  <si>
    <t>Hồ Hiếu</t>
  </si>
  <si>
    <t>B16DCCN538</t>
  </si>
  <si>
    <t>B16DCCN258</t>
  </si>
  <si>
    <t>Đỗ Đình</t>
  </si>
  <si>
    <t>B16DCCN263</t>
  </si>
  <si>
    <t>Phát</t>
  </si>
  <si>
    <t>B16DCAT120</t>
  </si>
  <si>
    <t>Phi</t>
  </si>
  <si>
    <t>B15DCVT298</t>
  </si>
  <si>
    <t>Đinh Duy</t>
  </si>
  <si>
    <t>29/11/97</t>
  </si>
  <si>
    <t>B14DCDT178</t>
  </si>
  <si>
    <t>02/06/95</t>
  </si>
  <si>
    <t>B16DCAT129</t>
  </si>
  <si>
    <t>Khuất Minh</t>
  </si>
  <si>
    <t>B16DCCN287</t>
  </si>
  <si>
    <t>19/11/97</t>
  </si>
  <si>
    <t>B16DCAT130</t>
  </si>
  <si>
    <t>B12DCVT329</t>
  </si>
  <si>
    <t>06/02/94</t>
  </si>
  <si>
    <t>D12CQVT07-B</t>
  </si>
  <si>
    <t>B16DCAT141</t>
  </si>
  <si>
    <t>Trần Nguyễn Ngọc</t>
  </si>
  <si>
    <t>B16DCCN318</t>
  </si>
  <si>
    <t>Nguyễn Cảnh</t>
  </si>
  <si>
    <t>B16DCCN322</t>
  </si>
  <si>
    <t>18/12/97</t>
  </si>
  <si>
    <t>B16DCCN527</t>
  </si>
  <si>
    <t>B15DCVT375</t>
  </si>
  <si>
    <t>D15CQVT07-B</t>
  </si>
  <si>
    <t>B16DCCN343</t>
  </si>
  <si>
    <t>Đinh Tiến</t>
  </si>
  <si>
    <t>B16DCCN353</t>
  </si>
  <si>
    <t>25/03/97</t>
  </si>
  <si>
    <t>B16DCCN359</t>
  </si>
  <si>
    <t>B16DCCN360</t>
  </si>
  <si>
    <t>B16DCAT160</t>
  </si>
  <si>
    <t>B16DCCN415</t>
  </si>
  <si>
    <t>Đặng Thị Hoàng</t>
  </si>
  <si>
    <t>B16DCTT002</t>
  </si>
  <si>
    <t>Hồ Vân</t>
  </si>
  <si>
    <t>B16DCKT003</t>
  </si>
  <si>
    <t>Hoàng Thị Vân</t>
  </si>
  <si>
    <t>B16DCQT006</t>
  </si>
  <si>
    <t>Lê Thục</t>
  </si>
  <si>
    <t>B16DCQT007</t>
  </si>
  <si>
    <t>02/01/97</t>
  </si>
  <si>
    <t>B16DCDT006</t>
  </si>
  <si>
    <t>B16DCMR009</t>
  </si>
  <si>
    <t>B16DCCN030</t>
  </si>
  <si>
    <t>B16DCTT008</t>
  </si>
  <si>
    <t>B16DCTT009</t>
  </si>
  <si>
    <t>Bùi Việt</t>
  </si>
  <si>
    <t>B16DCDT024</t>
  </si>
  <si>
    <t>B16DCTT010</t>
  </si>
  <si>
    <t>B16DCVT046</t>
  </si>
  <si>
    <t>Lê Hải</t>
  </si>
  <si>
    <t>B16DCQT024</t>
  </si>
  <si>
    <t>B16DCVT058</t>
  </si>
  <si>
    <t>B16DCTT016</t>
  </si>
  <si>
    <t>B16DCQT034</t>
  </si>
  <si>
    <t>B16DCTT017</t>
  </si>
  <si>
    <t>B16DCKT025</t>
  </si>
  <si>
    <t>Phạm Thị Hà</t>
  </si>
  <si>
    <t>B16DCTT019</t>
  </si>
  <si>
    <t>B16DCMR026</t>
  </si>
  <si>
    <t>B16DCPT042</t>
  </si>
  <si>
    <t>B16DCKT044</t>
  </si>
  <si>
    <t>Bùi Thị Thu</t>
  </si>
  <si>
    <t>B16DCPT047</t>
  </si>
  <si>
    <t>Đào Duy</t>
  </si>
  <si>
    <t>B16DCPT219</t>
  </si>
  <si>
    <t>B16DCTT022</t>
  </si>
  <si>
    <t>B16DCQT049</t>
  </si>
  <si>
    <t>B16DCPT203</t>
  </si>
  <si>
    <t>B16DCTT024</t>
  </si>
  <si>
    <t>Lưu Việt</t>
  </si>
  <si>
    <t>B16DCTT025</t>
  </si>
  <si>
    <t>B16DCKT053</t>
  </si>
  <si>
    <t>Nguyễn Phượng</t>
  </si>
  <si>
    <t>31/12/97</t>
  </si>
  <si>
    <t>B16DCPT062</t>
  </si>
  <si>
    <t>B16DCVT146</t>
  </si>
  <si>
    <t>B16DCKT058</t>
  </si>
  <si>
    <t>B16DCTT030</t>
  </si>
  <si>
    <t>B16DCPT226</t>
  </si>
  <si>
    <t>B16DCPT074</t>
  </si>
  <si>
    <t>B16DCMR048</t>
  </si>
  <si>
    <t>Tạ Thu</t>
  </si>
  <si>
    <t>B16DCTT033</t>
  </si>
  <si>
    <t>Dương Trung</t>
  </si>
  <si>
    <t>B16DCKT073</t>
  </si>
  <si>
    <t>B16DCPT086</t>
  </si>
  <si>
    <t>Lê</t>
  </si>
  <si>
    <t>B16DCPT090</t>
  </si>
  <si>
    <t>Sái Ngọc</t>
  </si>
  <si>
    <t>B16DCTT036</t>
  </si>
  <si>
    <t>B16DCPT092</t>
  </si>
  <si>
    <t>B16DCPT095</t>
  </si>
  <si>
    <t>Nguyễn Thăng</t>
  </si>
  <si>
    <t>B16DCTT038</t>
  </si>
  <si>
    <t>B16DCQT091</t>
  </si>
  <si>
    <t>Nguyễn Vũ Yến</t>
  </si>
  <si>
    <t>B16DCTT040</t>
  </si>
  <si>
    <t>B16DCTT043</t>
  </si>
  <si>
    <t>B16DCTT045</t>
  </si>
  <si>
    <t>B16DCMR078</t>
  </si>
  <si>
    <t>Tạ Thị ánh</t>
  </si>
  <si>
    <t>B16DCMR079</t>
  </si>
  <si>
    <t>B16DCTT049</t>
  </si>
  <si>
    <t>Phạm Yến</t>
  </si>
  <si>
    <t>B16DCKT105</t>
  </si>
  <si>
    <t>Nguyễn Mai</t>
  </si>
  <si>
    <t>Như</t>
  </si>
  <si>
    <t>B16DCQT107</t>
  </si>
  <si>
    <t>Ngô Thị Hồng</t>
  </si>
  <si>
    <t>B16DCPT114</t>
  </si>
  <si>
    <t>Vũ Tú</t>
  </si>
  <si>
    <t>B16DCKT113</t>
  </si>
  <si>
    <t>B16DCQT116</t>
  </si>
  <si>
    <t>B16DCTT051</t>
  </si>
  <si>
    <t>B16DCKT116</t>
  </si>
  <si>
    <t>Hoàng Thị Như</t>
  </si>
  <si>
    <t>B16DCPT122</t>
  </si>
  <si>
    <t>Ngô Thị Thúy</t>
  </si>
  <si>
    <t>B16DCQT124</t>
  </si>
  <si>
    <t>Nguyễn Sỹ Hoàng</t>
  </si>
  <si>
    <t>B16DCTT056</t>
  </si>
  <si>
    <t>B16DCKT129</t>
  </si>
  <si>
    <t>B16DCVT313</t>
  </si>
  <si>
    <t>B16DCMR105</t>
  </si>
  <si>
    <t>Hoàng Huyền</t>
  </si>
  <si>
    <t>B16DCTT062</t>
  </si>
  <si>
    <t>B16DCQT147</t>
  </si>
  <si>
    <t>B16DCQT152</t>
  </si>
  <si>
    <t>B16DCTT064</t>
  </si>
  <si>
    <t>B16DCPT172</t>
  </si>
  <si>
    <t>Hà Quốc</t>
  </si>
  <si>
    <t>B15DCQT208</t>
  </si>
  <si>
    <t>Đàm Thị Hải</t>
  </si>
  <si>
    <t>D15CQQT04-B</t>
  </si>
  <si>
    <t>B16DCTT004</t>
  </si>
  <si>
    <t>B16DCMR005</t>
  </si>
  <si>
    <t>B16DCMR007</t>
  </si>
  <si>
    <t>Trần Thị Vân</t>
  </si>
  <si>
    <t>B16DCPT204</t>
  </si>
  <si>
    <t>B16DCVT030</t>
  </si>
  <si>
    <t>Cao</t>
  </si>
  <si>
    <t>B16DCVT045</t>
  </si>
  <si>
    <t>Dương Hải</t>
  </si>
  <si>
    <t>06/08/98</t>
  </si>
  <si>
    <t>B16DCTT011</t>
  </si>
  <si>
    <t>B16DCQT025</t>
  </si>
  <si>
    <t>08/05/97</t>
  </si>
  <si>
    <t>B16DCDT038</t>
  </si>
  <si>
    <t>Đồng</t>
  </si>
  <si>
    <t>B16DCCN077</t>
  </si>
  <si>
    <t>Du</t>
  </si>
  <si>
    <t>B16DCQT035</t>
  </si>
  <si>
    <t>Đỗ Mĩ</t>
  </si>
  <si>
    <t>B16DCVT093</t>
  </si>
  <si>
    <t>Lại Văn</t>
  </si>
  <si>
    <t>B16DCVT097</t>
  </si>
  <si>
    <t>B16DCDT054</t>
  </si>
  <si>
    <t>Mai Thiên</t>
  </si>
  <si>
    <t>B15DCQT044</t>
  </si>
  <si>
    <t>06/09/97</t>
  </si>
  <si>
    <t>B16DCQT041</t>
  </si>
  <si>
    <t>Ngô Thúy</t>
  </si>
  <si>
    <t>B16DCVT109</t>
  </si>
  <si>
    <t>06/02/97</t>
  </si>
  <si>
    <t>B16DCVT110</t>
  </si>
  <si>
    <t>B16DCTT020</t>
  </si>
  <si>
    <t>B16DCPT048</t>
  </si>
  <si>
    <t>B16DCMR037</t>
  </si>
  <si>
    <t>18/06/97</t>
  </si>
  <si>
    <t>B16DCVT126</t>
  </si>
  <si>
    <t>B16DCQT050</t>
  </si>
  <si>
    <t>B16DCDT082</t>
  </si>
  <si>
    <t>Trần Khánh</t>
  </si>
  <si>
    <t>B16DCQT054</t>
  </si>
  <si>
    <t>Nguyễn Công Minh</t>
  </si>
  <si>
    <t>B16DCTT027</t>
  </si>
  <si>
    <t>B16DCQT061</t>
  </si>
  <si>
    <t>B16DCVT140</t>
  </si>
  <si>
    <t>B16DCDT094</t>
  </si>
  <si>
    <t>B16DCVT152</t>
  </si>
  <si>
    <t>Phan Quỳnh</t>
  </si>
  <si>
    <t>19/12/98</t>
  </si>
  <si>
    <t>B16DCDT110</t>
  </si>
  <si>
    <t>B16DCTT031</t>
  </si>
  <si>
    <t>Phan Thị Thu</t>
  </si>
  <si>
    <t>B16DCVT167</t>
  </si>
  <si>
    <t>B16DCQT074</t>
  </si>
  <si>
    <t>B16DCDT122</t>
  </si>
  <si>
    <t>B16DCPT080</t>
  </si>
  <si>
    <t>B16DCTT034</t>
  </si>
  <si>
    <t>B16DCQT076</t>
  </si>
  <si>
    <t>Tống Thị Phương</t>
  </si>
  <si>
    <t>B16DCMR055</t>
  </si>
  <si>
    <t>B16DCTT035</t>
  </si>
  <si>
    <t>Bùi Thị Mai</t>
  </si>
  <si>
    <t>B16DCPT088</t>
  </si>
  <si>
    <t>B16DCMR066</t>
  </si>
  <si>
    <t>B16DCVT216</t>
  </si>
  <si>
    <t>B16DCTT042</t>
  </si>
  <si>
    <t>Đỗ Thành</t>
  </si>
  <si>
    <t>B16DCPT108</t>
  </si>
  <si>
    <t>Nghiệp</t>
  </si>
  <si>
    <t>20/12/91</t>
  </si>
  <si>
    <t>B16DCQT104</t>
  </si>
  <si>
    <t>B16DCMR083</t>
  </si>
  <si>
    <t>B16DCTT050</t>
  </si>
  <si>
    <t>Trần Việt Hải</t>
  </si>
  <si>
    <t>03/02/96</t>
  </si>
  <si>
    <t>B16DCVT241</t>
  </si>
  <si>
    <t>B16DCVT242</t>
  </si>
  <si>
    <t>Quách Văn</t>
  </si>
  <si>
    <t>B16DCQT111</t>
  </si>
  <si>
    <t>B16DCVT250</t>
  </si>
  <si>
    <t>B16DCCN286</t>
  </si>
  <si>
    <t>06/05/98</t>
  </si>
  <si>
    <t>B16DCTT052</t>
  </si>
  <si>
    <t>Lê Thị Như</t>
  </si>
  <si>
    <t>B16DCPT124</t>
  </si>
  <si>
    <t>Phan Sỹ</t>
  </si>
  <si>
    <t>B16DCDT186</t>
  </si>
  <si>
    <t>B16DCTT054</t>
  </si>
  <si>
    <t>B16DCTT055</t>
  </si>
  <si>
    <t>B14DCAT173</t>
  </si>
  <si>
    <t>27/08/96</t>
  </si>
  <si>
    <t>B16DCCN341</t>
  </si>
  <si>
    <t>B16DCVT295</t>
  </si>
  <si>
    <t>B16DCTT057</t>
  </si>
  <si>
    <t>B16DCTT059</t>
  </si>
  <si>
    <t>Hán Thị</t>
  </si>
  <si>
    <t>B16DCTT060</t>
  </si>
  <si>
    <t>B16DCQT140</t>
  </si>
  <si>
    <t>B16DCVT304</t>
  </si>
  <si>
    <t>B16DCMR101</t>
  </si>
  <si>
    <t>B16DCTT063</t>
  </si>
  <si>
    <t>Lê Huyền</t>
  </si>
  <si>
    <t>B16DCVT318</t>
  </si>
  <si>
    <t>B16DCPT160</t>
  </si>
  <si>
    <t>Trần Thiện</t>
  </si>
  <si>
    <t>B13DCCN118</t>
  </si>
  <si>
    <t>11/01/94</t>
  </si>
  <si>
    <t>D13CNPM2</t>
  </si>
  <si>
    <t>B16DCDT220</t>
  </si>
  <si>
    <t>Trần Hữu</t>
  </si>
  <si>
    <t>B16DCVT346</t>
  </si>
  <si>
    <t>Dương Hoàng</t>
  </si>
  <si>
    <t>B16DCVT015</t>
  </si>
  <si>
    <t>Phạm Hữu Việt</t>
  </si>
  <si>
    <t>E16CN</t>
  </si>
  <si>
    <t>B15DCVT010</t>
  </si>
  <si>
    <t>15/10/97</t>
  </si>
  <si>
    <t>B16DCAT009</t>
  </si>
  <si>
    <t>B16DCAT012</t>
  </si>
  <si>
    <t>B16DCAT031</t>
  </si>
  <si>
    <t>Chu Thành</t>
  </si>
  <si>
    <t>B16DCCN079</t>
  </si>
  <si>
    <t>B16DCDT045</t>
  </si>
  <si>
    <t>B16DCDT050</t>
  </si>
  <si>
    <t>B16DCCN103</t>
  </si>
  <si>
    <t>Lê Bình</t>
  </si>
  <si>
    <t>B16DCCN105</t>
  </si>
  <si>
    <t>B16DCAT052</t>
  </si>
  <si>
    <t>Nguyễn Vũ</t>
  </si>
  <si>
    <t>B16DCCN150</t>
  </si>
  <si>
    <t>B16DCVT130</t>
  </si>
  <si>
    <t>Nguyễn Trọng Huy</t>
  </si>
  <si>
    <t>B16DCVT139</t>
  </si>
  <si>
    <t>B16DCDT095</t>
  </si>
  <si>
    <t>B16DCDT102</t>
  </si>
  <si>
    <t>Trịnh Đức</t>
  </si>
  <si>
    <t>B16DCDT112</t>
  </si>
  <si>
    <t>B16DCVT172</t>
  </si>
  <si>
    <t>Lê Duy Hưng</t>
  </si>
  <si>
    <t>B16DCDT125</t>
  </si>
  <si>
    <t>B16DCDT134</t>
  </si>
  <si>
    <t>Vũ Tuấn</t>
  </si>
  <si>
    <t>B16DCDT137</t>
  </si>
  <si>
    <t>B16DCCN226</t>
  </si>
  <si>
    <t>B16DCVT226</t>
  </si>
  <si>
    <t>Kiều Hoàng</t>
  </si>
  <si>
    <t>B16DCCN276</t>
  </si>
  <si>
    <t>B16DCDT171</t>
  </si>
  <si>
    <t>B16DCCN289</t>
  </si>
  <si>
    <t>B16DCVT265</t>
  </si>
  <si>
    <t>Vương Vũ Bắc</t>
  </si>
  <si>
    <t>B16DCVT266</t>
  </si>
  <si>
    <t>Hoàng Tiến</t>
  </si>
  <si>
    <t>B16DCCN313</t>
  </si>
  <si>
    <t>Đoàn Thế</t>
  </si>
  <si>
    <t>Tạo</t>
  </si>
  <si>
    <t>B16DCAT146</t>
  </si>
  <si>
    <t>Nguyên Tất</t>
  </si>
  <si>
    <t>B16DCAT147</t>
  </si>
  <si>
    <t>Trương Hữu</t>
  </si>
  <si>
    <t>B16DCCN352</t>
  </si>
  <si>
    <t>Kim Xuân</t>
  </si>
  <si>
    <t>B16DCCN391</t>
  </si>
  <si>
    <t>B16DCCN397</t>
  </si>
  <si>
    <t>B16DCCN403</t>
  </si>
  <si>
    <t>Giáo dục thể chất 2</t>
  </si>
  <si>
    <t>Mã nhóm:21</t>
  </si>
  <si>
    <t xml:space="preserve">Nguyễn Đức Thịnh </t>
  </si>
  <si>
    <t>Trương Kim Liên</t>
  </si>
  <si>
    <t>mã nhóm:22</t>
  </si>
  <si>
    <t>Mã nhóm:23</t>
  </si>
  <si>
    <t>Mã nhóm:24</t>
  </si>
  <si>
    <t>Mã nhóm:9</t>
  </si>
  <si>
    <t>Mã nhóm:10</t>
  </si>
  <si>
    <t>Mã nhóm:11</t>
  </si>
  <si>
    <t>Mã nhóm:12</t>
  </si>
  <si>
    <t>Mã nhóm:13</t>
  </si>
  <si>
    <t>Mã nhóm: 01</t>
  </si>
  <si>
    <t>Ngày thi: 03/6/2017</t>
  </si>
  <si>
    <t>Bảy</t>
  </si>
  <si>
    <t>Sáu</t>
  </si>
  <si>
    <t>Năm</t>
  </si>
  <si>
    <t>Bốn</t>
  </si>
  <si>
    <t>Tám</t>
  </si>
  <si>
    <t>Chín</t>
  </si>
  <si>
    <t>Nguyễn Đức Thịnh</t>
  </si>
  <si>
    <t>Nguyễn Thiện Thi</t>
  </si>
  <si>
    <t>Mã nhóm: 02</t>
  </si>
  <si>
    <t>Không</t>
  </si>
  <si>
    <t>Mã nhóm: 03</t>
  </si>
  <si>
    <t>Mã nhóm: 04</t>
  </si>
  <si>
    <t>Mã nhóm: 05</t>
  </si>
  <si>
    <t>Hai</t>
  </si>
  <si>
    <t>Mã nhóm: 06</t>
  </si>
  <si>
    <t>Mã nhóm: 07</t>
  </si>
  <si>
    <t xml:space="preserve"> </t>
  </si>
  <si>
    <t>bốn</t>
  </si>
  <si>
    <t xml:space="preserve">Ba </t>
  </si>
  <si>
    <t>Mã nhóm: 08</t>
  </si>
  <si>
    <t>Ngày thi: 03/6/2016</t>
  </si>
  <si>
    <t>Mã nhóm: 14</t>
  </si>
  <si>
    <t>Ngày thi:          /6/2017</t>
  </si>
  <si>
    <t>Mã nhóm: 15</t>
  </si>
  <si>
    <t>Mã nhóm: 16</t>
  </si>
  <si>
    <t>Mã nhóm: 17</t>
  </si>
  <si>
    <t>Mã nhóm: 18</t>
  </si>
  <si>
    <t>Mã nhóm: 19</t>
  </si>
  <si>
    <t>Mã nhóm: 20</t>
  </si>
  <si>
    <t>Mã nhóm: 25</t>
  </si>
  <si>
    <t>Mã nhóm: 26</t>
  </si>
  <si>
    <t>Nguyễn Cảnh Châu</t>
  </si>
  <si>
    <t>Ngô Hồng Quân</t>
  </si>
  <si>
    <t>Hà Nội, ngày 09 tháng 06 năm 2017</t>
  </si>
  <si>
    <t>BẢNG ĐIỂM HỌC PHẦN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</si>
</sst>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4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5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5" fillId="0" borderId="12" xfId="0" applyFont="1" applyFill="1" applyBorder="1" applyProtection="1">
      <protection locked="0"/>
    </xf>
    <xf numFmtId="0" fontId="5" fillId="0" borderId="15" xfId="0" applyFont="1" applyFill="1" applyBorder="1" applyProtection="1"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textRotation="90" wrapText="1"/>
      <protection locked="0"/>
    </xf>
    <xf numFmtId="0" fontId="14" fillId="0" borderId="5" xfId="0" applyFont="1" applyFill="1" applyBorder="1" applyAlignment="1" applyProtection="1">
      <alignment horizontal="center" vertical="center" textRotation="90" wrapText="1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4" fillId="0" borderId="14" xfId="4" applyFont="1" applyBorder="1" applyAlignment="1" applyProtection="1">
      <alignment horizontal="center" vertical="center"/>
      <protection locked="0"/>
    </xf>
    <xf numFmtId="164" fontId="4" fillId="0" borderId="17" xfId="4" applyNumberFormat="1" applyFont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left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9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1"/>
  <sheetViews>
    <sheetView workbookViewId="0">
      <pane ySplit="4" topLeftCell="A71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3.44140625" style="1" customWidth="1"/>
    <col min="5" max="5" width="7.77734375" style="1" customWidth="1"/>
    <col min="6" max="6" width="9.33203125" style="1" hidden="1" customWidth="1"/>
    <col min="7" max="7" width="11.109375" style="1" customWidth="1"/>
    <col min="8" max="9" width="5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34" t="s">
        <v>3866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35" t="s">
        <v>59</v>
      </c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3830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136">
        <v>2</v>
      </c>
      <c r="G6" s="120" t="s">
        <v>3831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01</v>
      </c>
      <c r="Y9" s="69">
        <f>+$AH$9+$AJ$9+$AF$9</f>
        <v>73</v>
      </c>
      <c r="Z9" s="63">
        <f>COUNTIF($S$10:$S$143,"Khiển trách")</f>
        <v>0</v>
      </c>
      <c r="AA9" s="63">
        <f>COUNTIF($S$10:$S$143,"Cảnh cáo")</f>
        <v>0</v>
      </c>
      <c r="AB9" s="63">
        <f>COUNTIF($S$10:$S$143,"Đình chỉ thi")</f>
        <v>0</v>
      </c>
      <c r="AC9" s="70">
        <f>+($Z$9+$AA$9+$AB$9)/$Y$9*100%</f>
        <v>0</v>
      </c>
      <c r="AD9" s="63">
        <f>SUM(COUNTIF($S$10:$S$141,"Vắng"),COUNTIF($S$10:$S$141,"Vắng có phép"))</f>
        <v>0</v>
      </c>
      <c r="AE9" s="71">
        <f>+$AD$9/$Y$9</f>
        <v>0</v>
      </c>
      <c r="AF9" s="72">
        <f>COUNTIF($V$10:$V$141,"Thi lại")</f>
        <v>0</v>
      </c>
      <c r="AG9" s="71">
        <f>+$AF$9/$Y$9</f>
        <v>0</v>
      </c>
      <c r="AH9" s="72">
        <f>COUNTIF($V$10:$V$142,"Học lại")</f>
        <v>2</v>
      </c>
      <c r="AI9" s="71">
        <f>+$AH$9/$Y$9</f>
        <v>2.7397260273972601E-2</v>
      </c>
      <c r="AJ9" s="63">
        <f>COUNTIF($V$11:$V$142,"Đạt")</f>
        <v>71</v>
      </c>
      <c r="AK9" s="70">
        <f>+$AJ$9/$Y$9</f>
        <v>0.9726027397260274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60</v>
      </c>
      <c r="D11" s="17" t="s">
        <v>61</v>
      </c>
      <c r="E11" s="18" t="s">
        <v>62</v>
      </c>
      <c r="F11" s="19" t="s">
        <v>63</v>
      </c>
      <c r="G11" s="16" t="s">
        <v>64</v>
      </c>
      <c r="H11" s="31">
        <v>10</v>
      </c>
      <c r="I11" s="20">
        <v>8</v>
      </c>
      <c r="J11" s="20" t="s">
        <v>27</v>
      </c>
      <c r="K11" s="20" t="s">
        <v>27</v>
      </c>
      <c r="L11" s="21"/>
      <c r="M11" s="21">
        <v>7</v>
      </c>
      <c r="N11" s="137" t="s">
        <v>3832</v>
      </c>
      <c r="O11" s="21"/>
      <c r="P11" s="22">
        <v>7</v>
      </c>
      <c r="Q11" s="23">
        <f t="shared" ref="Q11:Q74" si="0">ROUND(SUMPRODUCT(H11:P11,$H$10:$P$10)/100,1)</f>
        <v>7.9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83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65</v>
      </c>
      <c r="D12" s="28" t="s">
        <v>66</v>
      </c>
      <c r="E12" s="29" t="s">
        <v>67</v>
      </c>
      <c r="F12" s="30" t="s">
        <v>68</v>
      </c>
      <c r="G12" s="27" t="s">
        <v>69</v>
      </c>
      <c r="H12" s="31">
        <v>10</v>
      </c>
      <c r="I12" s="31">
        <v>7</v>
      </c>
      <c r="J12" s="31" t="s">
        <v>27</v>
      </c>
      <c r="K12" s="31" t="s">
        <v>27</v>
      </c>
      <c r="L12" s="32"/>
      <c r="M12" s="32">
        <v>6</v>
      </c>
      <c r="N12" s="38" t="s">
        <v>3833</v>
      </c>
      <c r="O12" s="32"/>
      <c r="P12" s="33">
        <v>6</v>
      </c>
      <c r="Q12" s="34">
        <f t="shared" si="0"/>
        <v>7.1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70</v>
      </c>
      <c r="D13" s="28" t="s">
        <v>71</v>
      </c>
      <c r="E13" s="29" t="s">
        <v>67</v>
      </c>
      <c r="F13" s="30" t="s">
        <v>72</v>
      </c>
      <c r="G13" s="27" t="s">
        <v>69</v>
      </c>
      <c r="H13" s="31">
        <v>10</v>
      </c>
      <c r="I13" s="31">
        <v>6</v>
      </c>
      <c r="J13" s="31" t="s">
        <v>27</v>
      </c>
      <c r="K13" s="31" t="s">
        <v>27</v>
      </c>
      <c r="L13" s="38"/>
      <c r="M13" s="38">
        <v>6</v>
      </c>
      <c r="N13" s="38" t="s">
        <v>3833</v>
      </c>
      <c r="O13" s="38"/>
      <c r="P13" s="33">
        <v>6</v>
      </c>
      <c r="Q13" s="34">
        <f t="shared" si="0"/>
        <v>6.8</v>
      </c>
      <c r="R13" s="35" t="str">
        <f t="shared" ref="R13:R8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C+</v>
      </c>
      <c r="S13" s="36" t="str">
        <f t="shared" si="1"/>
        <v>Trung bình</v>
      </c>
      <c r="T13" s="37" t="str">
        <f t="shared" ref="T13:T83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73</v>
      </c>
      <c r="D14" s="28" t="s">
        <v>74</v>
      </c>
      <c r="E14" s="29" t="s">
        <v>67</v>
      </c>
      <c r="F14" s="30" t="s">
        <v>75</v>
      </c>
      <c r="G14" s="27" t="s">
        <v>76</v>
      </c>
      <c r="H14" s="31">
        <v>0</v>
      </c>
      <c r="I14" s="31">
        <v>0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>Không đủ ĐKDT</v>
      </c>
      <c r="U14" s="91"/>
      <c r="V14" s="89" t="str">
        <f t="shared" si="2"/>
        <v>Học lại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77</v>
      </c>
      <c r="D15" s="28" t="s">
        <v>78</v>
      </c>
      <c r="E15" s="29" t="s">
        <v>67</v>
      </c>
      <c r="F15" s="30" t="s">
        <v>79</v>
      </c>
      <c r="G15" s="27" t="s">
        <v>69</v>
      </c>
      <c r="H15" s="31">
        <v>10</v>
      </c>
      <c r="I15" s="31">
        <v>6</v>
      </c>
      <c r="J15" s="31" t="s">
        <v>27</v>
      </c>
      <c r="K15" s="31" t="s">
        <v>27</v>
      </c>
      <c r="L15" s="38"/>
      <c r="M15" s="38">
        <v>7</v>
      </c>
      <c r="N15" s="137" t="s">
        <v>3832</v>
      </c>
      <c r="O15" s="38"/>
      <c r="P15" s="33">
        <v>7</v>
      </c>
      <c r="Q15" s="34">
        <f t="shared" si="0"/>
        <v>7.3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80</v>
      </c>
      <c r="D16" s="28" t="s">
        <v>81</v>
      </c>
      <c r="E16" s="29" t="s">
        <v>67</v>
      </c>
      <c r="F16" s="30" t="s">
        <v>82</v>
      </c>
      <c r="G16" s="27" t="s">
        <v>83</v>
      </c>
      <c r="H16" s="31">
        <v>0</v>
      </c>
      <c r="I16" s="31">
        <v>5</v>
      </c>
      <c r="J16" s="31" t="s">
        <v>27</v>
      </c>
      <c r="K16" s="31" t="s">
        <v>27</v>
      </c>
      <c r="L16" s="38"/>
      <c r="M16" s="38">
        <v>5</v>
      </c>
      <c r="N16" s="38" t="s">
        <v>3834</v>
      </c>
      <c r="O16" s="38"/>
      <c r="P16" s="33">
        <v>5</v>
      </c>
      <c r="Q16" s="34">
        <f t="shared" si="0"/>
        <v>4</v>
      </c>
      <c r="R16" s="35" t="str">
        <f t="shared" si="3"/>
        <v>D</v>
      </c>
      <c r="S16" s="36" t="str">
        <f t="shared" si="1"/>
        <v>Trung bình yếu</v>
      </c>
      <c r="T16" s="37"/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84</v>
      </c>
      <c r="D17" s="28" t="s">
        <v>85</v>
      </c>
      <c r="E17" s="29" t="s">
        <v>67</v>
      </c>
      <c r="F17" s="30" t="s">
        <v>86</v>
      </c>
      <c r="G17" s="27" t="s">
        <v>87</v>
      </c>
      <c r="H17" s="31">
        <v>10</v>
      </c>
      <c r="I17" s="31">
        <v>7</v>
      </c>
      <c r="J17" s="31" t="s">
        <v>27</v>
      </c>
      <c r="K17" s="31" t="s">
        <v>27</v>
      </c>
      <c r="L17" s="38"/>
      <c r="M17" s="38">
        <v>7</v>
      </c>
      <c r="N17" s="137" t="s">
        <v>3832</v>
      </c>
      <c r="O17" s="38"/>
      <c r="P17" s="33">
        <v>7</v>
      </c>
      <c r="Q17" s="34">
        <f t="shared" si="0"/>
        <v>7.6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88</v>
      </c>
      <c r="D18" s="28" t="s">
        <v>89</v>
      </c>
      <c r="E18" s="29" t="s">
        <v>90</v>
      </c>
      <c r="F18" s="30" t="s">
        <v>91</v>
      </c>
      <c r="G18" s="27" t="s">
        <v>92</v>
      </c>
      <c r="H18" s="31">
        <v>10</v>
      </c>
      <c r="I18" s="31">
        <v>6</v>
      </c>
      <c r="J18" s="31" t="s">
        <v>27</v>
      </c>
      <c r="K18" s="31" t="s">
        <v>27</v>
      </c>
      <c r="L18" s="38"/>
      <c r="M18" s="38">
        <v>3</v>
      </c>
      <c r="N18" s="38" t="s">
        <v>1995</v>
      </c>
      <c r="O18" s="38"/>
      <c r="P18" s="33">
        <v>3</v>
      </c>
      <c r="Q18" s="34">
        <f t="shared" si="0"/>
        <v>5.3</v>
      </c>
      <c r="R18" s="35" t="str">
        <f t="shared" si="3"/>
        <v>D+</v>
      </c>
      <c r="S18" s="36" t="str">
        <f t="shared" si="1"/>
        <v>Trung bình yếu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93</v>
      </c>
      <c r="D19" s="28" t="s">
        <v>94</v>
      </c>
      <c r="E19" s="29" t="s">
        <v>95</v>
      </c>
      <c r="F19" s="30" t="s">
        <v>96</v>
      </c>
      <c r="G19" s="27" t="s">
        <v>97</v>
      </c>
      <c r="H19" s="31">
        <v>10</v>
      </c>
      <c r="I19" s="31">
        <v>8</v>
      </c>
      <c r="J19" s="31" t="s">
        <v>27</v>
      </c>
      <c r="K19" s="31" t="s">
        <v>27</v>
      </c>
      <c r="L19" s="38"/>
      <c r="M19" s="38">
        <v>7</v>
      </c>
      <c r="N19" s="137" t="s">
        <v>3832</v>
      </c>
      <c r="O19" s="38"/>
      <c r="P19" s="33">
        <v>7</v>
      </c>
      <c r="Q19" s="34">
        <f t="shared" si="0"/>
        <v>7.9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98</v>
      </c>
      <c r="D20" s="28" t="s">
        <v>99</v>
      </c>
      <c r="E20" s="29" t="s">
        <v>100</v>
      </c>
      <c r="F20" s="30" t="s">
        <v>101</v>
      </c>
      <c r="G20" s="27" t="s">
        <v>102</v>
      </c>
      <c r="H20" s="31">
        <v>10</v>
      </c>
      <c r="I20" s="31">
        <v>6</v>
      </c>
      <c r="J20" s="31" t="s">
        <v>27</v>
      </c>
      <c r="K20" s="31" t="s">
        <v>27</v>
      </c>
      <c r="L20" s="38"/>
      <c r="M20" s="38">
        <v>4</v>
      </c>
      <c r="N20" s="38" t="s">
        <v>3835</v>
      </c>
      <c r="O20" s="38"/>
      <c r="P20" s="33">
        <v>4</v>
      </c>
      <c r="Q20" s="34">
        <f t="shared" si="0"/>
        <v>5.8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103</v>
      </c>
      <c r="D21" s="28" t="s">
        <v>104</v>
      </c>
      <c r="E21" s="29" t="s">
        <v>105</v>
      </c>
      <c r="F21" s="30" t="s">
        <v>106</v>
      </c>
      <c r="G21" s="27" t="s">
        <v>107</v>
      </c>
      <c r="H21" s="31">
        <v>10</v>
      </c>
      <c r="I21" s="31">
        <v>6</v>
      </c>
      <c r="J21" s="31" t="s">
        <v>27</v>
      </c>
      <c r="K21" s="31" t="s">
        <v>27</v>
      </c>
      <c r="L21" s="38"/>
      <c r="M21" s="38">
        <v>6</v>
      </c>
      <c r="N21" s="38" t="s">
        <v>3833</v>
      </c>
      <c r="O21" s="38"/>
      <c r="P21" s="33">
        <v>6</v>
      </c>
      <c r="Q21" s="34">
        <f t="shared" si="0"/>
        <v>6.8</v>
      </c>
      <c r="R21" s="35" t="str">
        <f t="shared" si="3"/>
        <v>C+</v>
      </c>
      <c r="S21" s="36" t="str">
        <f t="shared" si="1"/>
        <v>Trung bình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108</v>
      </c>
      <c r="D22" s="28" t="s">
        <v>109</v>
      </c>
      <c r="E22" s="29" t="s">
        <v>110</v>
      </c>
      <c r="F22" s="30" t="s">
        <v>111</v>
      </c>
      <c r="G22" s="27" t="s">
        <v>83</v>
      </c>
      <c r="H22" s="31">
        <v>10</v>
      </c>
      <c r="I22" s="31">
        <v>8</v>
      </c>
      <c r="J22" s="31" t="s">
        <v>27</v>
      </c>
      <c r="K22" s="31" t="s">
        <v>27</v>
      </c>
      <c r="L22" s="38"/>
      <c r="M22" s="38">
        <v>6</v>
      </c>
      <c r="N22" s="38" t="s">
        <v>3833</v>
      </c>
      <c r="O22" s="38"/>
      <c r="P22" s="33">
        <v>6</v>
      </c>
      <c r="Q22" s="34">
        <f t="shared" si="0"/>
        <v>7.4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112</v>
      </c>
      <c r="D23" s="28" t="s">
        <v>113</v>
      </c>
      <c r="E23" s="29" t="s">
        <v>110</v>
      </c>
      <c r="F23" s="30" t="s">
        <v>114</v>
      </c>
      <c r="G23" s="27" t="s">
        <v>115</v>
      </c>
      <c r="H23" s="31">
        <v>10</v>
      </c>
      <c r="I23" s="31">
        <v>8</v>
      </c>
      <c r="J23" s="31" t="s">
        <v>27</v>
      </c>
      <c r="K23" s="31" t="s">
        <v>27</v>
      </c>
      <c r="L23" s="38"/>
      <c r="M23" s="38">
        <v>6</v>
      </c>
      <c r="N23" s="38" t="s">
        <v>3833</v>
      </c>
      <c r="O23" s="38"/>
      <c r="P23" s="33">
        <v>6</v>
      </c>
      <c r="Q23" s="34">
        <f t="shared" si="0"/>
        <v>7.4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116</v>
      </c>
      <c r="D24" s="28" t="s">
        <v>117</v>
      </c>
      <c r="E24" s="29" t="s">
        <v>118</v>
      </c>
      <c r="F24" s="30" t="s">
        <v>119</v>
      </c>
      <c r="G24" s="27" t="s">
        <v>120</v>
      </c>
      <c r="H24" s="31">
        <v>9</v>
      </c>
      <c r="I24" s="31">
        <v>6</v>
      </c>
      <c r="J24" s="31" t="s">
        <v>27</v>
      </c>
      <c r="K24" s="31" t="s">
        <v>27</v>
      </c>
      <c r="L24" s="38"/>
      <c r="M24" s="38">
        <v>5</v>
      </c>
      <c r="N24" s="38" t="s">
        <v>3834</v>
      </c>
      <c r="O24" s="38"/>
      <c r="P24" s="33">
        <v>5</v>
      </c>
      <c r="Q24" s="34">
        <f t="shared" si="0"/>
        <v>6.1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121</v>
      </c>
      <c r="D25" s="28" t="s">
        <v>122</v>
      </c>
      <c r="E25" s="29" t="s">
        <v>118</v>
      </c>
      <c r="F25" s="30" t="s">
        <v>123</v>
      </c>
      <c r="G25" s="27" t="s">
        <v>69</v>
      </c>
      <c r="H25" s="31">
        <v>8</v>
      </c>
      <c r="I25" s="31">
        <v>10</v>
      </c>
      <c r="J25" s="31" t="s">
        <v>27</v>
      </c>
      <c r="K25" s="31" t="s">
        <v>27</v>
      </c>
      <c r="L25" s="38"/>
      <c r="M25" s="38">
        <v>8</v>
      </c>
      <c r="N25" s="38" t="s">
        <v>3836</v>
      </c>
      <c r="O25" s="38"/>
      <c r="P25" s="33">
        <v>8</v>
      </c>
      <c r="Q25" s="34">
        <f t="shared" si="0"/>
        <v>8.6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124</v>
      </c>
      <c r="D26" s="28" t="s">
        <v>125</v>
      </c>
      <c r="E26" s="29" t="s">
        <v>126</v>
      </c>
      <c r="F26" s="30" t="s">
        <v>127</v>
      </c>
      <c r="G26" s="27" t="s">
        <v>115</v>
      </c>
      <c r="H26" s="31">
        <v>9</v>
      </c>
      <c r="I26" s="31">
        <v>5</v>
      </c>
      <c r="J26" s="31" t="s">
        <v>27</v>
      </c>
      <c r="K26" s="31" t="s">
        <v>27</v>
      </c>
      <c r="L26" s="38"/>
      <c r="M26" s="38">
        <v>5</v>
      </c>
      <c r="N26" s="38" t="s">
        <v>3834</v>
      </c>
      <c r="O26" s="38"/>
      <c r="P26" s="33">
        <v>5</v>
      </c>
      <c r="Q26" s="34">
        <f t="shared" si="0"/>
        <v>5.8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128</v>
      </c>
      <c r="D27" s="28" t="s">
        <v>129</v>
      </c>
      <c r="E27" s="29" t="s">
        <v>130</v>
      </c>
      <c r="F27" s="30" t="s">
        <v>131</v>
      </c>
      <c r="G27" s="27" t="s">
        <v>115</v>
      </c>
      <c r="H27" s="31">
        <v>10</v>
      </c>
      <c r="I27" s="31">
        <v>5</v>
      </c>
      <c r="J27" s="31" t="s">
        <v>27</v>
      </c>
      <c r="K27" s="31" t="s">
        <v>27</v>
      </c>
      <c r="L27" s="38"/>
      <c r="M27" s="38">
        <v>7</v>
      </c>
      <c r="N27" s="137" t="s">
        <v>3832</v>
      </c>
      <c r="O27" s="38"/>
      <c r="P27" s="33">
        <v>7</v>
      </c>
      <c r="Q27" s="34">
        <f t="shared" si="0"/>
        <v>7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132</v>
      </c>
      <c r="D28" s="28" t="s">
        <v>133</v>
      </c>
      <c r="E28" s="29" t="s">
        <v>134</v>
      </c>
      <c r="F28" s="30" t="s">
        <v>135</v>
      </c>
      <c r="G28" s="27" t="s">
        <v>136</v>
      </c>
      <c r="H28" s="31">
        <v>9</v>
      </c>
      <c r="I28" s="31">
        <v>8</v>
      </c>
      <c r="J28" s="31" t="s">
        <v>27</v>
      </c>
      <c r="K28" s="31" t="s">
        <v>27</v>
      </c>
      <c r="L28" s="38"/>
      <c r="M28" s="38">
        <v>7</v>
      </c>
      <c r="N28" s="137" t="s">
        <v>3832</v>
      </c>
      <c r="O28" s="38"/>
      <c r="P28" s="33">
        <v>7</v>
      </c>
      <c r="Q28" s="34">
        <f t="shared" si="0"/>
        <v>7.7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137</v>
      </c>
      <c r="D29" s="28" t="s">
        <v>138</v>
      </c>
      <c r="E29" s="29" t="s">
        <v>134</v>
      </c>
      <c r="F29" s="30" t="s">
        <v>139</v>
      </c>
      <c r="G29" s="27" t="s">
        <v>97</v>
      </c>
      <c r="H29" s="31">
        <v>10</v>
      </c>
      <c r="I29" s="31">
        <v>5</v>
      </c>
      <c r="J29" s="31" t="s">
        <v>27</v>
      </c>
      <c r="K29" s="31" t="s">
        <v>27</v>
      </c>
      <c r="L29" s="38"/>
      <c r="M29" s="38">
        <v>3</v>
      </c>
      <c r="N29" s="38" t="s">
        <v>1995</v>
      </c>
      <c r="O29" s="38"/>
      <c r="P29" s="33">
        <v>3</v>
      </c>
      <c r="Q29" s="34">
        <f t="shared" si="0"/>
        <v>5</v>
      </c>
      <c r="R29" s="35" t="str">
        <f t="shared" si="3"/>
        <v>D+</v>
      </c>
      <c r="S29" s="36" t="str">
        <f t="shared" si="1"/>
        <v>Trung bình yếu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140</v>
      </c>
      <c r="D30" s="28" t="s">
        <v>141</v>
      </c>
      <c r="E30" s="29" t="s">
        <v>142</v>
      </c>
      <c r="F30" s="30" t="s">
        <v>143</v>
      </c>
      <c r="G30" s="27" t="s">
        <v>144</v>
      </c>
      <c r="H30" s="31">
        <v>10</v>
      </c>
      <c r="I30" s="31">
        <v>7</v>
      </c>
      <c r="J30" s="31" t="s">
        <v>27</v>
      </c>
      <c r="K30" s="31" t="s">
        <v>27</v>
      </c>
      <c r="L30" s="38"/>
      <c r="M30" s="38">
        <v>7</v>
      </c>
      <c r="N30" s="137" t="s">
        <v>3832</v>
      </c>
      <c r="O30" s="38"/>
      <c r="P30" s="33">
        <v>7</v>
      </c>
      <c r="Q30" s="34">
        <f t="shared" si="0"/>
        <v>7.6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145</v>
      </c>
      <c r="D31" s="28" t="s">
        <v>146</v>
      </c>
      <c r="E31" s="29" t="s">
        <v>147</v>
      </c>
      <c r="F31" s="30" t="s">
        <v>148</v>
      </c>
      <c r="G31" s="27" t="s">
        <v>97</v>
      </c>
      <c r="H31" s="31">
        <v>10</v>
      </c>
      <c r="I31" s="31">
        <v>5</v>
      </c>
      <c r="J31" s="31" t="s">
        <v>27</v>
      </c>
      <c r="K31" s="31" t="s">
        <v>27</v>
      </c>
      <c r="L31" s="38"/>
      <c r="M31" s="38">
        <v>5</v>
      </c>
      <c r="N31" s="38" t="s">
        <v>3834</v>
      </c>
      <c r="O31" s="38"/>
      <c r="P31" s="33">
        <v>5</v>
      </c>
      <c r="Q31" s="34">
        <f t="shared" si="0"/>
        <v>6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149</v>
      </c>
      <c r="D32" s="28" t="s">
        <v>150</v>
      </c>
      <c r="E32" s="29" t="s">
        <v>151</v>
      </c>
      <c r="F32" s="30" t="s">
        <v>152</v>
      </c>
      <c r="G32" s="27" t="s">
        <v>153</v>
      </c>
      <c r="H32" s="31">
        <v>10</v>
      </c>
      <c r="I32" s="31">
        <v>3</v>
      </c>
      <c r="J32" s="31" t="s">
        <v>27</v>
      </c>
      <c r="K32" s="31" t="s">
        <v>27</v>
      </c>
      <c r="L32" s="38"/>
      <c r="M32" s="38">
        <v>3</v>
      </c>
      <c r="N32" s="38" t="s">
        <v>1995</v>
      </c>
      <c r="O32" s="38"/>
      <c r="P32" s="33">
        <v>3</v>
      </c>
      <c r="Q32" s="34">
        <f t="shared" si="0"/>
        <v>4.4000000000000004</v>
      </c>
      <c r="R32" s="35" t="str">
        <f t="shared" si="3"/>
        <v>D</v>
      </c>
      <c r="S32" s="36" t="str">
        <f t="shared" si="1"/>
        <v>Trung bình yếu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154</v>
      </c>
      <c r="D33" s="28" t="s">
        <v>155</v>
      </c>
      <c r="E33" s="29" t="s">
        <v>156</v>
      </c>
      <c r="F33" s="30" t="s">
        <v>157</v>
      </c>
      <c r="G33" s="27" t="s">
        <v>158</v>
      </c>
      <c r="H33" s="31">
        <v>10</v>
      </c>
      <c r="I33" s="31">
        <v>8</v>
      </c>
      <c r="J33" s="31" t="s">
        <v>27</v>
      </c>
      <c r="K33" s="31" t="s">
        <v>27</v>
      </c>
      <c r="L33" s="38"/>
      <c r="M33" s="38">
        <v>3</v>
      </c>
      <c r="N33" s="38" t="s">
        <v>1995</v>
      </c>
      <c r="O33" s="38"/>
      <c r="P33" s="33">
        <v>3</v>
      </c>
      <c r="Q33" s="34">
        <f t="shared" si="0"/>
        <v>5.9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159</v>
      </c>
      <c r="D34" s="28" t="s">
        <v>160</v>
      </c>
      <c r="E34" s="29" t="s">
        <v>161</v>
      </c>
      <c r="F34" s="30" t="s">
        <v>162</v>
      </c>
      <c r="G34" s="27" t="s">
        <v>92</v>
      </c>
      <c r="H34" s="31">
        <v>9</v>
      </c>
      <c r="I34" s="31">
        <v>6</v>
      </c>
      <c r="J34" s="31" t="s">
        <v>27</v>
      </c>
      <c r="K34" s="31" t="s">
        <v>27</v>
      </c>
      <c r="L34" s="38"/>
      <c r="M34" s="38">
        <v>3</v>
      </c>
      <c r="N34" s="38" t="s">
        <v>1995</v>
      </c>
      <c r="O34" s="38"/>
      <c r="P34" s="33">
        <v>3</v>
      </c>
      <c r="Q34" s="34">
        <f t="shared" si="0"/>
        <v>5.0999999999999996</v>
      </c>
      <c r="R34" s="35" t="str">
        <f t="shared" si="3"/>
        <v>D+</v>
      </c>
      <c r="S34" s="36" t="str">
        <f t="shared" si="1"/>
        <v>Trung bình yếu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163</v>
      </c>
      <c r="D35" s="28" t="s">
        <v>164</v>
      </c>
      <c r="E35" s="29" t="s">
        <v>161</v>
      </c>
      <c r="F35" s="30" t="s">
        <v>165</v>
      </c>
      <c r="G35" s="27" t="s">
        <v>115</v>
      </c>
      <c r="H35" s="31">
        <v>9</v>
      </c>
      <c r="I35" s="31">
        <v>8</v>
      </c>
      <c r="J35" s="31" t="s">
        <v>27</v>
      </c>
      <c r="K35" s="31" t="s">
        <v>27</v>
      </c>
      <c r="L35" s="38"/>
      <c r="M35" s="38">
        <v>4</v>
      </c>
      <c r="N35" s="38" t="s">
        <v>3835</v>
      </c>
      <c r="O35" s="38"/>
      <c r="P35" s="33">
        <v>4</v>
      </c>
      <c r="Q35" s="34">
        <f t="shared" si="0"/>
        <v>6.2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166</v>
      </c>
      <c r="D36" s="28" t="s">
        <v>167</v>
      </c>
      <c r="E36" s="29" t="s">
        <v>168</v>
      </c>
      <c r="F36" s="30" t="s">
        <v>169</v>
      </c>
      <c r="G36" s="27" t="s">
        <v>170</v>
      </c>
      <c r="H36" s="31">
        <v>9</v>
      </c>
      <c r="I36" s="31">
        <v>8</v>
      </c>
      <c r="J36" s="31" t="s">
        <v>27</v>
      </c>
      <c r="K36" s="31" t="s">
        <v>27</v>
      </c>
      <c r="L36" s="38"/>
      <c r="M36" s="38">
        <v>5</v>
      </c>
      <c r="N36" s="38" t="s">
        <v>3834</v>
      </c>
      <c r="O36" s="38"/>
      <c r="P36" s="33">
        <v>5</v>
      </c>
      <c r="Q36" s="34">
        <f t="shared" si="0"/>
        <v>6.7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171</v>
      </c>
      <c r="D37" s="28" t="s">
        <v>138</v>
      </c>
      <c r="E37" s="29" t="s">
        <v>172</v>
      </c>
      <c r="F37" s="30" t="s">
        <v>173</v>
      </c>
      <c r="G37" s="27" t="s">
        <v>115</v>
      </c>
      <c r="H37" s="31">
        <v>10</v>
      </c>
      <c r="I37" s="31">
        <v>8</v>
      </c>
      <c r="J37" s="31" t="s">
        <v>27</v>
      </c>
      <c r="K37" s="31" t="s">
        <v>27</v>
      </c>
      <c r="L37" s="38"/>
      <c r="M37" s="38">
        <v>7</v>
      </c>
      <c r="N37" s="137" t="s">
        <v>3832</v>
      </c>
      <c r="O37" s="38"/>
      <c r="P37" s="33">
        <v>7</v>
      </c>
      <c r="Q37" s="34">
        <f t="shared" si="0"/>
        <v>7.9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174</v>
      </c>
      <c r="D38" s="28" t="s">
        <v>175</v>
      </c>
      <c r="E38" s="29" t="s">
        <v>176</v>
      </c>
      <c r="F38" s="30" t="s">
        <v>177</v>
      </c>
      <c r="G38" s="27" t="s">
        <v>87</v>
      </c>
      <c r="H38" s="31">
        <v>10</v>
      </c>
      <c r="I38" s="31">
        <v>5</v>
      </c>
      <c r="J38" s="31" t="s">
        <v>27</v>
      </c>
      <c r="K38" s="31" t="s">
        <v>27</v>
      </c>
      <c r="L38" s="38"/>
      <c r="M38" s="38">
        <v>6</v>
      </c>
      <c r="N38" s="38" t="s">
        <v>3833</v>
      </c>
      <c r="O38" s="38"/>
      <c r="P38" s="33">
        <v>6</v>
      </c>
      <c r="Q38" s="34">
        <f t="shared" si="0"/>
        <v>6.5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178</v>
      </c>
      <c r="D39" s="28" t="s">
        <v>179</v>
      </c>
      <c r="E39" s="29" t="s">
        <v>176</v>
      </c>
      <c r="F39" s="30" t="s">
        <v>180</v>
      </c>
      <c r="G39" s="27" t="s">
        <v>181</v>
      </c>
      <c r="H39" s="31">
        <v>10</v>
      </c>
      <c r="I39" s="31">
        <v>8</v>
      </c>
      <c r="J39" s="31" t="s">
        <v>27</v>
      </c>
      <c r="K39" s="31" t="s">
        <v>27</v>
      </c>
      <c r="L39" s="38"/>
      <c r="M39" s="38">
        <v>4</v>
      </c>
      <c r="N39" s="38" t="s">
        <v>3835</v>
      </c>
      <c r="O39" s="38"/>
      <c r="P39" s="33">
        <v>4</v>
      </c>
      <c r="Q39" s="34">
        <f t="shared" si="0"/>
        <v>6.4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182</v>
      </c>
      <c r="D40" s="28" t="s">
        <v>183</v>
      </c>
      <c r="E40" s="29" t="s">
        <v>176</v>
      </c>
      <c r="F40" s="30" t="s">
        <v>184</v>
      </c>
      <c r="G40" s="27" t="s">
        <v>185</v>
      </c>
      <c r="H40" s="31">
        <v>10</v>
      </c>
      <c r="I40" s="31">
        <v>5</v>
      </c>
      <c r="J40" s="31" t="s">
        <v>27</v>
      </c>
      <c r="K40" s="31" t="s">
        <v>27</v>
      </c>
      <c r="L40" s="38"/>
      <c r="M40" s="38">
        <v>9</v>
      </c>
      <c r="N40" s="38" t="s">
        <v>3837</v>
      </c>
      <c r="O40" s="38"/>
      <c r="P40" s="33">
        <v>9</v>
      </c>
      <c r="Q40" s="34">
        <f t="shared" si="0"/>
        <v>8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186</v>
      </c>
      <c r="D41" s="28" t="s">
        <v>187</v>
      </c>
      <c r="E41" s="29" t="s">
        <v>176</v>
      </c>
      <c r="F41" s="30" t="s">
        <v>188</v>
      </c>
      <c r="G41" s="27" t="s">
        <v>189</v>
      </c>
      <c r="H41" s="31">
        <v>9</v>
      </c>
      <c r="I41" s="31">
        <v>4</v>
      </c>
      <c r="J41" s="31" t="s">
        <v>27</v>
      </c>
      <c r="K41" s="31" t="s">
        <v>27</v>
      </c>
      <c r="L41" s="38"/>
      <c r="M41" s="38">
        <v>7</v>
      </c>
      <c r="N41" s="137" t="s">
        <v>3832</v>
      </c>
      <c r="O41" s="38"/>
      <c r="P41" s="33">
        <v>7</v>
      </c>
      <c r="Q41" s="34">
        <f t="shared" si="0"/>
        <v>6.5</v>
      </c>
      <c r="R41" s="35" t="str">
        <f t="shared" si="3"/>
        <v>C+</v>
      </c>
      <c r="S41" s="36" t="str">
        <f t="shared" si="1"/>
        <v>Trung bình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190</v>
      </c>
      <c r="D42" s="28" t="s">
        <v>104</v>
      </c>
      <c r="E42" s="29" t="s">
        <v>176</v>
      </c>
      <c r="F42" s="30" t="s">
        <v>191</v>
      </c>
      <c r="G42" s="27" t="s">
        <v>83</v>
      </c>
      <c r="H42" s="31">
        <v>10</v>
      </c>
      <c r="I42" s="31">
        <v>4</v>
      </c>
      <c r="J42" s="31" t="s">
        <v>27</v>
      </c>
      <c r="K42" s="31" t="s">
        <v>27</v>
      </c>
      <c r="L42" s="38"/>
      <c r="M42" s="38">
        <v>6</v>
      </c>
      <c r="N42" s="38" t="s">
        <v>3833</v>
      </c>
      <c r="O42" s="38"/>
      <c r="P42" s="33">
        <v>6</v>
      </c>
      <c r="Q42" s="34">
        <f t="shared" si="0"/>
        <v>6.2</v>
      </c>
      <c r="R42" s="35" t="str">
        <f t="shared" si="3"/>
        <v>C</v>
      </c>
      <c r="S42" s="36" t="str">
        <f t="shared" si="1"/>
        <v>Trung bình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192</v>
      </c>
      <c r="D43" s="28" t="s">
        <v>138</v>
      </c>
      <c r="E43" s="29" t="s">
        <v>193</v>
      </c>
      <c r="F43" s="30" t="s">
        <v>194</v>
      </c>
      <c r="G43" s="27" t="s">
        <v>195</v>
      </c>
      <c r="H43" s="31">
        <v>10</v>
      </c>
      <c r="I43" s="31">
        <v>7</v>
      </c>
      <c r="J43" s="31" t="s">
        <v>27</v>
      </c>
      <c r="K43" s="31" t="s">
        <v>27</v>
      </c>
      <c r="L43" s="38"/>
      <c r="M43" s="38">
        <v>5</v>
      </c>
      <c r="N43" s="38" t="s">
        <v>3834</v>
      </c>
      <c r="O43" s="38"/>
      <c r="P43" s="33">
        <v>5</v>
      </c>
      <c r="Q43" s="34">
        <f t="shared" si="0"/>
        <v>6.6</v>
      </c>
      <c r="R43" s="35" t="str">
        <f t="shared" si="3"/>
        <v>C+</v>
      </c>
      <c r="S43" s="36" t="str">
        <f t="shared" si="1"/>
        <v>Trung bình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196</v>
      </c>
      <c r="D44" s="28" t="s">
        <v>197</v>
      </c>
      <c r="E44" s="29" t="s">
        <v>198</v>
      </c>
      <c r="F44" s="30" t="s">
        <v>199</v>
      </c>
      <c r="G44" s="27" t="s">
        <v>69</v>
      </c>
      <c r="H44" s="31">
        <v>10</v>
      </c>
      <c r="I44" s="31">
        <v>8</v>
      </c>
      <c r="J44" s="31" t="s">
        <v>27</v>
      </c>
      <c r="K44" s="31" t="s">
        <v>27</v>
      </c>
      <c r="L44" s="38"/>
      <c r="M44" s="38">
        <v>6</v>
      </c>
      <c r="N44" s="38" t="s">
        <v>3833</v>
      </c>
      <c r="O44" s="38"/>
      <c r="P44" s="33">
        <v>6</v>
      </c>
      <c r="Q44" s="34">
        <f t="shared" si="0"/>
        <v>7.4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200</v>
      </c>
      <c r="D45" s="28" t="s">
        <v>201</v>
      </c>
      <c r="E45" s="29" t="s">
        <v>198</v>
      </c>
      <c r="F45" s="30" t="s">
        <v>202</v>
      </c>
      <c r="G45" s="27" t="s">
        <v>102</v>
      </c>
      <c r="H45" s="31">
        <v>10</v>
      </c>
      <c r="I45" s="31">
        <v>5</v>
      </c>
      <c r="J45" s="31" t="s">
        <v>27</v>
      </c>
      <c r="K45" s="31" t="s">
        <v>27</v>
      </c>
      <c r="L45" s="38"/>
      <c r="M45" s="38">
        <v>7</v>
      </c>
      <c r="N45" s="137" t="s">
        <v>3832</v>
      </c>
      <c r="O45" s="38"/>
      <c r="P45" s="33">
        <v>7</v>
      </c>
      <c r="Q45" s="34">
        <f t="shared" si="0"/>
        <v>7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203</v>
      </c>
      <c r="D46" s="28" t="s">
        <v>204</v>
      </c>
      <c r="E46" s="29" t="s">
        <v>198</v>
      </c>
      <c r="F46" s="30" t="s">
        <v>205</v>
      </c>
      <c r="G46" s="27" t="s">
        <v>158</v>
      </c>
      <c r="H46" s="31">
        <v>10</v>
      </c>
      <c r="I46" s="31">
        <v>4</v>
      </c>
      <c r="J46" s="31" t="s">
        <v>27</v>
      </c>
      <c r="K46" s="31" t="s">
        <v>27</v>
      </c>
      <c r="L46" s="38"/>
      <c r="M46" s="38">
        <v>3</v>
      </c>
      <c r="N46" s="38" t="s">
        <v>1995</v>
      </c>
      <c r="O46" s="38"/>
      <c r="P46" s="33">
        <v>3</v>
      </c>
      <c r="Q46" s="34">
        <f t="shared" si="0"/>
        <v>4.7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206</v>
      </c>
      <c r="D47" s="28" t="s">
        <v>207</v>
      </c>
      <c r="E47" s="29" t="s">
        <v>208</v>
      </c>
      <c r="F47" s="30" t="s">
        <v>209</v>
      </c>
      <c r="G47" s="27" t="s">
        <v>144</v>
      </c>
      <c r="H47" s="31">
        <v>10</v>
      </c>
      <c r="I47" s="31">
        <v>5</v>
      </c>
      <c r="J47" s="31" t="s">
        <v>27</v>
      </c>
      <c r="K47" s="31" t="s">
        <v>27</v>
      </c>
      <c r="L47" s="38"/>
      <c r="M47" s="38">
        <v>3</v>
      </c>
      <c r="N47" s="38" t="s">
        <v>1995</v>
      </c>
      <c r="O47" s="38"/>
      <c r="P47" s="33">
        <v>3</v>
      </c>
      <c r="Q47" s="34">
        <f t="shared" si="0"/>
        <v>5</v>
      </c>
      <c r="R47" s="35" t="str">
        <f t="shared" si="3"/>
        <v>D+</v>
      </c>
      <c r="S47" s="36" t="str">
        <f t="shared" si="1"/>
        <v>Trung bình yếu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210</v>
      </c>
      <c r="D48" s="28" t="s">
        <v>138</v>
      </c>
      <c r="E48" s="29" t="s">
        <v>211</v>
      </c>
      <c r="F48" s="30" t="s">
        <v>212</v>
      </c>
      <c r="G48" s="27" t="s">
        <v>144</v>
      </c>
      <c r="H48" s="31">
        <v>10</v>
      </c>
      <c r="I48" s="31">
        <v>6</v>
      </c>
      <c r="J48" s="31" t="s">
        <v>27</v>
      </c>
      <c r="K48" s="31" t="s">
        <v>27</v>
      </c>
      <c r="L48" s="38"/>
      <c r="M48" s="38">
        <v>7</v>
      </c>
      <c r="N48" s="137" t="s">
        <v>3832</v>
      </c>
      <c r="O48" s="38"/>
      <c r="P48" s="33">
        <v>7</v>
      </c>
      <c r="Q48" s="34">
        <f t="shared" si="0"/>
        <v>7.3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213</v>
      </c>
      <c r="D49" s="28" t="s">
        <v>214</v>
      </c>
      <c r="E49" s="29" t="s">
        <v>211</v>
      </c>
      <c r="F49" s="30" t="s">
        <v>215</v>
      </c>
      <c r="G49" s="27" t="s">
        <v>144</v>
      </c>
      <c r="H49" s="31">
        <v>10</v>
      </c>
      <c r="I49" s="31">
        <v>3</v>
      </c>
      <c r="J49" s="31" t="s">
        <v>27</v>
      </c>
      <c r="K49" s="31" t="s">
        <v>27</v>
      </c>
      <c r="L49" s="38"/>
      <c r="M49" s="38">
        <v>5</v>
      </c>
      <c r="N49" s="38" t="s">
        <v>3834</v>
      </c>
      <c r="O49" s="38"/>
      <c r="P49" s="33">
        <v>5</v>
      </c>
      <c r="Q49" s="34">
        <f t="shared" si="0"/>
        <v>5.4</v>
      </c>
      <c r="R49" s="35" t="str">
        <f t="shared" si="3"/>
        <v>D+</v>
      </c>
      <c r="S49" s="36" t="str">
        <f t="shared" si="1"/>
        <v>Trung bình yếu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216</v>
      </c>
      <c r="D50" s="28" t="s">
        <v>217</v>
      </c>
      <c r="E50" s="29" t="s">
        <v>218</v>
      </c>
      <c r="F50" s="30" t="s">
        <v>219</v>
      </c>
      <c r="G50" s="27" t="s">
        <v>220</v>
      </c>
      <c r="H50" s="31">
        <v>9</v>
      </c>
      <c r="I50" s="31">
        <v>7</v>
      </c>
      <c r="J50" s="31" t="s">
        <v>27</v>
      </c>
      <c r="K50" s="31" t="s">
        <v>27</v>
      </c>
      <c r="L50" s="38"/>
      <c r="M50" s="38">
        <v>6</v>
      </c>
      <c r="N50" s="38" t="s">
        <v>3833</v>
      </c>
      <c r="O50" s="38"/>
      <c r="P50" s="33">
        <v>6</v>
      </c>
      <c r="Q50" s="34">
        <f t="shared" si="0"/>
        <v>6.9</v>
      </c>
      <c r="R50" s="35" t="str">
        <f t="shared" si="3"/>
        <v>C+</v>
      </c>
      <c r="S50" s="36" t="str">
        <f t="shared" si="1"/>
        <v>Trung bình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221</v>
      </c>
      <c r="D51" s="28" t="s">
        <v>138</v>
      </c>
      <c r="E51" s="29" t="s">
        <v>222</v>
      </c>
      <c r="F51" s="30" t="s">
        <v>184</v>
      </c>
      <c r="G51" s="27" t="s">
        <v>97</v>
      </c>
      <c r="H51" s="31">
        <v>10</v>
      </c>
      <c r="I51" s="31">
        <v>6</v>
      </c>
      <c r="J51" s="31" t="s">
        <v>27</v>
      </c>
      <c r="K51" s="31" t="s">
        <v>27</v>
      </c>
      <c r="L51" s="38"/>
      <c r="M51" s="38">
        <v>7</v>
      </c>
      <c r="N51" s="137" t="s">
        <v>3832</v>
      </c>
      <c r="O51" s="38"/>
      <c r="P51" s="33">
        <v>7</v>
      </c>
      <c r="Q51" s="34">
        <f t="shared" si="0"/>
        <v>7.3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223</v>
      </c>
      <c r="D52" s="28" t="s">
        <v>224</v>
      </c>
      <c r="E52" s="29" t="s">
        <v>225</v>
      </c>
      <c r="F52" s="30" t="s">
        <v>226</v>
      </c>
      <c r="G52" s="27" t="s">
        <v>227</v>
      </c>
      <c r="H52" s="31">
        <v>9</v>
      </c>
      <c r="I52" s="31">
        <v>10</v>
      </c>
      <c r="J52" s="31" t="s">
        <v>27</v>
      </c>
      <c r="K52" s="31" t="s">
        <v>27</v>
      </c>
      <c r="L52" s="38"/>
      <c r="M52" s="38">
        <v>8</v>
      </c>
      <c r="N52" s="38" t="s">
        <v>3836</v>
      </c>
      <c r="O52" s="38"/>
      <c r="P52" s="33">
        <v>8</v>
      </c>
      <c r="Q52" s="34">
        <f t="shared" si="0"/>
        <v>8.8000000000000007</v>
      </c>
      <c r="R52" s="35" t="str">
        <f t="shared" si="3"/>
        <v>A</v>
      </c>
      <c r="S52" s="36" t="str">
        <f t="shared" si="1"/>
        <v>Giỏi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228</v>
      </c>
      <c r="D53" s="28" t="s">
        <v>229</v>
      </c>
      <c r="E53" s="29" t="s">
        <v>230</v>
      </c>
      <c r="F53" s="30" t="s">
        <v>231</v>
      </c>
      <c r="G53" s="27" t="s">
        <v>76</v>
      </c>
      <c r="H53" s="31">
        <v>0</v>
      </c>
      <c r="I53" s="31">
        <v>0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>Không đủ ĐKDT</v>
      </c>
      <c r="U53" s="91"/>
      <c r="V53" s="89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232</v>
      </c>
      <c r="D54" s="28" t="s">
        <v>233</v>
      </c>
      <c r="E54" s="29" t="s">
        <v>234</v>
      </c>
      <c r="F54" s="30" t="s">
        <v>235</v>
      </c>
      <c r="G54" s="27" t="s">
        <v>69</v>
      </c>
      <c r="H54" s="31">
        <v>10</v>
      </c>
      <c r="I54" s="31">
        <v>5</v>
      </c>
      <c r="J54" s="31" t="s">
        <v>27</v>
      </c>
      <c r="K54" s="31" t="s">
        <v>27</v>
      </c>
      <c r="L54" s="38"/>
      <c r="M54" s="38">
        <v>5</v>
      </c>
      <c r="N54" s="38" t="s">
        <v>3834</v>
      </c>
      <c r="O54" s="38"/>
      <c r="P54" s="33">
        <v>5</v>
      </c>
      <c r="Q54" s="34">
        <f t="shared" si="0"/>
        <v>6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236</v>
      </c>
      <c r="D55" s="28" t="s">
        <v>237</v>
      </c>
      <c r="E55" s="29" t="s">
        <v>238</v>
      </c>
      <c r="F55" s="30" t="s">
        <v>239</v>
      </c>
      <c r="G55" s="27" t="s">
        <v>92</v>
      </c>
      <c r="H55" s="31">
        <v>9</v>
      </c>
      <c r="I55" s="31">
        <v>6</v>
      </c>
      <c r="J55" s="31" t="s">
        <v>27</v>
      </c>
      <c r="K55" s="31" t="s">
        <v>27</v>
      </c>
      <c r="L55" s="38"/>
      <c r="M55" s="38">
        <v>7</v>
      </c>
      <c r="N55" s="137" t="s">
        <v>3832</v>
      </c>
      <c r="O55" s="38"/>
      <c r="P55" s="33">
        <v>7</v>
      </c>
      <c r="Q55" s="34">
        <f t="shared" si="0"/>
        <v>7.1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240</v>
      </c>
      <c r="D56" s="28" t="s">
        <v>241</v>
      </c>
      <c r="E56" s="29" t="s">
        <v>242</v>
      </c>
      <c r="F56" s="30" t="s">
        <v>243</v>
      </c>
      <c r="G56" s="27" t="s">
        <v>189</v>
      </c>
      <c r="H56" s="31">
        <v>9</v>
      </c>
      <c r="I56" s="31">
        <v>8</v>
      </c>
      <c r="J56" s="31" t="s">
        <v>27</v>
      </c>
      <c r="K56" s="31" t="s">
        <v>27</v>
      </c>
      <c r="L56" s="38"/>
      <c r="M56" s="38">
        <v>3</v>
      </c>
      <c r="N56" s="38" t="s">
        <v>1995</v>
      </c>
      <c r="O56" s="38"/>
      <c r="P56" s="33">
        <v>3</v>
      </c>
      <c r="Q56" s="34">
        <f t="shared" si="0"/>
        <v>5.7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244</v>
      </c>
      <c r="D57" s="28" t="s">
        <v>245</v>
      </c>
      <c r="E57" s="29" t="s">
        <v>246</v>
      </c>
      <c r="F57" s="30" t="s">
        <v>247</v>
      </c>
      <c r="G57" s="27" t="s">
        <v>92</v>
      </c>
      <c r="H57" s="31">
        <v>10</v>
      </c>
      <c r="I57" s="31">
        <v>5</v>
      </c>
      <c r="J57" s="31" t="s">
        <v>27</v>
      </c>
      <c r="K57" s="31" t="s">
        <v>27</v>
      </c>
      <c r="L57" s="38"/>
      <c r="M57" s="38">
        <v>7</v>
      </c>
      <c r="N57" s="137" t="s">
        <v>3832</v>
      </c>
      <c r="O57" s="38"/>
      <c r="P57" s="33">
        <v>7</v>
      </c>
      <c r="Q57" s="34">
        <f t="shared" si="0"/>
        <v>7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248</v>
      </c>
      <c r="D58" s="28" t="s">
        <v>249</v>
      </c>
      <c r="E58" s="29" t="s">
        <v>250</v>
      </c>
      <c r="F58" s="30" t="s">
        <v>251</v>
      </c>
      <c r="G58" s="27" t="s">
        <v>92</v>
      </c>
      <c r="H58" s="31">
        <v>10</v>
      </c>
      <c r="I58" s="31">
        <v>4</v>
      </c>
      <c r="J58" s="31" t="s">
        <v>27</v>
      </c>
      <c r="K58" s="31" t="s">
        <v>27</v>
      </c>
      <c r="L58" s="38"/>
      <c r="M58" s="38">
        <v>6</v>
      </c>
      <c r="N58" s="38" t="s">
        <v>3833</v>
      </c>
      <c r="O58" s="38"/>
      <c r="P58" s="33">
        <v>6</v>
      </c>
      <c r="Q58" s="34">
        <f t="shared" si="0"/>
        <v>6.2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252</v>
      </c>
      <c r="D59" s="28" t="s">
        <v>253</v>
      </c>
      <c r="E59" s="29" t="s">
        <v>254</v>
      </c>
      <c r="F59" s="30" t="s">
        <v>255</v>
      </c>
      <c r="G59" s="27" t="s">
        <v>136</v>
      </c>
      <c r="H59" s="31">
        <v>10</v>
      </c>
      <c r="I59" s="31">
        <v>5</v>
      </c>
      <c r="J59" s="31" t="s">
        <v>27</v>
      </c>
      <c r="K59" s="31" t="s">
        <v>27</v>
      </c>
      <c r="L59" s="38"/>
      <c r="M59" s="38">
        <v>5</v>
      </c>
      <c r="N59" s="38" t="s">
        <v>3834</v>
      </c>
      <c r="O59" s="38"/>
      <c r="P59" s="33">
        <v>5</v>
      </c>
      <c r="Q59" s="34">
        <f t="shared" si="0"/>
        <v>6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256</v>
      </c>
      <c r="D60" s="28" t="s">
        <v>117</v>
      </c>
      <c r="E60" s="29" t="s">
        <v>257</v>
      </c>
      <c r="F60" s="30" t="s">
        <v>258</v>
      </c>
      <c r="G60" s="27" t="s">
        <v>158</v>
      </c>
      <c r="H60" s="31">
        <v>10</v>
      </c>
      <c r="I60" s="31">
        <v>5</v>
      </c>
      <c r="J60" s="31" t="s">
        <v>27</v>
      </c>
      <c r="K60" s="31" t="s">
        <v>27</v>
      </c>
      <c r="L60" s="38"/>
      <c r="M60" s="38">
        <v>5</v>
      </c>
      <c r="N60" s="38" t="s">
        <v>3834</v>
      </c>
      <c r="O60" s="38"/>
      <c r="P60" s="33">
        <v>5</v>
      </c>
      <c r="Q60" s="34">
        <f t="shared" si="0"/>
        <v>6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259</v>
      </c>
      <c r="D61" s="28" t="s">
        <v>260</v>
      </c>
      <c r="E61" s="29" t="s">
        <v>261</v>
      </c>
      <c r="F61" s="30" t="s">
        <v>262</v>
      </c>
      <c r="G61" s="27" t="s">
        <v>158</v>
      </c>
      <c r="H61" s="31">
        <v>10</v>
      </c>
      <c r="I61" s="31">
        <v>6</v>
      </c>
      <c r="J61" s="31" t="s">
        <v>27</v>
      </c>
      <c r="K61" s="31" t="s">
        <v>27</v>
      </c>
      <c r="L61" s="38"/>
      <c r="M61" s="38">
        <v>5</v>
      </c>
      <c r="N61" s="38" t="s">
        <v>3834</v>
      </c>
      <c r="O61" s="38"/>
      <c r="P61" s="33">
        <v>5</v>
      </c>
      <c r="Q61" s="34">
        <f t="shared" si="0"/>
        <v>6.3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263</v>
      </c>
      <c r="D62" s="28" t="s">
        <v>264</v>
      </c>
      <c r="E62" s="29" t="s">
        <v>265</v>
      </c>
      <c r="F62" s="30" t="s">
        <v>266</v>
      </c>
      <c r="G62" s="27" t="s">
        <v>267</v>
      </c>
      <c r="H62" s="31">
        <v>10</v>
      </c>
      <c r="I62" s="31">
        <v>7</v>
      </c>
      <c r="J62" s="31" t="s">
        <v>27</v>
      </c>
      <c r="K62" s="31" t="s">
        <v>27</v>
      </c>
      <c r="L62" s="38"/>
      <c r="M62" s="38">
        <v>8</v>
      </c>
      <c r="N62" s="38" t="s">
        <v>3836</v>
      </c>
      <c r="O62" s="38"/>
      <c r="P62" s="33">
        <v>8</v>
      </c>
      <c r="Q62" s="34">
        <f t="shared" si="0"/>
        <v>8.1</v>
      </c>
      <c r="R62" s="35" t="str">
        <f t="shared" si="3"/>
        <v>B+</v>
      </c>
      <c r="S62" s="36" t="str">
        <f t="shared" si="1"/>
        <v>Khá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268</v>
      </c>
      <c r="D63" s="28" t="s">
        <v>269</v>
      </c>
      <c r="E63" s="29" t="s">
        <v>270</v>
      </c>
      <c r="F63" s="30" t="s">
        <v>271</v>
      </c>
      <c r="G63" s="27" t="s">
        <v>272</v>
      </c>
      <c r="H63" s="31">
        <v>10</v>
      </c>
      <c r="I63" s="31">
        <v>4</v>
      </c>
      <c r="J63" s="31" t="s">
        <v>27</v>
      </c>
      <c r="K63" s="31" t="s">
        <v>27</v>
      </c>
      <c r="L63" s="38"/>
      <c r="M63" s="38">
        <v>5</v>
      </c>
      <c r="N63" s="38" t="s">
        <v>3834</v>
      </c>
      <c r="O63" s="38"/>
      <c r="P63" s="33">
        <v>5</v>
      </c>
      <c r="Q63" s="34">
        <f t="shared" si="0"/>
        <v>5.7</v>
      </c>
      <c r="R63" s="35" t="str">
        <f t="shared" si="3"/>
        <v>C</v>
      </c>
      <c r="S63" s="36" t="str">
        <f t="shared" si="1"/>
        <v>Trung bình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273</v>
      </c>
      <c r="D64" s="28" t="s">
        <v>274</v>
      </c>
      <c r="E64" s="29" t="s">
        <v>275</v>
      </c>
      <c r="F64" s="30" t="s">
        <v>276</v>
      </c>
      <c r="G64" s="27" t="s">
        <v>144</v>
      </c>
      <c r="H64" s="31">
        <v>10</v>
      </c>
      <c r="I64" s="31">
        <v>5</v>
      </c>
      <c r="J64" s="31" t="s">
        <v>27</v>
      </c>
      <c r="K64" s="31" t="s">
        <v>27</v>
      </c>
      <c r="L64" s="38"/>
      <c r="M64" s="38">
        <v>7</v>
      </c>
      <c r="N64" s="137" t="s">
        <v>3832</v>
      </c>
      <c r="O64" s="38"/>
      <c r="P64" s="33">
        <v>7</v>
      </c>
      <c r="Q64" s="34">
        <f t="shared" si="0"/>
        <v>7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277</v>
      </c>
      <c r="D65" s="28" t="s">
        <v>278</v>
      </c>
      <c r="E65" s="29" t="s">
        <v>279</v>
      </c>
      <c r="F65" s="30" t="s">
        <v>280</v>
      </c>
      <c r="G65" s="27" t="s">
        <v>189</v>
      </c>
      <c r="H65" s="31">
        <v>9</v>
      </c>
      <c r="I65" s="31">
        <v>6</v>
      </c>
      <c r="J65" s="31" t="s">
        <v>27</v>
      </c>
      <c r="K65" s="31" t="s">
        <v>27</v>
      </c>
      <c r="L65" s="38"/>
      <c r="M65" s="38">
        <v>5</v>
      </c>
      <c r="N65" s="38" t="s">
        <v>3834</v>
      </c>
      <c r="O65" s="38"/>
      <c r="P65" s="33">
        <v>5</v>
      </c>
      <c r="Q65" s="34">
        <f t="shared" si="0"/>
        <v>6.1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281</v>
      </c>
      <c r="D66" s="28" t="s">
        <v>282</v>
      </c>
      <c r="E66" s="29" t="s">
        <v>283</v>
      </c>
      <c r="F66" s="30" t="s">
        <v>276</v>
      </c>
      <c r="G66" s="27" t="s">
        <v>64</v>
      </c>
      <c r="H66" s="31">
        <v>9</v>
      </c>
      <c r="I66" s="31">
        <v>6</v>
      </c>
      <c r="J66" s="31" t="s">
        <v>27</v>
      </c>
      <c r="K66" s="31" t="s">
        <v>27</v>
      </c>
      <c r="L66" s="38"/>
      <c r="M66" s="38">
        <v>7</v>
      </c>
      <c r="N66" s="137" t="s">
        <v>3832</v>
      </c>
      <c r="O66" s="38"/>
      <c r="P66" s="33">
        <v>7</v>
      </c>
      <c r="Q66" s="34">
        <f t="shared" si="0"/>
        <v>7.1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284</v>
      </c>
      <c r="D67" s="28" t="s">
        <v>285</v>
      </c>
      <c r="E67" s="29" t="s">
        <v>283</v>
      </c>
      <c r="F67" s="30" t="s">
        <v>286</v>
      </c>
      <c r="G67" s="27" t="s">
        <v>158</v>
      </c>
      <c r="H67" s="31">
        <v>10</v>
      </c>
      <c r="I67" s="31">
        <v>9</v>
      </c>
      <c r="J67" s="31" t="s">
        <v>27</v>
      </c>
      <c r="K67" s="31" t="s">
        <v>27</v>
      </c>
      <c r="L67" s="38"/>
      <c r="M67" s="38">
        <v>5</v>
      </c>
      <c r="N67" s="38" t="s">
        <v>3834</v>
      </c>
      <c r="O67" s="38"/>
      <c r="P67" s="33">
        <v>5</v>
      </c>
      <c r="Q67" s="34">
        <f t="shared" si="0"/>
        <v>7.2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287</v>
      </c>
      <c r="D68" s="28" t="s">
        <v>288</v>
      </c>
      <c r="E68" s="29" t="s">
        <v>289</v>
      </c>
      <c r="F68" s="30" t="s">
        <v>290</v>
      </c>
      <c r="G68" s="27" t="s">
        <v>83</v>
      </c>
      <c r="H68" s="31">
        <v>10</v>
      </c>
      <c r="I68" s="31">
        <v>5</v>
      </c>
      <c r="J68" s="31" t="s">
        <v>27</v>
      </c>
      <c r="K68" s="31" t="s">
        <v>27</v>
      </c>
      <c r="L68" s="38"/>
      <c r="M68" s="38">
        <v>7</v>
      </c>
      <c r="N68" s="137" t="s">
        <v>3832</v>
      </c>
      <c r="O68" s="38"/>
      <c r="P68" s="33">
        <v>7</v>
      </c>
      <c r="Q68" s="34">
        <f t="shared" si="0"/>
        <v>7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291</v>
      </c>
      <c r="D69" s="28" t="s">
        <v>292</v>
      </c>
      <c r="E69" s="29" t="s">
        <v>293</v>
      </c>
      <c r="F69" s="30" t="s">
        <v>294</v>
      </c>
      <c r="G69" s="27" t="s">
        <v>97</v>
      </c>
      <c r="H69" s="31">
        <v>10</v>
      </c>
      <c r="I69" s="31">
        <v>6</v>
      </c>
      <c r="J69" s="31" t="s">
        <v>27</v>
      </c>
      <c r="K69" s="31" t="s">
        <v>27</v>
      </c>
      <c r="L69" s="38"/>
      <c r="M69" s="38">
        <v>4</v>
      </c>
      <c r="N69" s="38" t="s">
        <v>3835</v>
      </c>
      <c r="O69" s="38"/>
      <c r="P69" s="33">
        <v>4</v>
      </c>
      <c r="Q69" s="34">
        <f t="shared" si="0"/>
        <v>5.8</v>
      </c>
      <c r="R69" s="35" t="str">
        <f t="shared" si="3"/>
        <v>C</v>
      </c>
      <c r="S69" s="36" t="str">
        <f t="shared" si="1"/>
        <v>Trung bình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295</v>
      </c>
      <c r="D70" s="28" t="s">
        <v>296</v>
      </c>
      <c r="E70" s="29" t="s">
        <v>297</v>
      </c>
      <c r="F70" s="30" t="s">
        <v>286</v>
      </c>
      <c r="G70" s="27" t="s">
        <v>92</v>
      </c>
      <c r="H70" s="31">
        <v>10</v>
      </c>
      <c r="I70" s="31">
        <v>5</v>
      </c>
      <c r="J70" s="31" t="s">
        <v>27</v>
      </c>
      <c r="K70" s="31" t="s">
        <v>27</v>
      </c>
      <c r="L70" s="38"/>
      <c r="M70" s="38">
        <v>4</v>
      </c>
      <c r="N70" s="38" t="s">
        <v>3835</v>
      </c>
      <c r="O70" s="38"/>
      <c r="P70" s="33">
        <v>4</v>
      </c>
      <c r="Q70" s="34">
        <f t="shared" si="0"/>
        <v>5.5</v>
      </c>
      <c r="R70" s="35" t="str">
        <f t="shared" si="3"/>
        <v>C</v>
      </c>
      <c r="S70" s="36" t="str">
        <f t="shared" si="1"/>
        <v>Trung bình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298</v>
      </c>
      <c r="D71" s="28" t="s">
        <v>299</v>
      </c>
      <c r="E71" s="29" t="s">
        <v>300</v>
      </c>
      <c r="F71" s="30" t="s">
        <v>86</v>
      </c>
      <c r="G71" s="27" t="s">
        <v>83</v>
      </c>
      <c r="H71" s="31">
        <v>10</v>
      </c>
      <c r="I71" s="31">
        <v>4</v>
      </c>
      <c r="J71" s="31" t="s">
        <v>27</v>
      </c>
      <c r="K71" s="31" t="s">
        <v>27</v>
      </c>
      <c r="L71" s="38"/>
      <c r="M71" s="38">
        <v>5</v>
      </c>
      <c r="N71" s="38" t="s">
        <v>3834</v>
      </c>
      <c r="O71" s="38"/>
      <c r="P71" s="33">
        <v>5</v>
      </c>
      <c r="Q71" s="34">
        <f t="shared" si="0"/>
        <v>5.7</v>
      </c>
      <c r="R71" s="35" t="str">
        <f t="shared" si="3"/>
        <v>C</v>
      </c>
      <c r="S71" s="36" t="str">
        <f t="shared" si="1"/>
        <v>Trung bình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301</v>
      </c>
      <c r="D72" s="28" t="s">
        <v>302</v>
      </c>
      <c r="E72" s="29" t="s">
        <v>303</v>
      </c>
      <c r="F72" s="30" t="s">
        <v>304</v>
      </c>
      <c r="G72" s="27" t="s">
        <v>170</v>
      </c>
      <c r="H72" s="31">
        <v>9</v>
      </c>
      <c r="I72" s="31">
        <v>6</v>
      </c>
      <c r="J72" s="31" t="s">
        <v>27</v>
      </c>
      <c r="K72" s="31" t="s">
        <v>27</v>
      </c>
      <c r="L72" s="38"/>
      <c r="M72" s="38">
        <v>3</v>
      </c>
      <c r="N72" s="38" t="s">
        <v>1995</v>
      </c>
      <c r="O72" s="38"/>
      <c r="P72" s="33">
        <v>3</v>
      </c>
      <c r="Q72" s="34">
        <f t="shared" si="0"/>
        <v>5.0999999999999996</v>
      </c>
      <c r="R72" s="35" t="str">
        <f t="shared" si="3"/>
        <v>D+</v>
      </c>
      <c r="S72" s="36" t="str">
        <f t="shared" si="1"/>
        <v>Trung bình yếu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305</v>
      </c>
      <c r="D73" s="28" t="s">
        <v>306</v>
      </c>
      <c r="E73" s="29" t="s">
        <v>307</v>
      </c>
      <c r="F73" s="30" t="s">
        <v>308</v>
      </c>
      <c r="G73" s="27" t="s">
        <v>158</v>
      </c>
      <c r="H73" s="31">
        <v>9</v>
      </c>
      <c r="I73" s="31">
        <v>5</v>
      </c>
      <c r="J73" s="31" t="s">
        <v>27</v>
      </c>
      <c r="K73" s="31" t="s">
        <v>27</v>
      </c>
      <c r="L73" s="38"/>
      <c r="M73" s="38">
        <v>9</v>
      </c>
      <c r="N73" s="38" t="s">
        <v>3837</v>
      </c>
      <c r="O73" s="38"/>
      <c r="P73" s="33">
        <v>9</v>
      </c>
      <c r="Q73" s="34">
        <f t="shared" si="0"/>
        <v>7.8</v>
      </c>
      <c r="R73" s="35" t="str">
        <f t="shared" si="3"/>
        <v>B</v>
      </c>
      <c r="S73" s="36" t="str">
        <f t="shared" si="1"/>
        <v>Khá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309</v>
      </c>
      <c r="D74" s="28" t="s">
        <v>310</v>
      </c>
      <c r="E74" s="29" t="s">
        <v>311</v>
      </c>
      <c r="F74" s="30" t="s">
        <v>312</v>
      </c>
      <c r="G74" s="27" t="s">
        <v>185</v>
      </c>
      <c r="H74" s="31">
        <v>9</v>
      </c>
      <c r="I74" s="31">
        <v>6</v>
      </c>
      <c r="J74" s="31" t="s">
        <v>27</v>
      </c>
      <c r="K74" s="31" t="s">
        <v>27</v>
      </c>
      <c r="L74" s="38"/>
      <c r="M74" s="38">
        <v>8</v>
      </c>
      <c r="N74" s="38" t="s">
        <v>3836</v>
      </c>
      <c r="O74" s="38"/>
      <c r="P74" s="33">
        <v>8</v>
      </c>
      <c r="Q74" s="34">
        <f t="shared" si="0"/>
        <v>7.6</v>
      </c>
      <c r="R74" s="35" t="str">
        <f t="shared" si="3"/>
        <v>B</v>
      </c>
      <c r="S74" s="36" t="str">
        <f t="shared" si="1"/>
        <v>Khá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313</v>
      </c>
      <c r="D75" s="28" t="s">
        <v>314</v>
      </c>
      <c r="E75" s="29" t="s">
        <v>315</v>
      </c>
      <c r="F75" s="30" t="s">
        <v>316</v>
      </c>
      <c r="G75" s="27" t="s">
        <v>83</v>
      </c>
      <c r="H75" s="31">
        <v>9</v>
      </c>
      <c r="I75" s="31">
        <v>7</v>
      </c>
      <c r="J75" s="31" t="s">
        <v>27</v>
      </c>
      <c r="K75" s="31" t="s">
        <v>27</v>
      </c>
      <c r="L75" s="38"/>
      <c r="M75" s="38">
        <v>5</v>
      </c>
      <c r="N75" s="38" t="s">
        <v>3834</v>
      </c>
      <c r="O75" s="38"/>
      <c r="P75" s="33">
        <v>5</v>
      </c>
      <c r="Q75" s="34">
        <f t="shared" ref="Q75:Q83" si="5">ROUND(SUMPRODUCT(H75:P75,$H$10:$P$10)/100,1)</f>
        <v>6.4</v>
      </c>
      <c r="R75" s="35" t="str">
        <f t="shared" si="3"/>
        <v>C</v>
      </c>
      <c r="S75" s="36" t="str">
        <f t="shared" si="1"/>
        <v>Trung bình</v>
      </c>
      <c r="T75" s="37" t="str">
        <f t="shared" si="4"/>
        <v/>
      </c>
      <c r="U75" s="91"/>
      <c r="V75" s="89" t="str">
        <f t="shared" ref="V75:V83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317</v>
      </c>
      <c r="D76" s="28" t="s">
        <v>318</v>
      </c>
      <c r="E76" s="29" t="s">
        <v>319</v>
      </c>
      <c r="F76" s="30" t="s">
        <v>320</v>
      </c>
      <c r="G76" s="27" t="s">
        <v>158</v>
      </c>
      <c r="H76" s="31">
        <v>10</v>
      </c>
      <c r="I76" s="31">
        <v>6</v>
      </c>
      <c r="J76" s="31" t="s">
        <v>27</v>
      </c>
      <c r="K76" s="31" t="s">
        <v>27</v>
      </c>
      <c r="L76" s="38"/>
      <c r="M76" s="38">
        <v>8</v>
      </c>
      <c r="N76" s="38" t="s">
        <v>3836</v>
      </c>
      <c r="O76" s="38"/>
      <c r="P76" s="33">
        <v>8</v>
      </c>
      <c r="Q76" s="34">
        <f t="shared" si="5"/>
        <v>7.8</v>
      </c>
      <c r="R76" s="35" t="str">
        <f t="shared" si="3"/>
        <v>B</v>
      </c>
      <c r="S76" s="36" t="str">
        <f t="shared" si="1"/>
        <v>Khá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321</v>
      </c>
      <c r="D77" s="28" t="s">
        <v>322</v>
      </c>
      <c r="E77" s="29" t="s">
        <v>319</v>
      </c>
      <c r="F77" s="30" t="s">
        <v>323</v>
      </c>
      <c r="G77" s="27" t="s">
        <v>170</v>
      </c>
      <c r="H77" s="31">
        <v>8</v>
      </c>
      <c r="I77" s="31">
        <v>6</v>
      </c>
      <c r="J77" s="31" t="s">
        <v>27</v>
      </c>
      <c r="K77" s="31" t="s">
        <v>27</v>
      </c>
      <c r="L77" s="38"/>
      <c r="M77" s="38">
        <v>5</v>
      </c>
      <c r="N77" s="38" t="s">
        <v>3834</v>
      </c>
      <c r="O77" s="38"/>
      <c r="P77" s="33">
        <v>5</v>
      </c>
      <c r="Q77" s="34">
        <f t="shared" si="5"/>
        <v>5.9</v>
      </c>
      <c r="R77" s="35" t="str">
        <f t="shared" si="3"/>
        <v>C</v>
      </c>
      <c r="S77" s="36" t="str">
        <f t="shared" si="1"/>
        <v>Trung bình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324</v>
      </c>
      <c r="D78" s="28" t="s">
        <v>325</v>
      </c>
      <c r="E78" s="29" t="s">
        <v>326</v>
      </c>
      <c r="F78" s="30" t="s">
        <v>327</v>
      </c>
      <c r="G78" s="27" t="s">
        <v>158</v>
      </c>
      <c r="H78" s="31">
        <v>10</v>
      </c>
      <c r="I78" s="31">
        <v>7</v>
      </c>
      <c r="J78" s="31" t="s">
        <v>27</v>
      </c>
      <c r="K78" s="31" t="s">
        <v>27</v>
      </c>
      <c r="L78" s="38"/>
      <c r="M78" s="38">
        <v>7</v>
      </c>
      <c r="N78" s="137" t="s">
        <v>3832</v>
      </c>
      <c r="O78" s="38"/>
      <c r="P78" s="33">
        <v>7</v>
      </c>
      <c r="Q78" s="34">
        <f t="shared" si="5"/>
        <v>7.6</v>
      </c>
      <c r="R78" s="35" t="str">
        <f t="shared" si="3"/>
        <v>B</v>
      </c>
      <c r="S78" s="36" t="str">
        <f t="shared" si="1"/>
        <v>Khá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328</v>
      </c>
      <c r="D79" s="28" t="s">
        <v>253</v>
      </c>
      <c r="E79" s="29" t="s">
        <v>329</v>
      </c>
      <c r="F79" s="30" t="s">
        <v>330</v>
      </c>
      <c r="G79" s="27" t="s">
        <v>331</v>
      </c>
      <c r="H79" s="31">
        <v>10</v>
      </c>
      <c r="I79" s="31">
        <v>6</v>
      </c>
      <c r="J79" s="31" t="s">
        <v>27</v>
      </c>
      <c r="K79" s="31" t="s">
        <v>27</v>
      </c>
      <c r="L79" s="38"/>
      <c r="M79" s="38">
        <v>8</v>
      </c>
      <c r="N79" s="38" t="s">
        <v>3836</v>
      </c>
      <c r="O79" s="38"/>
      <c r="P79" s="33">
        <v>8</v>
      </c>
      <c r="Q79" s="34">
        <f t="shared" si="5"/>
        <v>7.8</v>
      </c>
      <c r="R79" s="35" t="str">
        <f t="shared" si="3"/>
        <v>B</v>
      </c>
      <c r="S79" s="36" t="str">
        <f t="shared" si="1"/>
        <v>Khá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332</v>
      </c>
      <c r="D80" s="28" t="s">
        <v>333</v>
      </c>
      <c r="E80" s="29" t="s">
        <v>334</v>
      </c>
      <c r="F80" s="30" t="s">
        <v>335</v>
      </c>
      <c r="G80" s="27" t="s">
        <v>181</v>
      </c>
      <c r="H80" s="31">
        <v>10</v>
      </c>
      <c r="I80" s="31">
        <v>5</v>
      </c>
      <c r="J80" s="31" t="s">
        <v>27</v>
      </c>
      <c r="K80" s="31" t="s">
        <v>27</v>
      </c>
      <c r="L80" s="38"/>
      <c r="M80" s="38">
        <v>6</v>
      </c>
      <c r="N80" s="38" t="s">
        <v>3833</v>
      </c>
      <c r="O80" s="38"/>
      <c r="P80" s="33">
        <v>6</v>
      </c>
      <c r="Q80" s="34">
        <f t="shared" si="5"/>
        <v>6.5</v>
      </c>
      <c r="R80" s="35" t="str">
        <f t="shared" si="3"/>
        <v>C+</v>
      </c>
      <c r="S80" s="36" t="str">
        <f t="shared" si="1"/>
        <v>Trung bình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336</v>
      </c>
      <c r="D81" s="28" t="s">
        <v>337</v>
      </c>
      <c r="E81" s="29" t="s">
        <v>338</v>
      </c>
      <c r="F81" s="30" t="s">
        <v>339</v>
      </c>
      <c r="G81" s="27" t="s">
        <v>158</v>
      </c>
      <c r="H81" s="31">
        <v>10</v>
      </c>
      <c r="I81" s="31">
        <v>5</v>
      </c>
      <c r="J81" s="31" t="s">
        <v>27</v>
      </c>
      <c r="K81" s="31" t="s">
        <v>27</v>
      </c>
      <c r="L81" s="38"/>
      <c r="M81" s="38">
        <v>6</v>
      </c>
      <c r="N81" s="38" t="s">
        <v>3833</v>
      </c>
      <c r="O81" s="38"/>
      <c r="P81" s="33">
        <v>6</v>
      </c>
      <c r="Q81" s="34">
        <f t="shared" si="5"/>
        <v>6.5</v>
      </c>
      <c r="R81" s="35" t="str">
        <f t="shared" si="3"/>
        <v>C+</v>
      </c>
      <c r="S81" s="36" t="str">
        <f t="shared" si="1"/>
        <v>Trung bình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340</v>
      </c>
      <c r="D82" s="28" t="s">
        <v>341</v>
      </c>
      <c r="E82" s="29" t="s">
        <v>342</v>
      </c>
      <c r="F82" s="30" t="s">
        <v>343</v>
      </c>
      <c r="G82" s="27" t="s">
        <v>87</v>
      </c>
      <c r="H82" s="31">
        <v>10</v>
      </c>
      <c r="I82" s="31">
        <v>7</v>
      </c>
      <c r="J82" s="31" t="s">
        <v>27</v>
      </c>
      <c r="K82" s="31" t="s">
        <v>27</v>
      </c>
      <c r="L82" s="38"/>
      <c r="M82" s="38">
        <v>9</v>
      </c>
      <c r="N82" s="38" t="s">
        <v>3837</v>
      </c>
      <c r="O82" s="38"/>
      <c r="P82" s="33">
        <v>9</v>
      </c>
      <c r="Q82" s="34">
        <f t="shared" si="5"/>
        <v>8.6</v>
      </c>
      <c r="R82" s="35" t="str">
        <f t="shared" si="3"/>
        <v>A</v>
      </c>
      <c r="S82" s="36" t="str">
        <f t="shared" si="1"/>
        <v>Giỏi</v>
      </c>
      <c r="T82" s="37" t="str">
        <f t="shared" si="4"/>
        <v/>
      </c>
      <c r="U82" s="91"/>
      <c r="V82" s="89" t="str">
        <f t="shared" si="6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18.75" customHeight="1">
      <c r="B83" s="26">
        <v>73</v>
      </c>
      <c r="C83" s="27" t="s">
        <v>344</v>
      </c>
      <c r="D83" s="28" t="s">
        <v>345</v>
      </c>
      <c r="E83" s="29" t="s">
        <v>342</v>
      </c>
      <c r="F83" s="30" t="s">
        <v>346</v>
      </c>
      <c r="G83" s="27" t="s">
        <v>83</v>
      </c>
      <c r="H83" s="31">
        <v>10</v>
      </c>
      <c r="I83" s="31">
        <v>5</v>
      </c>
      <c r="J83" s="31" t="s">
        <v>27</v>
      </c>
      <c r="K83" s="31" t="s">
        <v>27</v>
      </c>
      <c r="L83" s="38"/>
      <c r="M83" s="38">
        <v>5</v>
      </c>
      <c r="N83" s="38" t="s">
        <v>3834</v>
      </c>
      <c r="O83" s="38"/>
      <c r="P83" s="33">
        <v>5</v>
      </c>
      <c r="Q83" s="34">
        <f t="shared" si="5"/>
        <v>6</v>
      </c>
      <c r="R83" s="35" t="str">
        <f t="shared" si="3"/>
        <v>C</v>
      </c>
      <c r="S83" s="36" t="str">
        <f t="shared" si="1"/>
        <v>Trung bình</v>
      </c>
      <c r="T83" s="37" t="str">
        <f t="shared" si="4"/>
        <v/>
      </c>
      <c r="U83" s="91"/>
      <c r="V83" s="89" t="str">
        <f t="shared" si="6"/>
        <v>Đạt</v>
      </c>
      <c r="W83" s="74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2"/>
    </row>
    <row r="84" spans="1:38" ht="7.5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t="16.5">
      <c r="A85" s="2"/>
      <c r="B85" s="111" t="s">
        <v>28</v>
      </c>
      <c r="C85" s="111"/>
      <c r="D85" s="40"/>
      <c r="E85" s="41"/>
      <c r="F85" s="41"/>
      <c r="G85" s="41"/>
      <c r="H85" s="42"/>
      <c r="I85" s="43"/>
      <c r="J85" s="43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</row>
    <row r="86" spans="1:38" ht="16.5" customHeight="1">
      <c r="A86" s="2"/>
      <c r="B86" s="45" t="s">
        <v>29</v>
      </c>
      <c r="C86" s="45"/>
      <c r="D86" s="46">
        <f>+$Y$9</f>
        <v>73</v>
      </c>
      <c r="E86" s="47" t="s">
        <v>30</v>
      </c>
      <c r="F86" s="47"/>
      <c r="G86" s="131" t="s">
        <v>31</v>
      </c>
      <c r="H86" s="131"/>
      <c r="I86" s="131"/>
      <c r="J86" s="131"/>
      <c r="K86" s="131"/>
      <c r="L86" s="131"/>
      <c r="M86" s="131"/>
      <c r="N86" s="131"/>
      <c r="O86" s="131"/>
      <c r="P86" s="48">
        <f>$Y$9 -COUNTIF($T$10:$T$273,"Vắng") -COUNTIF($T$10:$T$273,"Vắng có phép") - COUNTIF($T$10:$T$273,"Đình chỉ thi") - COUNTIF($T$10:$T$273,"Không đủ ĐKDT")</f>
        <v>71</v>
      </c>
      <c r="Q86" s="48"/>
      <c r="R86" s="49"/>
      <c r="S86" s="50"/>
      <c r="T86" s="50" t="s">
        <v>30</v>
      </c>
      <c r="U86" s="3"/>
    </row>
    <row r="87" spans="1:38" ht="16.5" customHeight="1">
      <c r="A87" s="2"/>
      <c r="B87" s="45" t="s">
        <v>32</v>
      </c>
      <c r="C87" s="45"/>
      <c r="D87" s="46">
        <f>+$AJ$9</f>
        <v>71</v>
      </c>
      <c r="E87" s="47" t="s">
        <v>30</v>
      </c>
      <c r="F87" s="47"/>
      <c r="G87" s="131" t="s">
        <v>33</v>
      </c>
      <c r="H87" s="131"/>
      <c r="I87" s="131"/>
      <c r="J87" s="131"/>
      <c r="K87" s="131"/>
      <c r="L87" s="131"/>
      <c r="M87" s="131"/>
      <c r="N87" s="131"/>
      <c r="O87" s="131"/>
      <c r="P87" s="51">
        <f>COUNTIF($T$10:$T$149,"Vắng")</f>
        <v>0</v>
      </c>
      <c r="Q87" s="51"/>
      <c r="R87" s="52"/>
      <c r="S87" s="50"/>
      <c r="T87" s="50" t="s">
        <v>30</v>
      </c>
      <c r="U87" s="3"/>
    </row>
    <row r="88" spans="1:38" ht="16.5" customHeight="1">
      <c r="A88" s="2"/>
      <c r="B88" s="45" t="s">
        <v>53</v>
      </c>
      <c r="C88" s="45"/>
      <c r="D88" s="83">
        <f>COUNTIF(V11:V83,"Học lại")</f>
        <v>2</v>
      </c>
      <c r="E88" s="47" t="s">
        <v>30</v>
      </c>
      <c r="F88" s="47"/>
      <c r="G88" s="131" t="s">
        <v>54</v>
      </c>
      <c r="H88" s="131"/>
      <c r="I88" s="131"/>
      <c r="J88" s="131"/>
      <c r="K88" s="131"/>
      <c r="L88" s="131"/>
      <c r="M88" s="131"/>
      <c r="N88" s="131"/>
      <c r="O88" s="131"/>
      <c r="P88" s="48">
        <f>COUNTIF($T$10:$T$149,"Vắng có phép")</f>
        <v>0</v>
      </c>
      <c r="Q88" s="48"/>
      <c r="R88" s="49"/>
      <c r="S88" s="50"/>
      <c r="T88" s="50" t="s">
        <v>30</v>
      </c>
      <c r="U88" s="3"/>
    </row>
    <row r="89" spans="1:38" ht="3" customHeight="1">
      <c r="A89" s="2"/>
      <c r="B89" s="39"/>
      <c r="C89" s="40"/>
      <c r="D89" s="40"/>
      <c r="E89" s="41"/>
      <c r="F89" s="41"/>
      <c r="G89" s="41"/>
      <c r="H89" s="42"/>
      <c r="I89" s="43"/>
      <c r="J89" s="43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</row>
    <row r="90" spans="1:38">
      <c r="B90" s="84" t="s">
        <v>34</v>
      </c>
      <c r="C90" s="84"/>
      <c r="D90" s="85">
        <f>COUNTIF(V11:V83,"Thi lại")</f>
        <v>0</v>
      </c>
      <c r="E90" s="86" t="s">
        <v>30</v>
      </c>
      <c r="F90" s="3"/>
      <c r="G90" s="3"/>
      <c r="H90" s="3"/>
      <c r="I90" s="3"/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3"/>
    </row>
    <row r="91" spans="1:38">
      <c r="B91" s="84"/>
      <c r="C91" s="84"/>
      <c r="D91" s="85"/>
      <c r="E91" s="86"/>
      <c r="F91" s="3"/>
      <c r="G91" s="3"/>
      <c r="H91" s="3"/>
      <c r="I91" s="3"/>
      <c r="J91" s="130" t="s">
        <v>3865</v>
      </c>
      <c r="K91" s="130"/>
      <c r="L91" s="130"/>
      <c r="M91" s="130"/>
      <c r="N91" s="130"/>
      <c r="O91" s="130"/>
      <c r="P91" s="130"/>
      <c r="Q91" s="130"/>
      <c r="R91" s="130"/>
      <c r="S91" s="130"/>
      <c r="T91" s="130"/>
      <c r="U91" s="3"/>
    </row>
    <row r="92" spans="1:38">
      <c r="A92" s="53"/>
      <c r="B92" s="99" t="s">
        <v>35</v>
      </c>
      <c r="C92" s="99"/>
      <c r="D92" s="99"/>
      <c r="E92" s="99"/>
      <c r="F92" s="99"/>
      <c r="G92" s="99"/>
      <c r="H92" s="99"/>
      <c r="I92" s="54"/>
      <c r="J92" s="104" t="s">
        <v>36</v>
      </c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3"/>
    </row>
    <row r="93" spans="1:38" ht="4.5" customHeight="1">
      <c r="A93" s="2"/>
      <c r="B93" s="39"/>
      <c r="C93" s="55"/>
      <c r="D93" s="55"/>
      <c r="E93" s="56"/>
      <c r="F93" s="56"/>
      <c r="G93" s="56"/>
      <c r="H93" s="57"/>
      <c r="I93" s="58"/>
      <c r="J93" s="58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38" s="2" customFormat="1">
      <c r="B94" s="99" t="s">
        <v>37</v>
      </c>
      <c r="C94" s="99"/>
      <c r="D94" s="101" t="s">
        <v>38</v>
      </c>
      <c r="E94" s="101"/>
      <c r="F94" s="101"/>
      <c r="G94" s="101"/>
      <c r="H94" s="101"/>
      <c r="I94" s="58"/>
      <c r="J94" s="58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9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3.7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18" customHeight="1">
      <c r="A100" s="1"/>
      <c r="B100" s="100" t="s">
        <v>3863</v>
      </c>
      <c r="C100" s="100"/>
      <c r="D100" s="100" t="s">
        <v>3864</v>
      </c>
      <c r="E100" s="100"/>
      <c r="F100" s="100"/>
      <c r="G100" s="100"/>
      <c r="H100" s="100"/>
      <c r="I100" s="100"/>
      <c r="J100" s="100" t="s">
        <v>39</v>
      </c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4.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s="2" customFormat="1" ht="36.75" hidden="1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62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</row>
    <row r="103" spans="1:38" ht="38.25" hidden="1" customHeight="1">
      <c r="B103" s="98" t="s">
        <v>51</v>
      </c>
      <c r="C103" s="99"/>
      <c r="D103" s="99"/>
      <c r="E103" s="99"/>
      <c r="F103" s="99"/>
      <c r="G103" s="99"/>
      <c r="H103" s="98" t="s">
        <v>52</v>
      </c>
      <c r="I103" s="98"/>
      <c r="J103" s="98"/>
      <c r="K103" s="98"/>
      <c r="L103" s="98"/>
      <c r="M103" s="98"/>
      <c r="N103" s="102" t="s">
        <v>57</v>
      </c>
      <c r="O103" s="102"/>
      <c r="P103" s="102"/>
      <c r="Q103" s="102"/>
      <c r="R103" s="102"/>
      <c r="S103" s="102"/>
      <c r="T103" s="102"/>
      <c r="U103" s="102"/>
    </row>
    <row r="104" spans="1:38" hidden="1">
      <c r="B104" s="39"/>
      <c r="C104" s="55"/>
      <c r="D104" s="55"/>
      <c r="E104" s="56"/>
      <c r="F104" s="56"/>
      <c r="G104" s="56"/>
      <c r="H104" s="57"/>
      <c r="I104" s="58"/>
      <c r="J104" s="58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38" hidden="1">
      <c r="B105" s="99" t="s">
        <v>37</v>
      </c>
      <c r="C105" s="99"/>
      <c r="D105" s="101" t="s">
        <v>38</v>
      </c>
      <c r="E105" s="101"/>
      <c r="F105" s="101"/>
      <c r="G105" s="101"/>
      <c r="H105" s="101"/>
      <c r="I105" s="58"/>
      <c r="J105" s="58"/>
      <c r="K105" s="44"/>
      <c r="L105" s="44"/>
      <c r="M105" s="44"/>
      <c r="N105" s="44"/>
      <c r="O105" s="44"/>
      <c r="P105" s="44"/>
      <c r="Q105" s="44"/>
      <c r="R105" s="44"/>
      <c r="S105" s="44"/>
      <c r="T105" s="44"/>
    </row>
    <row r="106" spans="1:38" hidden="1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38" hidden="1"/>
    <row r="108" spans="1:38" hidden="1"/>
    <row r="109" spans="1:38" hidden="1"/>
    <row r="110" spans="1:38" hidden="1"/>
    <row r="111" spans="1:38" s="62" customFormat="1" hidden="1">
      <c r="A111" s="1"/>
      <c r="B111" s="97" t="s">
        <v>3838</v>
      </c>
      <c r="C111" s="97"/>
      <c r="D111" s="97"/>
      <c r="E111" s="97" t="s">
        <v>3839</v>
      </c>
      <c r="F111" s="97"/>
      <c r="G111" s="97"/>
      <c r="H111" s="97" t="s">
        <v>3838</v>
      </c>
      <c r="I111" s="97"/>
      <c r="J111" s="97"/>
      <c r="K111" s="97"/>
      <c r="L111" s="97"/>
      <c r="M111" s="97"/>
      <c r="N111" s="97" t="s">
        <v>58</v>
      </c>
      <c r="O111" s="97"/>
      <c r="P111" s="97"/>
      <c r="Q111" s="97"/>
      <c r="R111" s="97"/>
      <c r="S111" s="97"/>
      <c r="T111" s="97"/>
      <c r="U111" s="97"/>
      <c r="W111" s="61"/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  <c r="AK111" s="61"/>
      <c r="AL111" s="61"/>
    </row>
  </sheetData>
  <sheetProtection formatCells="0" formatColumns="0" formatRows="0" insertColumns="0" insertRows="0" insertHyperlinks="0" deleteColumns="0" deleteRows="0" sort="0" autoFilter="0" pivotTables="0"/>
  <autoFilter ref="A9:AL83">
    <filterColumn colId="3" showButton="0"/>
  </autoFilter>
  <mergeCells count="61">
    <mergeCell ref="B105:C105"/>
    <mergeCell ref="D105:H105"/>
    <mergeCell ref="B111:D111"/>
    <mergeCell ref="E111:G111"/>
    <mergeCell ref="H111:M111"/>
    <mergeCell ref="N111:U111"/>
    <mergeCell ref="B100:C100"/>
    <mergeCell ref="D100:I100"/>
    <mergeCell ref="J100:T100"/>
    <mergeCell ref="B103:G103"/>
    <mergeCell ref="H103:M103"/>
    <mergeCell ref="N103:U103"/>
    <mergeCell ref="G88:O88"/>
    <mergeCell ref="J90:T90"/>
    <mergeCell ref="J91:T91"/>
    <mergeCell ref="B92:H92"/>
    <mergeCell ref="J92:T92"/>
    <mergeCell ref="B94:C94"/>
    <mergeCell ref="D94:H94"/>
    <mergeCell ref="T8:T10"/>
    <mergeCell ref="U8:U10"/>
    <mergeCell ref="B10:G10"/>
    <mergeCell ref="B85:C85"/>
    <mergeCell ref="G86:O86"/>
    <mergeCell ref="G87:O87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3">
    <cfRule type="cellIs" dxfId="97" priority="3" operator="greaterThan">
      <formula>10</formula>
    </cfRule>
  </conditionalFormatting>
  <conditionalFormatting sqref="C1:C1048576">
    <cfRule type="duplicateValues" dxfId="96" priority="2"/>
  </conditionalFormatting>
  <conditionalFormatting sqref="C111">
    <cfRule type="duplicateValues" dxfId="95" priority="1"/>
  </conditionalFormatting>
  <dataValidations count="1">
    <dataValidation allowBlank="1" showInputMessage="1" showErrorMessage="1" errorTitle="Không xóa dữ liệu" error="Không xóa dữ liệu" prompt="Không xóa dữ liệu" sqref="D88 AL3:AL9 X3:AK4 W5:AK9 V11:W83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2"/>
  <sheetViews>
    <sheetView workbookViewId="0">
      <pane ySplit="4" topLeftCell="A8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2.21875" style="1" customWidth="1"/>
    <col min="5" max="5" width="7.77734375" style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3826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1</v>
      </c>
      <c r="G6" s="120" t="s">
        <v>55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3" t="s">
        <v>49</v>
      </c>
      <c r="N9" s="93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nhóm:10</v>
      </c>
      <c r="Y9" s="69">
        <f>+$AH$9+$AJ$9+$AF$9</f>
        <v>72</v>
      </c>
      <c r="Z9" s="63">
        <f>COUNTIF($S$10:$S$142,"Khiển trách")</f>
        <v>0</v>
      </c>
      <c r="AA9" s="63">
        <f>COUNTIF($S$10:$S$142,"Cảnh cáo")</f>
        <v>0</v>
      </c>
      <c r="AB9" s="63">
        <f>COUNTIF($S$10:$S$142,"Đình chỉ thi")</f>
        <v>0</v>
      </c>
      <c r="AC9" s="70">
        <f>+($Z$9+$AA$9+$AB$9)/$Y$9*100%</f>
        <v>0</v>
      </c>
      <c r="AD9" s="63">
        <f>SUM(COUNTIF($S$10:$S$140,"Vắng"),COUNTIF($S$10:$S$140,"Vắng có phép"))</f>
        <v>0</v>
      </c>
      <c r="AE9" s="71">
        <f>+$AD$9/$Y$9</f>
        <v>0</v>
      </c>
      <c r="AF9" s="72">
        <f>COUNTIF($V$10:$V$140,"Thi lại")</f>
        <v>0</v>
      </c>
      <c r="AG9" s="71">
        <f>+$AF$9/$Y$9</f>
        <v>0</v>
      </c>
      <c r="AH9" s="72">
        <f>COUNTIF($V$10:$V$141,"Học lại")</f>
        <v>6</v>
      </c>
      <c r="AI9" s="71">
        <f>+$AH$9/$Y$9</f>
        <v>8.3333333333333329E-2</v>
      </c>
      <c r="AJ9" s="63">
        <f>COUNTIF($V$11:$V$141,"Đạt")</f>
        <v>66</v>
      </c>
      <c r="AK9" s="70">
        <f>+$AJ$9/$Y$9</f>
        <v>0.91666666666666663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1731</v>
      </c>
      <c r="D11" s="17" t="s">
        <v>1732</v>
      </c>
      <c r="E11" s="18" t="s">
        <v>67</v>
      </c>
      <c r="F11" s="19" t="s">
        <v>1733</v>
      </c>
      <c r="G11" s="16" t="s">
        <v>365</v>
      </c>
      <c r="H11" s="20">
        <v>10</v>
      </c>
      <c r="I11" s="20">
        <v>1</v>
      </c>
      <c r="J11" s="20" t="s">
        <v>27</v>
      </c>
      <c r="K11" s="20" t="s">
        <v>27</v>
      </c>
      <c r="L11" s="21"/>
      <c r="M11" s="21">
        <v>4</v>
      </c>
      <c r="N11" s="21"/>
      <c r="O11" s="21"/>
      <c r="P11" s="22">
        <v>4</v>
      </c>
      <c r="Q11" s="23">
        <f t="shared" ref="Q11:Q74" si="0">ROUND(SUMPRODUCT(H11:P11,$H$10:$P$10)/100,1)</f>
        <v>4.3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4" t="str">
        <f t="shared" ref="S11:S82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1734</v>
      </c>
      <c r="D12" s="28" t="s">
        <v>183</v>
      </c>
      <c r="E12" s="29" t="s">
        <v>67</v>
      </c>
      <c r="F12" s="30" t="s">
        <v>1020</v>
      </c>
      <c r="G12" s="27" t="s">
        <v>120</v>
      </c>
      <c r="H12" s="31">
        <v>10</v>
      </c>
      <c r="I12" s="31">
        <v>2</v>
      </c>
      <c r="J12" s="31" t="s">
        <v>27</v>
      </c>
      <c r="K12" s="31" t="s">
        <v>27</v>
      </c>
      <c r="L12" s="32"/>
      <c r="M12" s="32">
        <v>3</v>
      </c>
      <c r="N12" s="32"/>
      <c r="O12" s="32"/>
      <c r="P12" s="33">
        <v>3</v>
      </c>
      <c r="Q12" s="34">
        <f t="shared" si="0"/>
        <v>4.0999999999999996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1735</v>
      </c>
      <c r="D13" s="28" t="s">
        <v>1736</v>
      </c>
      <c r="E13" s="29" t="s">
        <v>67</v>
      </c>
      <c r="F13" s="30" t="s">
        <v>1737</v>
      </c>
      <c r="G13" s="27" t="s">
        <v>189</v>
      </c>
      <c r="H13" s="31">
        <v>10</v>
      </c>
      <c r="I13" s="31">
        <v>4</v>
      </c>
      <c r="J13" s="31" t="s">
        <v>27</v>
      </c>
      <c r="K13" s="31" t="s">
        <v>27</v>
      </c>
      <c r="L13" s="38"/>
      <c r="M13" s="38">
        <v>3</v>
      </c>
      <c r="N13" s="38"/>
      <c r="O13" s="38"/>
      <c r="P13" s="33">
        <v>3</v>
      </c>
      <c r="Q13" s="34">
        <f t="shared" si="0"/>
        <v>4.7</v>
      </c>
      <c r="R13" s="35" t="str">
        <f t="shared" ref="R13:R8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6" t="str">
        <f t="shared" si="1"/>
        <v>Trung bình yếu</v>
      </c>
      <c r="T13" s="37" t="str">
        <f t="shared" ref="T13:T82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1738</v>
      </c>
      <c r="D14" s="28" t="s">
        <v>588</v>
      </c>
      <c r="E14" s="29" t="s">
        <v>67</v>
      </c>
      <c r="F14" s="30" t="s">
        <v>468</v>
      </c>
      <c r="G14" s="27" t="s">
        <v>647</v>
      </c>
      <c r="H14" s="31">
        <v>10</v>
      </c>
      <c r="I14" s="31">
        <v>3</v>
      </c>
      <c r="J14" s="31" t="s">
        <v>27</v>
      </c>
      <c r="K14" s="31" t="s">
        <v>27</v>
      </c>
      <c r="L14" s="38"/>
      <c r="M14" s="38">
        <v>6</v>
      </c>
      <c r="N14" s="38"/>
      <c r="O14" s="38"/>
      <c r="P14" s="33">
        <v>6</v>
      </c>
      <c r="Q14" s="34">
        <f t="shared" si="0"/>
        <v>5.9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1739</v>
      </c>
      <c r="D15" s="28" t="s">
        <v>1081</v>
      </c>
      <c r="E15" s="29" t="s">
        <v>67</v>
      </c>
      <c r="F15" s="30" t="s">
        <v>807</v>
      </c>
      <c r="G15" s="27" t="s">
        <v>189</v>
      </c>
      <c r="H15" s="31">
        <v>10</v>
      </c>
      <c r="I15" s="31">
        <v>2</v>
      </c>
      <c r="J15" s="31" t="s">
        <v>27</v>
      </c>
      <c r="K15" s="31" t="s">
        <v>27</v>
      </c>
      <c r="L15" s="38"/>
      <c r="M15" s="38">
        <v>3</v>
      </c>
      <c r="N15" s="38"/>
      <c r="O15" s="38"/>
      <c r="P15" s="33">
        <v>3</v>
      </c>
      <c r="Q15" s="34">
        <f t="shared" si="0"/>
        <v>4.0999999999999996</v>
      </c>
      <c r="R15" s="35" t="str">
        <f t="shared" si="3"/>
        <v>D</v>
      </c>
      <c r="S15" s="36" t="str">
        <f t="shared" si="1"/>
        <v>Trung bình yếu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1740</v>
      </c>
      <c r="D16" s="28" t="s">
        <v>104</v>
      </c>
      <c r="E16" s="29" t="s">
        <v>1741</v>
      </c>
      <c r="F16" s="30" t="s">
        <v>908</v>
      </c>
      <c r="G16" s="27" t="s">
        <v>647</v>
      </c>
      <c r="H16" s="31">
        <v>10</v>
      </c>
      <c r="I16" s="31">
        <v>4</v>
      </c>
      <c r="J16" s="31" t="s">
        <v>27</v>
      </c>
      <c r="K16" s="31" t="s">
        <v>27</v>
      </c>
      <c r="L16" s="38"/>
      <c r="M16" s="38">
        <v>5</v>
      </c>
      <c r="N16" s="38"/>
      <c r="O16" s="38"/>
      <c r="P16" s="33">
        <v>5</v>
      </c>
      <c r="Q16" s="34">
        <f t="shared" si="0"/>
        <v>5.7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1742</v>
      </c>
      <c r="D17" s="28" t="s">
        <v>104</v>
      </c>
      <c r="E17" s="29" t="s">
        <v>597</v>
      </c>
      <c r="F17" s="30" t="s">
        <v>96</v>
      </c>
      <c r="G17" s="27" t="s">
        <v>647</v>
      </c>
      <c r="H17" s="31">
        <v>10</v>
      </c>
      <c r="I17" s="31">
        <v>2</v>
      </c>
      <c r="J17" s="31" t="s">
        <v>27</v>
      </c>
      <c r="K17" s="31" t="s">
        <v>27</v>
      </c>
      <c r="L17" s="38"/>
      <c r="M17" s="38">
        <v>3</v>
      </c>
      <c r="N17" s="38"/>
      <c r="O17" s="38"/>
      <c r="P17" s="33">
        <v>3</v>
      </c>
      <c r="Q17" s="34">
        <f t="shared" si="0"/>
        <v>4.0999999999999996</v>
      </c>
      <c r="R17" s="35" t="str">
        <f t="shared" si="3"/>
        <v>D</v>
      </c>
      <c r="S17" s="36" t="str">
        <f t="shared" si="1"/>
        <v>Trung bình yếu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1743</v>
      </c>
      <c r="D18" s="28" t="s">
        <v>1744</v>
      </c>
      <c r="E18" s="29" t="s">
        <v>1745</v>
      </c>
      <c r="F18" s="30" t="s">
        <v>440</v>
      </c>
      <c r="G18" s="27" t="s">
        <v>886</v>
      </c>
      <c r="H18" s="31">
        <v>10</v>
      </c>
      <c r="I18" s="31">
        <v>3</v>
      </c>
      <c r="J18" s="31" t="s">
        <v>27</v>
      </c>
      <c r="K18" s="31" t="s">
        <v>27</v>
      </c>
      <c r="L18" s="38"/>
      <c r="M18" s="38">
        <v>8</v>
      </c>
      <c r="N18" s="38"/>
      <c r="O18" s="38"/>
      <c r="P18" s="33">
        <v>8</v>
      </c>
      <c r="Q18" s="34">
        <f t="shared" si="0"/>
        <v>6.9</v>
      </c>
      <c r="R18" s="35" t="str">
        <f t="shared" si="3"/>
        <v>C+</v>
      </c>
      <c r="S18" s="36" t="str">
        <f t="shared" si="1"/>
        <v>Trung bình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1746</v>
      </c>
      <c r="D19" s="28" t="s">
        <v>1747</v>
      </c>
      <c r="E19" s="29" t="s">
        <v>100</v>
      </c>
      <c r="F19" s="30" t="s">
        <v>1641</v>
      </c>
      <c r="G19" s="27" t="s">
        <v>789</v>
      </c>
      <c r="H19" s="31">
        <v>6</v>
      </c>
      <c r="I19" s="31">
        <v>1</v>
      </c>
      <c r="J19" s="31" t="s">
        <v>27</v>
      </c>
      <c r="K19" s="31" t="s">
        <v>27</v>
      </c>
      <c r="L19" s="38"/>
      <c r="M19" s="38">
        <v>8</v>
      </c>
      <c r="N19" s="38"/>
      <c r="O19" s="38"/>
      <c r="P19" s="33">
        <v>8</v>
      </c>
      <c r="Q19" s="34">
        <f t="shared" si="0"/>
        <v>5.5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1748</v>
      </c>
      <c r="D20" s="28" t="s">
        <v>804</v>
      </c>
      <c r="E20" s="29" t="s">
        <v>105</v>
      </c>
      <c r="F20" s="30" t="s">
        <v>1481</v>
      </c>
      <c r="G20" s="27" t="s">
        <v>647</v>
      </c>
      <c r="H20" s="31">
        <v>10</v>
      </c>
      <c r="I20" s="31">
        <v>3</v>
      </c>
      <c r="J20" s="31" t="s">
        <v>27</v>
      </c>
      <c r="K20" s="31" t="s">
        <v>27</v>
      </c>
      <c r="L20" s="38"/>
      <c r="M20" s="38">
        <v>3</v>
      </c>
      <c r="N20" s="38"/>
      <c r="O20" s="38"/>
      <c r="P20" s="33">
        <v>3</v>
      </c>
      <c r="Q20" s="34">
        <f t="shared" si="0"/>
        <v>4.4000000000000004</v>
      </c>
      <c r="R20" s="35" t="str">
        <f t="shared" si="3"/>
        <v>D</v>
      </c>
      <c r="S20" s="36" t="str">
        <f t="shared" si="1"/>
        <v>Trung bình yếu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1749</v>
      </c>
      <c r="D21" s="28" t="s">
        <v>104</v>
      </c>
      <c r="E21" s="29" t="s">
        <v>110</v>
      </c>
      <c r="F21" s="30" t="s">
        <v>1231</v>
      </c>
      <c r="G21" s="27" t="s">
        <v>365</v>
      </c>
      <c r="H21" s="31">
        <v>10</v>
      </c>
      <c r="I21" s="31">
        <v>4</v>
      </c>
      <c r="J21" s="31" t="s">
        <v>27</v>
      </c>
      <c r="K21" s="31" t="s">
        <v>27</v>
      </c>
      <c r="L21" s="38"/>
      <c r="M21" s="38">
        <v>2</v>
      </c>
      <c r="N21" s="38"/>
      <c r="O21" s="38"/>
      <c r="P21" s="33">
        <v>2</v>
      </c>
      <c r="Q21" s="34">
        <f t="shared" si="0"/>
        <v>4.2</v>
      </c>
      <c r="R21" s="35" t="str">
        <f t="shared" si="3"/>
        <v>D</v>
      </c>
      <c r="S21" s="36" t="str">
        <f t="shared" si="1"/>
        <v>Trung bình yếu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1750</v>
      </c>
      <c r="D22" s="28" t="s">
        <v>78</v>
      </c>
      <c r="E22" s="29" t="s">
        <v>110</v>
      </c>
      <c r="F22" s="30" t="s">
        <v>1751</v>
      </c>
      <c r="G22" s="27" t="s">
        <v>272</v>
      </c>
      <c r="H22" s="31">
        <v>10</v>
      </c>
      <c r="I22" s="31">
        <v>2</v>
      </c>
      <c r="J22" s="31" t="s">
        <v>27</v>
      </c>
      <c r="K22" s="31" t="s">
        <v>27</v>
      </c>
      <c r="L22" s="38"/>
      <c r="M22" s="38">
        <v>3</v>
      </c>
      <c r="N22" s="38"/>
      <c r="O22" s="38"/>
      <c r="P22" s="33">
        <v>3</v>
      </c>
      <c r="Q22" s="34">
        <f t="shared" si="0"/>
        <v>4.0999999999999996</v>
      </c>
      <c r="R22" s="35" t="str">
        <f t="shared" si="3"/>
        <v>D</v>
      </c>
      <c r="S22" s="36" t="str">
        <f t="shared" si="1"/>
        <v>Trung bình yếu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1752</v>
      </c>
      <c r="D23" s="28" t="s">
        <v>1753</v>
      </c>
      <c r="E23" s="29" t="s">
        <v>118</v>
      </c>
      <c r="F23" s="30" t="s">
        <v>1629</v>
      </c>
      <c r="G23" s="27" t="s">
        <v>181</v>
      </c>
      <c r="H23" s="31">
        <v>7</v>
      </c>
      <c r="I23" s="31">
        <v>4</v>
      </c>
      <c r="J23" s="31" t="s">
        <v>27</v>
      </c>
      <c r="K23" s="31" t="s">
        <v>27</v>
      </c>
      <c r="L23" s="38"/>
      <c r="M23" s="38">
        <v>6</v>
      </c>
      <c r="N23" s="38"/>
      <c r="O23" s="38"/>
      <c r="P23" s="33">
        <v>6</v>
      </c>
      <c r="Q23" s="34">
        <f t="shared" si="0"/>
        <v>5.6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1754</v>
      </c>
      <c r="D24" s="28" t="s">
        <v>74</v>
      </c>
      <c r="E24" s="29" t="s">
        <v>118</v>
      </c>
      <c r="F24" s="30" t="s">
        <v>1459</v>
      </c>
      <c r="G24" s="27" t="s">
        <v>647</v>
      </c>
      <c r="H24" s="31">
        <v>10</v>
      </c>
      <c r="I24" s="31">
        <v>4</v>
      </c>
      <c r="J24" s="31" t="s">
        <v>27</v>
      </c>
      <c r="K24" s="31" t="s">
        <v>27</v>
      </c>
      <c r="L24" s="38"/>
      <c r="M24" s="38">
        <v>4</v>
      </c>
      <c r="N24" s="38"/>
      <c r="O24" s="38"/>
      <c r="P24" s="33">
        <v>4</v>
      </c>
      <c r="Q24" s="34">
        <f t="shared" si="0"/>
        <v>5.2</v>
      </c>
      <c r="R24" s="35" t="str">
        <f t="shared" si="3"/>
        <v>D+</v>
      </c>
      <c r="S24" s="36" t="str">
        <f t="shared" si="1"/>
        <v>Trung bình yếu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1755</v>
      </c>
      <c r="D25" s="28" t="s">
        <v>1756</v>
      </c>
      <c r="E25" s="29" t="s">
        <v>623</v>
      </c>
      <c r="F25" s="30" t="s">
        <v>1757</v>
      </c>
      <c r="G25" s="27" t="s">
        <v>170</v>
      </c>
      <c r="H25" s="31">
        <v>7</v>
      </c>
      <c r="I25" s="31">
        <v>1</v>
      </c>
      <c r="J25" s="31" t="s">
        <v>27</v>
      </c>
      <c r="K25" s="31" t="s">
        <v>27</v>
      </c>
      <c r="L25" s="38"/>
      <c r="M25" s="38">
        <v>5</v>
      </c>
      <c r="N25" s="38"/>
      <c r="O25" s="38"/>
      <c r="P25" s="33">
        <v>5</v>
      </c>
      <c r="Q25" s="34">
        <f t="shared" si="0"/>
        <v>4.2</v>
      </c>
      <c r="R25" s="35" t="str">
        <f t="shared" si="3"/>
        <v>D</v>
      </c>
      <c r="S25" s="36" t="str">
        <f t="shared" si="1"/>
        <v>Trung bình yếu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1758</v>
      </c>
      <c r="D26" s="28" t="s">
        <v>1759</v>
      </c>
      <c r="E26" s="29" t="s">
        <v>623</v>
      </c>
      <c r="F26" s="30" t="s">
        <v>791</v>
      </c>
      <c r="G26" s="27" t="s">
        <v>120</v>
      </c>
      <c r="H26" s="31">
        <v>6</v>
      </c>
      <c r="I26" s="31">
        <v>4</v>
      </c>
      <c r="J26" s="31" t="s">
        <v>27</v>
      </c>
      <c r="K26" s="31" t="s">
        <v>27</v>
      </c>
      <c r="L26" s="38"/>
      <c r="M26" s="38">
        <v>7</v>
      </c>
      <c r="N26" s="38"/>
      <c r="O26" s="38"/>
      <c r="P26" s="33">
        <v>7</v>
      </c>
      <c r="Q26" s="34">
        <f t="shared" si="0"/>
        <v>5.9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1760</v>
      </c>
      <c r="D27" s="28" t="s">
        <v>1761</v>
      </c>
      <c r="E27" s="29" t="s">
        <v>623</v>
      </c>
      <c r="F27" s="30" t="s">
        <v>664</v>
      </c>
      <c r="G27" s="27" t="s">
        <v>181</v>
      </c>
      <c r="H27" s="31">
        <v>6</v>
      </c>
      <c r="I27" s="31">
        <v>7</v>
      </c>
      <c r="J27" s="31" t="s">
        <v>27</v>
      </c>
      <c r="K27" s="31" t="s">
        <v>27</v>
      </c>
      <c r="L27" s="38"/>
      <c r="M27" s="38">
        <v>2</v>
      </c>
      <c r="N27" s="38"/>
      <c r="O27" s="38"/>
      <c r="P27" s="33">
        <v>2</v>
      </c>
      <c r="Q27" s="34">
        <f t="shared" si="0"/>
        <v>4.3</v>
      </c>
      <c r="R27" s="35" t="str">
        <f t="shared" si="3"/>
        <v>D</v>
      </c>
      <c r="S27" s="36" t="str">
        <f t="shared" si="1"/>
        <v>Trung bình yếu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1762</v>
      </c>
      <c r="D28" s="28" t="s">
        <v>138</v>
      </c>
      <c r="E28" s="29" t="s">
        <v>1763</v>
      </c>
      <c r="F28" s="30" t="s">
        <v>529</v>
      </c>
      <c r="G28" s="27" t="s">
        <v>195</v>
      </c>
      <c r="H28" s="31">
        <v>10</v>
      </c>
      <c r="I28" s="31">
        <v>7</v>
      </c>
      <c r="J28" s="31" t="s">
        <v>27</v>
      </c>
      <c r="K28" s="31" t="s">
        <v>27</v>
      </c>
      <c r="L28" s="38"/>
      <c r="M28" s="38">
        <v>8</v>
      </c>
      <c r="N28" s="38"/>
      <c r="O28" s="38"/>
      <c r="P28" s="33">
        <v>8</v>
      </c>
      <c r="Q28" s="34">
        <f t="shared" si="0"/>
        <v>8.1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1764</v>
      </c>
      <c r="D29" s="28" t="s">
        <v>1765</v>
      </c>
      <c r="E29" s="29" t="s">
        <v>151</v>
      </c>
      <c r="F29" s="30" t="s">
        <v>614</v>
      </c>
      <c r="G29" s="27" t="s">
        <v>185</v>
      </c>
      <c r="H29" s="31">
        <v>10</v>
      </c>
      <c r="I29" s="31">
        <v>10</v>
      </c>
      <c r="J29" s="31" t="s">
        <v>27</v>
      </c>
      <c r="K29" s="31" t="s">
        <v>27</v>
      </c>
      <c r="L29" s="38"/>
      <c r="M29" s="38">
        <v>3</v>
      </c>
      <c r="N29" s="38"/>
      <c r="O29" s="38"/>
      <c r="P29" s="33">
        <v>3</v>
      </c>
      <c r="Q29" s="34">
        <f t="shared" si="0"/>
        <v>6.5</v>
      </c>
      <c r="R29" s="35" t="str">
        <f t="shared" si="3"/>
        <v>C+</v>
      </c>
      <c r="S29" s="36" t="str">
        <f t="shared" si="1"/>
        <v>Trung bình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1766</v>
      </c>
      <c r="D30" s="28" t="s">
        <v>1140</v>
      </c>
      <c r="E30" s="29" t="s">
        <v>1330</v>
      </c>
      <c r="F30" s="30" t="s">
        <v>82</v>
      </c>
      <c r="G30" s="27" t="s">
        <v>893</v>
      </c>
      <c r="H30" s="31">
        <v>10</v>
      </c>
      <c r="I30" s="31">
        <v>2</v>
      </c>
      <c r="J30" s="31" t="s">
        <v>27</v>
      </c>
      <c r="K30" s="31" t="s">
        <v>27</v>
      </c>
      <c r="L30" s="38"/>
      <c r="M30" s="38">
        <v>3</v>
      </c>
      <c r="N30" s="38"/>
      <c r="O30" s="38"/>
      <c r="P30" s="33">
        <v>3</v>
      </c>
      <c r="Q30" s="34">
        <f t="shared" si="0"/>
        <v>4.0999999999999996</v>
      </c>
      <c r="R30" s="35" t="str">
        <f t="shared" si="3"/>
        <v>D</v>
      </c>
      <c r="S30" s="36" t="str">
        <f t="shared" si="1"/>
        <v>Trung bình yếu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1767</v>
      </c>
      <c r="D31" s="28" t="s">
        <v>109</v>
      </c>
      <c r="E31" s="29" t="s">
        <v>411</v>
      </c>
      <c r="F31" s="30" t="s">
        <v>316</v>
      </c>
      <c r="G31" s="27" t="s">
        <v>92</v>
      </c>
      <c r="H31" s="31">
        <v>8</v>
      </c>
      <c r="I31" s="31">
        <v>1</v>
      </c>
      <c r="J31" s="31" t="s">
        <v>27</v>
      </c>
      <c r="K31" s="31" t="s">
        <v>27</v>
      </c>
      <c r="L31" s="38"/>
      <c r="M31" s="38">
        <v>8</v>
      </c>
      <c r="N31" s="38"/>
      <c r="O31" s="38"/>
      <c r="P31" s="33">
        <v>8</v>
      </c>
      <c r="Q31" s="34">
        <f t="shared" si="0"/>
        <v>5.9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1768</v>
      </c>
      <c r="D32" s="28" t="s">
        <v>109</v>
      </c>
      <c r="E32" s="29" t="s">
        <v>411</v>
      </c>
      <c r="F32" s="30" t="s">
        <v>1769</v>
      </c>
      <c r="G32" s="27" t="s">
        <v>647</v>
      </c>
      <c r="H32" s="31">
        <v>10</v>
      </c>
      <c r="I32" s="31">
        <v>4</v>
      </c>
      <c r="J32" s="31" t="s">
        <v>27</v>
      </c>
      <c r="K32" s="31" t="s">
        <v>27</v>
      </c>
      <c r="L32" s="38"/>
      <c r="M32" s="38">
        <v>3</v>
      </c>
      <c r="N32" s="38"/>
      <c r="O32" s="38"/>
      <c r="P32" s="33">
        <v>3</v>
      </c>
      <c r="Q32" s="34">
        <f t="shared" si="0"/>
        <v>4.7</v>
      </c>
      <c r="R32" s="35" t="str">
        <f t="shared" si="3"/>
        <v>D</v>
      </c>
      <c r="S32" s="36" t="str">
        <f t="shared" si="1"/>
        <v>Trung bình yếu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1770</v>
      </c>
      <c r="D33" s="28" t="s">
        <v>924</v>
      </c>
      <c r="E33" s="29" t="s">
        <v>411</v>
      </c>
      <c r="F33" s="30" t="s">
        <v>1234</v>
      </c>
      <c r="G33" s="27" t="s">
        <v>647</v>
      </c>
      <c r="H33" s="31">
        <v>9</v>
      </c>
      <c r="I33" s="31">
        <v>1</v>
      </c>
      <c r="J33" s="31" t="s">
        <v>27</v>
      </c>
      <c r="K33" s="31" t="s">
        <v>27</v>
      </c>
      <c r="L33" s="38"/>
      <c r="M33" s="38">
        <v>8</v>
      </c>
      <c r="N33" s="38"/>
      <c r="O33" s="38"/>
      <c r="P33" s="33">
        <v>8</v>
      </c>
      <c r="Q33" s="34">
        <f t="shared" si="0"/>
        <v>6.1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1771</v>
      </c>
      <c r="D34" s="28" t="s">
        <v>1772</v>
      </c>
      <c r="E34" s="29" t="s">
        <v>1773</v>
      </c>
      <c r="F34" s="30" t="s">
        <v>191</v>
      </c>
      <c r="G34" s="27" t="s">
        <v>120</v>
      </c>
      <c r="H34" s="31">
        <v>10</v>
      </c>
      <c r="I34" s="31">
        <v>3</v>
      </c>
      <c r="J34" s="31" t="s">
        <v>27</v>
      </c>
      <c r="K34" s="31" t="s">
        <v>27</v>
      </c>
      <c r="L34" s="38"/>
      <c r="M34" s="38">
        <v>6</v>
      </c>
      <c r="N34" s="38"/>
      <c r="O34" s="38"/>
      <c r="P34" s="33">
        <v>6</v>
      </c>
      <c r="Q34" s="34">
        <f t="shared" si="0"/>
        <v>5.9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1774</v>
      </c>
      <c r="D35" s="28" t="s">
        <v>138</v>
      </c>
      <c r="E35" s="29" t="s">
        <v>1335</v>
      </c>
      <c r="F35" s="30" t="s">
        <v>1775</v>
      </c>
      <c r="G35" s="27" t="s">
        <v>220</v>
      </c>
      <c r="H35" s="31">
        <v>9</v>
      </c>
      <c r="I35" s="31">
        <v>4</v>
      </c>
      <c r="J35" s="31" t="s">
        <v>27</v>
      </c>
      <c r="K35" s="31" t="s">
        <v>27</v>
      </c>
      <c r="L35" s="38"/>
      <c r="M35" s="38">
        <v>3</v>
      </c>
      <c r="N35" s="38"/>
      <c r="O35" s="38"/>
      <c r="P35" s="33">
        <v>3</v>
      </c>
      <c r="Q35" s="34">
        <f t="shared" si="0"/>
        <v>4.5</v>
      </c>
      <c r="R35" s="35" t="str">
        <f t="shared" si="3"/>
        <v>D</v>
      </c>
      <c r="S35" s="36" t="str">
        <f t="shared" si="1"/>
        <v>Trung bình yếu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1776</v>
      </c>
      <c r="D36" s="28" t="s">
        <v>773</v>
      </c>
      <c r="E36" s="29" t="s">
        <v>156</v>
      </c>
      <c r="F36" s="30" t="s">
        <v>1705</v>
      </c>
      <c r="G36" s="27" t="s">
        <v>647</v>
      </c>
      <c r="H36" s="31">
        <v>10</v>
      </c>
      <c r="I36" s="31">
        <v>4</v>
      </c>
      <c r="J36" s="31" t="s">
        <v>27</v>
      </c>
      <c r="K36" s="31" t="s">
        <v>27</v>
      </c>
      <c r="L36" s="38"/>
      <c r="M36" s="38">
        <v>6</v>
      </c>
      <c r="N36" s="38"/>
      <c r="O36" s="38"/>
      <c r="P36" s="33">
        <v>6</v>
      </c>
      <c r="Q36" s="34">
        <f t="shared" si="0"/>
        <v>6.2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1777</v>
      </c>
      <c r="D37" s="28" t="s">
        <v>430</v>
      </c>
      <c r="E37" s="29" t="s">
        <v>161</v>
      </c>
      <c r="F37" s="30" t="s">
        <v>1455</v>
      </c>
      <c r="G37" s="27" t="s">
        <v>195</v>
      </c>
      <c r="H37" s="31">
        <v>10</v>
      </c>
      <c r="I37" s="31">
        <v>2</v>
      </c>
      <c r="J37" s="31" t="s">
        <v>27</v>
      </c>
      <c r="K37" s="31" t="s">
        <v>27</v>
      </c>
      <c r="L37" s="38"/>
      <c r="M37" s="38">
        <v>3</v>
      </c>
      <c r="N37" s="38"/>
      <c r="O37" s="38"/>
      <c r="P37" s="33">
        <v>3</v>
      </c>
      <c r="Q37" s="34">
        <f t="shared" si="0"/>
        <v>4.0999999999999996</v>
      </c>
      <c r="R37" s="35" t="str">
        <f t="shared" si="3"/>
        <v>D</v>
      </c>
      <c r="S37" s="36" t="str">
        <f t="shared" si="1"/>
        <v>Trung bình yếu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1778</v>
      </c>
      <c r="D38" s="28" t="s">
        <v>544</v>
      </c>
      <c r="E38" s="29" t="s">
        <v>1779</v>
      </c>
      <c r="F38" s="30" t="s">
        <v>1674</v>
      </c>
      <c r="G38" s="27" t="s">
        <v>365</v>
      </c>
      <c r="H38" s="31">
        <v>10</v>
      </c>
      <c r="I38" s="31">
        <v>4</v>
      </c>
      <c r="J38" s="31" t="s">
        <v>27</v>
      </c>
      <c r="K38" s="31" t="s">
        <v>27</v>
      </c>
      <c r="L38" s="38"/>
      <c r="M38" s="38">
        <v>8</v>
      </c>
      <c r="N38" s="38"/>
      <c r="O38" s="38"/>
      <c r="P38" s="33">
        <v>8</v>
      </c>
      <c r="Q38" s="34">
        <f t="shared" si="0"/>
        <v>7.2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1780</v>
      </c>
      <c r="D39" s="28" t="s">
        <v>146</v>
      </c>
      <c r="E39" s="29" t="s">
        <v>172</v>
      </c>
      <c r="F39" s="30" t="s">
        <v>1082</v>
      </c>
      <c r="G39" s="27" t="s">
        <v>97</v>
      </c>
      <c r="H39" s="31">
        <v>10</v>
      </c>
      <c r="I39" s="31">
        <v>2</v>
      </c>
      <c r="J39" s="31" t="s">
        <v>27</v>
      </c>
      <c r="K39" s="31" t="s">
        <v>27</v>
      </c>
      <c r="L39" s="38"/>
      <c r="M39" s="38">
        <v>3</v>
      </c>
      <c r="N39" s="38"/>
      <c r="O39" s="38"/>
      <c r="P39" s="33">
        <v>3</v>
      </c>
      <c r="Q39" s="34">
        <f t="shared" si="0"/>
        <v>4.0999999999999996</v>
      </c>
      <c r="R39" s="35" t="str">
        <f t="shared" si="3"/>
        <v>D</v>
      </c>
      <c r="S39" s="36" t="str">
        <f t="shared" si="1"/>
        <v>Trung bình yếu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1781</v>
      </c>
      <c r="D40" s="28" t="s">
        <v>1258</v>
      </c>
      <c r="E40" s="29" t="s">
        <v>176</v>
      </c>
      <c r="F40" s="30" t="s">
        <v>1782</v>
      </c>
      <c r="G40" s="27" t="s">
        <v>1783</v>
      </c>
      <c r="H40" s="31">
        <v>0</v>
      </c>
      <c r="I40" s="31">
        <v>0</v>
      </c>
      <c r="J40" s="31" t="s">
        <v>27</v>
      </c>
      <c r="K40" s="31" t="s">
        <v>27</v>
      </c>
      <c r="L40" s="38"/>
      <c r="M40" s="38">
        <v>0</v>
      </c>
      <c r="N40" s="38"/>
      <c r="O40" s="38"/>
      <c r="P40" s="33">
        <v>0</v>
      </c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>Không đủ ĐKDT</v>
      </c>
      <c r="U40" s="91"/>
      <c r="V40" s="89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1784</v>
      </c>
      <c r="D41" s="28" t="s">
        <v>1785</v>
      </c>
      <c r="E41" s="29" t="s">
        <v>176</v>
      </c>
      <c r="F41" s="30" t="s">
        <v>736</v>
      </c>
      <c r="G41" s="27" t="s">
        <v>1367</v>
      </c>
      <c r="H41" s="31">
        <v>10</v>
      </c>
      <c r="I41" s="31">
        <v>1</v>
      </c>
      <c r="J41" s="31" t="s">
        <v>27</v>
      </c>
      <c r="K41" s="31" t="s">
        <v>27</v>
      </c>
      <c r="L41" s="38"/>
      <c r="M41" s="38">
        <v>5</v>
      </c>
      <c r="N41" s="38"/>
      <c r="O41" s="38"/>
      <c r="P41" s="33">
        <v>5</v>
      </c>
      <c r="Q41" s="34">
        <f t="shared" si="0"/>
        <v>4.8</v>
      </c>
      <c r="R41" s="35" t="str">
        <f t="shared" si="3"/>
        <v>D</v>
      </c>
      <c r="S41" s="36" t="str">
        <f t="shared" si="1"/>
        <v>Trung bình yếu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1786</v>
      </c>
      <c r="D42" s="28" t="s">
        <v>661</v>
      </c>
      <c r="E42" s="29" t="s">
        <v>860</v>
      </c>
      <c r="F42" s="30" t="s">
        <v>922</v>
      </c>
      <c r="G42" s="27" t="s">
        <v>115</v>
      </c>
      <c r="H42" s="31">
        <v>10</v>
      </c>
      <c r="I42" s="31">
        <v>2</v>
      </c>
      <c r="J42" s="31" t="s">
        <v>27</v>
      </c>
      <c r="K42" s="31" t="s">
        <v>27</v>
      </c>
      <c r="L42" s="38"/>
      <c r="M42" s="38">
        <v>3</v>
      </c>
      <c r="N42" s="38"/>
      <c r="O42" s="38"/>
      <c r="P42" s="33">
        <v>3</v>
      </c>
      <c r="Q42" s="34">
        <f t="shared" si="0"/>
        <v>4.0999999999999996</v>
      </c>
      <c r="R42" s="35" t="str">
        <f t="shared" si="3"/>
        <v>D</v>
      </c>
      <c r="S42" s="36" t="str">
        <f t="shared" si="1"/>
        <v>Trung bình yếu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1787</v>
      </c>
      <c r="D43" s="28" t="s">
        <v>578</v>
      </c>
      <c r="E43" s="29" t="s">
        <v>860</v>
      </c>
      <c r="F43" s="30" t="s">
        <v>1645</v>
      </c>
      <c r="G43" s="27" t="s">
        <v>739</v>
      </c>
      <c r="H43" s="31">
        <v>9</v>
      </c>
      <c r="I43" s="31">
        <v>1</v>
      </c>
      <c r="J43" s="31" t="s">
        <v>27</v>
      </c>
      <c r="K43" s="31" t="s">
        <v>27</v>
      </c>
      <c r="L43" s="38"/>
      <c r="M43" s="38">
        <v>6</v>
      </c>
      <c r="N43" s="38"/>
      <c r="O43" s="38"/>
      <c r="P43" s="33">
        <v>6</v>
      </c>
      <c r="Q43" s="34">
        <f t="shared" si="0"/>
        <v>5.0999999999999996</v>
      </c>
      <c r="R43" s="35" t="str">
        <f t="shared" si="3"/>
        <v>D+</v>
      </c>
      <c r="S43" s="36" t="str">
        <f t="shared" si="1"/>
        <v>Trung bình yếu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1788</v>
      </c>
      <c r="D44" s="28" t="s">
        <v>155</v>
      </c>
      <c r="E44" s="29" t="s">
        <v>449</v>
      </c>
      <c r="F44" s="30" t="s">
        <v>604</v>
      </c>
      <c r="G44" s="27" t="s">
        <v>331</v>
      </c>
      <c r="H44" s="31">
        <v>10</v>
      </c>
      <c r="I44" s="31">
        <v>1</v>
      </c>
      <c r="J44" s="31" t="s">
        <v>27</v>
      </c>
      <c r="K44" s="31" t="s">
        <v>27</v>
      </c>
      <c r="L44" s="38"/>
      <c r="M44" s="38">
        <v>6</v>
      </c>
      <c r="N44" s="38"/>
      <c r="O44" s="38"/>
      <c r="P44" s="33">
        <v>6</v>
      </c>
      <c r="Q44" s="34">
        <f t="shared" si="0"/>
        <v>5.3</v>
      </c>
      <c r="R44" s="35" t="str">
        <f t="shared" si="3"/>
        <v>D+</v>
      </c>
      <c r="S44" s="36" t="str">
        <f t="shared" si="1"/>
        <v>Trung bình yếu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1789</v>
      </c>
      <c r="D45" s="28" t="s">
        <v>702</v>
      </c>
      <c r="E45" s="29" t="s">
        <v>703</v>
      </c>
      <c r="F45" s="30" t="s">
        <v>1254</v>
      </c>
      <c r="G45" s="27" t="s">
        <v>789</v>
      </c>
      <c r="H45" s="31">
        <v>10</v>
      </c>
      <c r="I45" s="31">
        <v>2</v>
      </c>
      <c r="J45" s="31" t="s">
        <v>27</v>
      </c>
      <c r="K45" s="31" t="s">
        <v>27</v>
      </c>
      <c r="L45" s="38"/>
      <c r="M45" s="38">
        <v>3</v>
      </c>
      <c r="N45" s="38"/>
      <c r="O45" s="38"/>
      <c r="P45" s="33">
        <v>3</v>
      </c>
      <c r="Q45" s="34">
        <f t="shared" si="0"/>
        <v>4.0999999999999996</v>
      </c>
      <c r="R45" s="35" t="str">
        <f t="shared" si="3"/>
        <v>D</v>
      </c>
      <c r="S45" s="36" t="str">
        <f t="shared" si="1"/>
        <v>Trung bình yếu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1790</v>
      </c>
      <c r="D46" s="28" t="s">
        <v>1791</v>
      </c>
      <c r="E46" s="29" t="s">
        <v>1792</v>
      </c>
      <c r="F46" s="30" t="s">
        <v>423</v>
      </c>
      <c r="G46" s="27" t="s">
        <v>365</v>
      </c>
      <c r="H46" s="31">
        <v>10</v>
      </c>
      <c r="I46" s="31">
        <v>4</v>
      </c>
      <c r="J46" s="31" t="s">
        <v>27</v>
      </c>
      <c r="K46" s="31" t="s">
        <v>27</v>
      </c>
      <c r="L46" s="38"/>
      <c r="M46" s="38">
        <v>2</v>
      </c>
      <c r="N46" s="38"/>
      <c r="O46" s="38"/>
      <c r="P46" s="33">
        <v>2</v>
      </c>
      <c r="Q46" s="34">
        <f t="shared" si="0"/>
        <v>4.2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1793</v>
      </c>
      <c r="D47" s="28" t="s">
        <v>1794</v>
      </c>
      <c r="E47" s="29" t="s">
        <v>459</v>
      </c>
      <c r="F47" s="30" t="s">
        <v>624</v>
      </c>
      <c r="G47" s="27" t="s">
        <v>434</v>
      </c>
      <c r="H47" s="31">
        <v>6</v>
      </c>
      <c r="I47" s="31">
        <v>4</v>
      </c>
      <c r="J47" s="31" t="s">
        <v>27</v>
      </c>
      <c r="K47" s="31" t="s">
        <v>27</v>
      </c>
      <c r="L47" s="38"/>
      <c r="M47" s="38">
        <v>8</v>
      </c>
      <c r="N47" s="38"/>
      <c r="O47" s="38"/>
      <c r="P47" s="33">
        <v>8</v>
      </c>
      <c r="Q47" s="34">
        <f t="shared" si="0"/>
        <v>6.4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1795</v>
      </c>
      <c r="D48" s="28" t="s">
        <v>728</v>
      </c>
      <c r="E48" s="29" t="s">
        <v>488</v>
      </c>
      <c r="F48" s="30" t="s">
        <v>785</v>
      </c>
      <c r="G48" s="27" t="s">
        <v>87</v>
      </c>
      <c r="H48" s="31">
        <v>6</v>
      </c>
      <c r="I48" s="31">
        <v>4</v>
      </c>
      <c r="J48" s="31" t="s">
        <v>27</v>
      </c>
      <c r="K48" s="31" t="s">
        <v>27</v>
      </c>
      <c r="L48" s="38"/>
      <c r="M48" s="38">
        <v>6</v>
      </c>
      <c r="N48" s="38"/>
      <c r="O48" s="38"/>
      <c r="P48" s="33">
        <v>6</v>
      </c>
      <c r="Q48" s="34">
        <f t="shared" si="0"/>
        <v>5.4</v>
      </c>
      <c r="R48" s="35" t="str">
        <f t="shared" si="3"/>
        <v>D+</v>
      </c>
      <c r="S48" s="36" t="str">
        <f t="shared" si="1"/>
        <v>Trung bình yếu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1796</v>
      </c>
      <c r="D49" s="28" t="s">
        <v>81</v>
      </c>
      <c r="E49" s="29" t="s">
        <v>488</v>
      </c>
      <c r="F49" s="30" t="s">
        <v>736</v>
      </c>
      <c r="G49" s="27" t="s">
        <v>1367</v>
      </c>
      <c r="H49" s="31">
        <v>9</v>
      </c>
      <c r="I49" s="31">
        <v>4</v>
      </c>
      <c r="J49" s="31" t="s">
        <v>27</v>
      </c>
      <c r="K49" s="31" t="s">
        <v>27</v>
      </c>
      <c r="L49" s="38"/>
      <c r="M49" s="38">
        <v>3</v>
      </c>
      <c r="N49" s="38"/>
      <c r="O49" s="38"/>
      <c r="P49" s="33">
        <v>3</v>
      </c>
      <c r="Q49" s="34">
        <f t="shared" si="0"/>
        <v>4.5</v>
      </c>
      <c r="R49" s="35" t="str">
        <f t="shared" si="3"/>
        <v>D</v>
      </c>
      <c r="S49" s="36" t="str">
        <f t="shared" si="1"/>
        <v>Trung bình yếu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1797</v>
      </c>
      <c r="D50" s="28" t="s">
        <v>104</v>
      </c>
      <c r="E50" s="29" t="s">
        <v>225</v>
      </c>
      <c r="F50" s="30" t="s">
        <v>1443</v>
      </c>
      <c r="G50" s="27" t="s">
        <v>893</v>
      </c>
      <c r="H50" s="31">
        <v>10</v>
      </c>
      <c r="I50" s="31">
        <v>1</v>
      </c>
      <c r="J50" s="31" t="s">
        <v>27</v>
      </c>
      <c r="K50" s="31" t="s">
        <v>27</v>
      </c>
      <c r="L50" s="38"/>
      <c r="M50" s="38">
        <v>5</v>
      </c>
      <c r="N50" s="38"/>
      <c r="O50" s="38"/>
      <c r="P50" s="33">
        <v>5</v>
      </c>
      <c r="Q50" s="34">
        <f t="shared" si="0"/>
        <v>4.8</v>
      </c>
      <c r="R50" s="35" t="str">
        <f t="shared" si="3"/>
        <v>D</v>
      </c>
      <c r="S50" s="36" t="str">
        <f t="shared" si="1"/>
        <v>Trung bình yếu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1798</v>
      </c>
      <c r="D51" s="28" t="s">
        <v>1799</v>
      </c>
      <c r="E51" s="29" t="s">
        <v>1800</v>
      </c>
      <c r="F51" s="30" t="s">
        <v>845</v>
      </c>
      <c r="G51" s="27" t="s">
        <v>652</v>
      </c>
      <c r="H51" s="31">
        <v>0</v>
      </c>
      <c r="I51" s="31">
        <v>0</v>
      </c>
      <c r="J51" s="31" t="s">
        <v>27</v>
      </c>
      <c r="K51" s="31" t="s">
        <v>27</v>
      </c>
      <c r="L51" s="38"/>
      <c r="M51" s="38">
        <v>0</v>
      </c>
      <c r="N51" s="38"/>
      <c r="O51" s="38"/>
      <c r="P51" s="33">
        <v>0</v>
      </c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>Không đủ ĐKDT</v>
      </c>
      <c r="U51" s="91"/>
      <c r="V51" s="89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1801</v>
      </c>
      <c r="D52" s="28" t="s">
        <v>1802</v>
      </c>
      <c r="E52" s="29" t="s">
        <v>230</v>
      </c>
      <c r="F52" s="30" t="s">
        <v>1803</v>
      </c>
      <c r="G52" s="27" t="s">
        <v>87</v>
      </c>
      <c r="H52" s="31">
        <v>8</v>
      </c>
      <c r="I52" s="31">
        <v>4</v>
      </c>
      <c r="J52" s="31" t="s">
        <v>27</v>
      </c>
      <c r="K52" s="31" t="s">
        <v>27</v>
      </c>
      <c r="L52" s="38"/>
      <c r="M52" s="38">
        <v>2</v>
      </c>
      <c r="N52" s="38"/>
      <c r="O52" s="38"/>
      <c r="P52" s="33">
        <v>2</v>
      </c>
      <c r="Q52" s="34">
        <f t="shared" si="0"/>
        <v>3.8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91"/>
      <c r="V52" s="89" t="str">
        <f t="shared" si="2"/>
        <v>Học lại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1804</v>
      </c>
      <c r="D53" s="28" t="s">
        <v>1248</v>
      </c>
      <c r="E53" s="29" t="s">
        <v>1226</v>
      </c>
      <c r="F53" s="30" t="s">
        <v>276</v>
      </c>
      <c r="G53" s="27" t="s">
        <v>1076</v>
      </c>
      <c r="H53" s="31">
        <v>10</v>
      </c>
      <c r="I53" s="31">
        <v>2</v>
      </c>
      <c r="J53" s="31" t="s">
        <v>27</v>
      </c>
      <c r="K53" s="31" t="s">
        <v>27</v>
      </c>
      <c r="L53" s="38"/>
      <c r="M53" s="38">
        <v>3</v>
      </c>
      <c r="N53" s="38"/>
      <c r="O53" s="38"/>
      <c r="P53" s="33">
        <v>3</v>
      </c>
      <c r="Q53" s="34">
        <f t="shared" si="0"/>
        <v>4.0999999999999996</v>
      </c>
      <c r="R53" s="35" t="str">
        <f t="shared" si="3"/>
        <v>D</v>
      </c>
      <c r="S53" s="36" t="str">
        <f t="shared" si="1"/>
        <v>Trung bình yếu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1805</v>
      </c>
      <c r="D54" s="28" t="s">
        <v>686</v>
      </c>
      <c r="E54" s="29" t="s">
        <v>1806</v>
      </c>
      <c r="F54" s="30" t="s">
        <v>239</v>
      </c>
      <c r="G54" s="27" t="s">
        <v>647</v>
      </c>
      <c r="H54" s="31">
        <v>10</v>
      </c>
      <c r="I54" s="31">
        <v>4</v>
      </c>
      <c r="J54" s="31" t="s">
        <v>27</v>
      </c>
      <c r="K54" s="31" t="s">
        <v>27</v>
      </c>
      <c r="L54" s="38"/>
      <c r="M54" s="38">
        <v>7</v>
      </c>
      <c r="N54" s="38"/>
      <c r="O54" s="38"/>
      <c r="P54" s="33">
        <v>7</v>
      </c>
      <c r="Q54" s="34">
        <f t="shared" si="0"/>
        <v>6.7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1807</v>
      </c>
      <c r="D55" s="28" t="s">
        <v>1808</v>
      </c>
      <c r="E55" s="29" t="s">
        <v>526</v>
      </c>
      <c r="F55" s="30" t="s">
        <v>908</v>
      </c>
      <c r="G55" s="27" t="s">
        <v>92</v>
      </c>
      <c r="H55" s="31">
        <v>8</v>
      </c>
      <c r="I55" s="31">
        <v>1</v>
      </c>
      <c r="J55" s="31" t="s">
        <v>27</v>
      </c>
      <c r="K55" s="31" t="s">
        <v>27</v>
      </c>
      <c r="L55" s="38"/>
      <c r="M55" s="38">
        <v>2</v>
      </c>
      <c r="N55" s="38"/>
      <c r="O55" s="38"/>
      <c r="P55" s="33">
        <v>2</v>
      </c>
      <c r="Q55" s="34">
        <f t="shared" si="0"/>
        <v>2.9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91"/>
      <c r="V55" s="89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1809</v>
      </c>
      <c r="D56" s="28" t="s">
        <v>1102</v>
      </c>
      <c r="E56" s="29" t="s">
        <v>1810</v>
      </c>
      <c r="F56" s="30" t="s">
        <v>520</v>
      </c>
      <c r="G56" s="27" t="s">
        <v>647</v>
      </c>
      <c r="H56" s="31">
        <v>10</v>
      </c>
      <c r="I56" s="31">
        <v>2</v>
      </c>
      <c r="J56" s="31" t="s">
        <v>27</v>
      </c>
      <c r="K56" s="31" t="s">
        <v>27</v>
      </c>
      <c r="L56" s="38"/>
      <c r="M56" s="38">
        <v>3</v>
      </c>
      <c r="N56" s="38"/>
      <c r="O56" s="38"/>
      <c r="P56" s="33">
        <v>3</v>
      </c>
      <c r="Q56" s="34">
        <f t="shared" si="0"/>
        <v>4.0999999999999996</v>
      </c>
      <c r="R56" s="35" t="str">
        <f t="shared" si="3"/>
        <v>D</v>
      </c>
      <c r="S56" s="36" t="str">
        <f t="shared" si="1"/>
        <v>Trung bình yếu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1811</v>
      </c>
      <c r="D57" s="28" t="s">
        <v>487</v>
      </c>
      <c r="E57" s="29" t="s">
        <v>1812</v>
      </c>
      <c r="F57" s="30" t="s">
        <v>1813</v>
      </c>
      <c r="G57" s="27" t="s">
        <v>272</v>
      </c>
      <c r="H57" s="31">
        <v>6</v>
      </c>
      <c r="I57" s="31">
        <v>4</v>
      </c>
      <c r="J57" s="31" t="s">
        <v>27</v>
      </c>
      <c r="K57" s="31" t="s">
        <v>27</v>
      </c>
      <c r="L57" s="38"/>
      <c r="M57" s="38">
        <v>4</v>
      </c>
      <c r="N57" s="38"/>
      <c r="O57" s="38"/>
      <c r="P57" s="33">
        <v>4</v>
      </c>
      <c r="Q57" s="34">
        <f t="shared" si="0"/>
        <v>4.4000000000000004</v>
      </c>
      <c r="R57" s="35" t="str">
        <f t="shared" si="3"/>
        <v>D</v>
      </c>
      <c r="S57" s="36" t="str">
        <f t="shared" si="1"/>
        <v>Trung bình yếu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1814</v>
      </c>
      <c r="D58" s="28" t="s">
        <v>138</v>
      </c>
      <c r="E58" s="29" t="s">
        <v>531</v>
      </c>
      <c r="F58" s="30" t="s">
        <v>1815</v>
      </c>
      <c r="G58" s="27" t="s">
        <v>195</v>
      </c>
      <c r="H58" s="31">
        <v>10</v>
      </c>
      <c r="I58" s="31">
        <v>3</v>
      </c>
      <c r="J58" s="31" t="s">
        <v>27</v>
      </c>
      <c r="K58" s="31" t="s">
        <v>27</v>
      </c>
      <c r="L58" s="38"/>
      <c r="M58" s="38">
        <v>8</v>
      </c>
      <c r="N58" s="38"/>
      <c r="O58" s="38"/>
      <c r="P58" s="33">
        <v>8</v>
      </c>
      <c r="Q58" s="34">
        <f t="shared" si="0"/>
        <v>6.9</v>
      </c>
      <c r="R58" s="35" t="str">
        <f t="shared" si="3"/>
        <v>C+</v>
      </c>
      <c r="S58" s="36" t="str">
        <f t="shared" si="1"/>
        <v>Trung bình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1816</v>
      </c>
      <c r="D59" s="28" t="s">
        <v>804</v>
      </c>
      <c r="E59" s="29" t="s">
        <v>257</v>
      </c>
      <c r="F59" s="30" t="s">
        <v>456</v>
      </c>
      <c r="G59" s="27" t="s">
        <v>115</v>
      </c>
      <c r="H59" s="31">
        <v>10</v>
      </c>
      <c r="I59" s="31">
        <v>4</v>
      </c>
      <c r="J59" s="31" t="s">
        <v>27</v>
      </c>
      <c r="K59" s="31" t="s">
        <v>27</v>
      </c>
      <c r="L59" s="38"/>
      <c r="M59" s="38">
        <v>3</v>
      </c>
      <c r="N59" s="38"/>
      <c r="O59" s="38"/>
      <c r="P59" s="33">
        <v>3</v>
      </c>
      <c r="Q59" s="34">
        <f t="shared" si="0"/>
        <v>4.7</v>
      </c>
      <c r="R59" s="35" t="str">
        <f t="shared" si="3"/>
        <v>D</v>
      </c>
      <c r="S59" s="36" t="str">
        <f t="shared" si="1"/>
        <v>Trung bình yếu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1817</v>
      </c>
      <c r="D60" s="28" t="s">
        <v>1312</v>
      </c>
      <c r="E60" s="29" t="s">
        <v>270</v>
      </c>
      <c r="F60" s="30" t="s">
        <v>1818</v>
      </c>
      <c r="G60" s="27" t="s">
        <v>153</v>
      </c>
      <c r="H60" s="31">
        <v>9</v>
      </c>
      <c r="I60" s="31">
        <v>7</v>
      </c>
      <c r="J60" s="31" t="s">
        <v>27</v>
      </c>
      <c r="K60" s="31" t="s">
        <v>27</v>
      </c>
      <c r="L60" s="38"/>
      <c r="M60" s="38">
        <v>3</v>
      </c>
      <c r="N60" s="38"/>
      <c r="O60" s="38"/>
      <c r="P60" s="33">
        <v>3</v>
      </c>
      <c r="Q60" s="34">
        <f t="shared" si="0"/>
        <v>5.4</v>
      </c>
      <c r="R60" s="35" t="str">
        <f t="shared" si="3"/>
        <v>D+</v>
      </c>
      <c r="S60" s="36" t="str">
        <f t="shared" si="1"/>
        <v>Trung bình yếu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1819</v>
      </c>
      <c r="D61" s="28" t="s">
        <v>578</v>
      </c>
      <c r="E61" s="29" t="s">
        <v>270</v>
      </c>
      <c r="F61" s="30" t="s">
        <v>767</v>
      </c>
      <c r="G61" s="27" t="s">
        <v>115</v>
      </c>
      <c r="H61" s="31">
        <v>10</v>
      </c>
      <c r="I61" s="31">
        <v>3</v>
      </c>
      <c r="J61" s="31" t="s">
        <v>27</v>
      </c>
      <c r="K61" s="31" t="s">
        <v>27</v>
      </c>
      <c r="L61" s="38"/>
      <c r="M61" s="38">
        <v>4</v>
      </c>
      <c r="N61" s="38"/>
      <c r="O61" s="38"/>
      <c r="P61" s="33">
        <v>4</v>
      </c>
      <c r="Q61" s="34">
        <f t="shared" si="0"/>
        <v>4.9000000000000004</v>
      </c>
      <c r="R61" s="35" t="str">
        <f t="shared" si="3"/>
        <v>D</v>
      </c>
      <c r="S61" s="36" t="str">
        <f t="shared" si="1"/>
        <v>Trung bình yếu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1820</v>
      </c>
      <c r="D62" s="28" t="s">
        <v>260</v>
      </c>
      <c r="E62" s="29" t="s">
        <v>742</v>
      </c>
      <c r="F62" s="30" t="s">
        <v>712</v>
      </c>
      <c r="G62" s="27" t="s">
        <v>647</v>
      </c>
      <c r="H62" s="31">
        <v>10</v>
      </c>
      <c r="I62" s="31">
        <v>1</v>
      </c>
      <c r="J62" s="31" t="s">
        <v>27</v>
      </c>
      <c r="K62" s="31" t="s">
        <v>27</v>
      </c>
      <c r="L62" s="38"/>
      <c r="M62" s="38">
        <v>7</v>
      </c>
      <c r="N62" s="38"/>
      <c r="O62" s="38"/>
      <c r="P62" s="33">
        <v>7</v>
      </c>
      <c r="Q62" s="34">
        <f t="shared" si="0"/>
        <v>5.8</v>
      </c>
      <c r="R62" s="35" t="str">
        <f t="shared" si="3"/>
        <v>C</v>
      </c>
      <c r="S62" s="36" t="str">
        <f t="shared" si="1"/>
        <v>Trung bình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1821</v>
      </c>
      <c r="D63" s="28" t="s">
        <v>804</v>
      </c>
      <c r="E63" s="29" t="s">
        <v>279</v>
      </c>
      <c r="F63" s="30" t="s">
        <v>767</v>
      </c>
      <c r="G63" s="27" t="s">
        <v>92</v>
      </c>
      <c r="H63" s="31">
        <v>6</v>
      </c>
      <c r="I63" s="31">
        <v>4</v>
      </c>
      <c r="J63" s="31" t="s">
        <v>27</v>
      </c>
      <c r="K63" s="31" t="s">
        <v>27</v>
      </c>
      <c r="L63" s="38"/>
      <c r="M63" s="38">
        <v>2</v>
      </c>
      <c r="N63" s="38"/>
      <c r="O63" s="38"/>
      <c r="P63" s="33">
        <v>2</v>
      </c>
      <c r="Q63" s="34">
        <f t="shared" si="0"/>
        <v>3.4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91"/>
      <c r="V63" s="89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1822</v>
      </c>
      <c r="D64" s="28" t="s">
        <v>700</v>
      </c>
      <c r="E64" s="29" t="s">
        <v>1823</v>
      </c>
      <c r="F64" s="30" t="s">
        <v>1128</v>
      </c>
      <c r="G64" s="27" t="s">
        <v>189</v>
      </c>
      <c r="H64" s="31">
        <v>10</v>
      </c>
      <c r="I64" s="31">
        <v>1</v>
      </c>
      <c r="J64" s="31" t="s">
        <v>27</v>
      </c>
      <c r="K64" s="31" t="s">
        <v>27</v>
      </c>
      <c r="L64" s="38"/>
      <c r="M64" s="38">
        <v>6</v>
      </c>
      <c r="N64" s="38"/>
      <c r="O64" s="38"/>
      <c r="P64" s="33">
        <v>6</v>
      </c>
      <c r="Q64" s="34">
        <f t="shared" si="0"/>
        <v>5.3</v>
      </c>
      <c r="R64" s="35" t="str">
        <f t="shared" si="3"/>
        <v>D+</v>
      </c>
      <c r="S64" s="36" t="str">
        <f t="shared" si="1"/>
        <v>Trung bình yếu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1824</v>
      </c>
      <c r="D65" s="28" t="s">
        <v>133</v>
      </c>
      <c r="E65" s="29" t="s">
        <v>283</v>
      </c>
      <c r="F65" s="30" t="s">
        <v>335</v>
      </c>
      <c r="G65" s="27" t="s">
        <v>136</v>
      </c>
      <c r="H65" s="31">
        <v>6</v>
      </c>
      <c r="I65" s="31">
        <v>7</v>
      </c>
      <c r="J65" s="31" t="s">
        <v>27</v>
      </c>
      <c r="K65" s="31" t="s">
        <v>27</v>
      </c>
      <c r="L65" s="38"/>
      <c r="M65" s="38">
        <v>6</v>
      </c>
      <c r="N65" s="38"/>
      <c r="O65" s="38"/>
      <c r="P65" s="33">
        <v>6</v>
      </c>
      <c r="Q65" s="34">
        <f t="shared" si="0"/>
        <v>6.3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1825</v>
      </c>
      <c r="D66" s="28" t="s">
        <v>804</v>
      </c>
      <c r="E66" s="29" t="s">
        <v>283</v>
      </c>
      <c r="F66" s="30" t="s">
        <v>1070</v>
      </c>
      <c r="G66" s="27" t="s">
        <v>647</v>
      </c>
      <c r="H66" s="31">
        <v>10</v>
      </c>
      <c r="I66" s="31">
        <v>4</v>
      </c>
      <c r="J66" s="31" t="s">
        <v>27</v>
      </c>
      <c r="K66" s="31" t="s">
        <v>27</v>
      </c>
      <c r="L66" s="38"/>
      <c r="M66" s="38">
        <v>5</v>
      </c>
      <c r="N66" s="38"/>
      <c r="O66" s="38"/>
      <c r="P66" s="33">
        <v>5</v>
      </c>
      <c r="Q66" s="34">
        <f t="shared" si="0"/>
        <v>5.7</v>
      </c>
      <c r="R66" s="35" t="str">
        <f t="shared" si="3"/>
        <v>C</v>
      </c>
      <c r="S66" s="36" t="str">
        <f t="shared" si="1"/>
        <v>Trung bình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1826</v>
      </c>
      <c r="D67" s="28" t="s">
        <v>734</v>
      </c>
      <c r="E67" s="29" t="s">
        <v>283</v>
      </c>
      <c r="F67" s="30" t="s">
        <v>1827</v>
      </c>
      <c r="G67" s="27" t="s">
        <v>615</v>
      </c>
      <c r="H67" s="31">
        <v>10</v>
      </c>
      <c r="I67" s="31">
        <v>1</v>
      </c>
      <c r="J67" s="31" t="s">
        <v>27</v>
      </c>
      <c r="K67" s="31" t="s">
        <v>27</v>
      </c>
      <c r="L67" s="38"/>
      <c r="M67" s="38">
        <v>6</v>
      </c>
      <c r="N67" s="38"/>
      <c r="O67" s="38"/>
      <c r="P67" s="33">
        <v>6</v>
      </c>
      <c r="Q67" s="34">
        <f t="shared" si="0"/>
        <v>5.3</v>
      </c>
      <c r="R67" s="35" t="str">
        <f t="shared" si="3"/>
        <v>D+</v>
      </c>
      <c r="S67" s="36" t="str">
        <f t="shared" si="1"/>
        <v>Trung bình yếu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1828</v>
      </c>
      <c r="D68" s="28" t="s">
        <v>1829</v>
      </c>
      <c r="E68" s="29" t="s">
        <v>916</v>
      </c>
      <c r="F68" s="30" t="s">
        <v>614</v>
      </c>
      <c r="G68" s="27" t="s">
        <v>76</v>
      </c>
      <c r="H68" s="31">
        <v>7</v>
      </c>
      <c r="I68" s="31">
        <v>1</v>
      </c>
      <c r="J68" s="31" t="s">
        <v>27</v>
      </c>
      <c r="K68" s="31" t="s">
        <v>27</v>
      </c>
      <c r="L68" s="38"/>
      <c r="M68" s="38">
        <v>6</v>
      </c>
      <c r="N68" s="38"/>
      <c r="O68" s="38"/>
      <c r="P68" s="33">
        <v>6</v>
      </c>
      <c r="Q68" s="34">
        <f t="shared" si="0"/>
        <v>4.7</v>
      </c>
      <c r="R68" s="35" t="str">
        <f t="shared" si="3"/>
        <v>D</v>
      </c>
      <c r="S68" s="36" t="str">
        <f t="shared" si="1"/>
        <v>Trung bình yếu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1830</v>
      </c>
      <c r="D69" s="28" t="s">
        <v>1831</v>
      </c>
      <c r="E69" s="29" t="s">
        <v>1832</v>
      </c>
      <c r="F69" s="30" t="s">
        <v>446</v>
      </c>
      <c r="G69" s="27" t="s">
        <v>365</v>
      </c>
      <c r="H69" s="31">
        <v>9</v>
      </c>
      <c r="I69" s="31">
        <v>4</v>
      </c>
      <c r="J69" s="31" t="s">
        <v>27</v>
      </c>
      <c r="K69" s="31" t="s">
        <v>27</v>
      </c>
      <c r="L69" s="38"/>
      <c r="M69" s="38">
        <v>2</v>
      </c>
      <c r="N69" s="38"/>
      <c r="O69" s="38"/>
      <c r="P69" s="33">
        <v>2</v>
      </c>
      <c r="Q69" s="34">
        <f t="shared" si="0"/>
        <v>4</v>
      </c>
      <c r="R69" s="35" t="str">
        <f t="shared" si="3"/>
        <v>D</v>
      </c>
      <c r="S69" s="36" t="str">
        <f t="shared" si="1"/>
        <v>Trung bình yếu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1833</v>
      </c>
      <c r="D70" s="28" t="s">
        <v>1834</v>
      </c>
      <c r="E70" s="29" t="s">
        <v>1835</v>
      </c>
      <c r="F70" s="30" t="s">
        <v>1575</v>
      </c>
      <c r="G70" s="27" t="s">
        <v>688</v>
      </c>
      <c r="H70" s="31">
        <v>10</v>
      </c>
      <c r="I70" s="31">
        <v>2</v>
      </c>
      <c r="J70" s="31" t="s">
        <v>27</v>
      </c>
      <c r="K70" s="31" t="s">
        <v>27</v>
      </c>
      <c r="L70" s="38"/>
      <c r="M70" s="38">
        <v>3</v>
      </c>
      <c r="N70" s="38"/>
      <c r="O70" s="38"/>
      <c r="P70" s="33">
        <v>3</v>
      </c>
      <c r="Q70" s="34">
        <f t="shared" si="0"/>
        <v>4.0999999999999996</v>
      </c>
      <c r="R70" s="35" t="str">
        <f t="shared" si="3"/>
        <v>D</v>
      </c>
      <c r="S70" s="36" t="str">
        <f t="shared" si="1"/>
        <v>Trung bình yếu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1836</v>
      </c>
      <c r="D71" s="28" t="s">
        <v>578</v>
      </c>
      <c r="E71" s="29" t="s">
        <v>1837</v>
      </c>
      <c r="F71" s="30" t="s">
        <v>1838</v>
      </c>
      <c r="G71" s="27" t="s">
        <v>365</v>
      </c>
      <c r="H71" s="31">
        <v>9</v>
      </c>
      <c r="I71" s="31">
        <v>1</v>
      </c>
      <c r="J71" s="31" t="s">
        <v>27</v>
      </c>
      <c r="K71" s="31" t="s">
        <v>27</v>
      </c>
      <c r="L71" s="38"/>
      <c r="M71" s="38">
        <v>6</v>
      </c>
      <c r="N71" s="38"/>
      <c r="O71" s="38"/>
      <c r="P71" s="33">
        <v>6</v>
      </c>
      <c r="Q71" s="34">
        <f t="shared" si="0"/>
        <v>5.0999999999999996</v>
      </c>
      <c r="R71" s="35" t="str">
        <f t="shared" si="3"/>
        <v>D+</v>
      </c>
      <c r="S71" s="36" t="str">
        <f t="shared" si="1"/>
        <v>Trung bình yếu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1839</v>
      </c>
      <c r="D72" s="28" t="s">
        <v>1840</v>
      </c>
      <c r="E72" s="29" t="s">
        <v>757</v>
      </c>
      <c r="F72" s="30" t="s">
        <v>1452</v>
      </c>
      <c r="G72" s="27" t="s">
        <v>893</v>
      </c>
      <c r="H72" s="31">
        <v>8</v>
      </c>
      <c r="I72" s="31">
        <v>4</v>
      </c>
      <c r="J72" s="31" t="s">
        <v>27</v>
      </c>
      <c r="K72" s="31" t="s">
        <v>27</v>
      </c>
      <c r="L72" s="38"/>
      <c r="M72" s="38">
        <v>3</v>
      </c>
      <c r="N72" s="38"/>
      <c r="O72" s="38"/>
      <c r="P72" s="33">
        <v>3</v>
      </c>
      <c r="Q72" s="34">
        <f t="shared" si="0"/>
        <v>4.3</v>
      </c>
      <c r="R72" s="35" t="str">
        <f t="shared" si="3"/>
        <v>D</v>
      </c>
      <c r="S72" s="36" t="str">
        <f t="shared" si="1"/>
        <v>Trung bình yếu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1841</v>
      </c>
      <c r="D73" s="28" t="s">
        <v>201</v>
      </c>
      <c r="E73" s="29" t="s">
        <v>760</v>
      </c>
      <c r="F73" s="30" t="s">
        <v>286</v>
      </c>
      <c r="G73" s="27" t="s">
        <v>647</v>
      </c>
      <c r="H73" s="31">
        <v>10</v>
      </c>
      <c r="I73" s="31">
        <v>2</v>
      </c>
      <c r="J73" s="31" t="s">
        <v>27</v>
      </c>
      <c r="K73" s="31" t="s">
        <v>27</v>
      </c>
      <c r="L73" s="38"/>
      <c r="M73" s="38">
        <v>3</v>
      </c>
      <c r="N73" s="38"/>
      <c r="O73" s="38"/>
      <c r="P73" s="33">
        <v>3</v>
      </c>
      <c r="Q73" s="34">
        <f t="shared" si="0"/>
        <v>4.0999999999999996</v>
      </c>
      <c r="R73" s="35" t="str">
        <f t="shared" si="3"/>
        <v>D</v>
      </c>
      <c r="S73" s="36" t="str">
        <f t="shared" si="1"/>
        <v>Trung bình yếu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1842</v>
      </c>
      <c r="D74" s="28" t="s">
        <v>1843</v>
      </c>
      <c r="E74" s="29" t="s">
        <v>300</v>
      </c>
      <c r="F74" s="30" t="s">
        <v>1371</v>
      </c>
      <c r="G74" s="27" t="s">
        <v>739</v>
      </c>
      <c r="H74" s="31">
        <v>10</v>
      </c>
      <c r="I74" s="31">
        <v>4</v>
      </c>
      <c r="J74" s="31" t="s">
        <v>27</v>
      </c>
      <c r="K74" s="31" t="s">
        <v>27</v>
      </c>
      <c r="L74" s="38"/>
      <c r="M74" s="38">
        <v>3</v>
      </c>
      <c r="N74" s="38"/>
      <c r="O74" s="38"/>
      <c r="P74" s="33">
        <v>3</v>
      </c>
      <c r="Q74" s="34">
        <f t="shared" si="0"/>
        <v>4.7</v>
      </c>
      <c r="R74" s="35" t="str">
        <f t="shared" si="3"/>
        <v>D</v>
      </c>
      <c r="S74" s="36" t="str">
        <f t="shared" si="1"/>
        <v>Trung bình yếu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1844</v>
      </c>
      <c r="D75" s="28" t="s">
        <v>672</v>
      </c>
      <c r="E75" s="29" t="s">
        <v>311</v>
      </c>
      <c r="F75" s="30" t="s">
        <v>539</v>
      </c>
      <c r="G75" s="27" t="s">
        <v>365</v>
      </c>
      <c r="H75" s="31">
        <v>9</v>
      </c>
      <c r="I75" s="31">
        <v>1</v>
      </c>
      <c r="J75" s="31" t="s">
        <v>27</v>
      </c>
      <c r="K75" s="31" t="s">
        <v>27</v>
      </c>
      <c r="L75" s="38"/>
      <c r="M75" s="38">
        <v>4</v>
      </c>
      <c r="N75" s="38"/>
      <c r="O75" s="38"/>
      <c r="P75" s="33">
        <v>4</v>
      </c>
      <c r="Q75" s="34">
        <f t="shared" ref="Q75:Q82" si="5">ROUND(SUMPRODUCT(H75:P75,$H$10:$P$10)/100,1)</f>
        <v>4.0999999999999996</v>
      </c>
      <c r="R75" s="35" t="str">
        <f t="shared" si="3"/>
        <v>D</v>
      </c>
      <c r="S75" s="36" t="str">
        <f t="shared" si="1"/>
        <v>Trung bình yếu</v>
      </c>
      <c r="T75" s="37" t="str">
        <f t="shared" si="4"/>
        <v/>
      </c>
      <c r="U75" s="91"/>
      <c r="V75" s="89" t="str">
        <f t="shared" ref="V75:V82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1845</v>
      </c>
      <c r="D76" s="28" t="s">
        <v>1233</v>
      </c>
      <c r="E76" s="29" t="s">
        <v>315</v>
      </c>
      <c r="F76" s="30" t="s">
        <v>592</v>
      </c>
      <c r="G76" s="27" t="s">
        <v>647</v>
      </c>
      <c r="H76" s="31">
        <v>10</v>
      </c>
      <c r="I76" s="31">
        <v>1</v>
      </c>
      <c r="J76" s="31" t="s">
        <v>27</v>
      </c>
      <c r="K76" s="31" t="s">
        <v>27</v>
      </c>
      <c r="L76" s="38"/>
      <c r="M76" s="38">
        <v>5</v>
      </c>
      <c r="N76" s="38"/>
      <c r="O76" s="38"/>
      <c r="P76" s="33">
        <v>5</v>
      </c>
      <c r="Q76" s="34">
        <f t="shared" si="5"/>
        <v>4.8</v>
      </c>
      <c r="R76" s="35" t="str">
        <f t="shared" si="3"/>
        <v>D</v>
      </c>
      <c r="S76" s="36" t="str">
        <f t="shared" si="1"/>
        <v>Trung bình yếu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1846</v>
      </c>
      <c r="D77" s="28" t="s">
        <v>113</v>
      </c>
      <c r="E77" s="29" t="s">
        <v>319</v>
      </c>
      <c r="F77" s="30" t="s">
        <v>1847</v>
      </c>
      <c r="G77" s="27" t="s">
        <v>1848</v>
      </c>
      <c r="H77" s="31">
        <v>0</v>
      </c>
      <c r="I77" s="31">
        <v>0</v>
      </c>
      <c r="J77" s="31" t="s">
        <v>27</v>
      </c>
      <c r="K77" s="31" t="s">
        <v>27</v>
      </c>
      <c r="L77" s="38"/>
      <c r="M77" s="38">
        <v>0</v>
      </c>
      <c r="N77" s="38"/>
      <c r="O77" s="38"/>
      <c r="P77" s="33">
        <v>0</v>
      </c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>Không đủ ĐKDT</v>
      </c>
      <c r="U77" s="91"/>
      <c r="V77" s="89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1849</v>
      </c>
      <c r="D78" s="28" t="s">
        <v>1850</v>
      </c>
      <c r="E78" s="29" t="s">
        <v>326</v>
      </c>
      <c r="F78" s="30" t="s">
        <v>1197</v>
      </c>
      <c r="G78" s="27" t="s">
        <v>220</v>
      </c>
      <c r="H78" s="31">
        <v>9</v>
      </c>
      <c r="I78" s="31">
        <v>2</v>
      </c>
      <c r="J78" s="31" t="s">
        <v>27</v>
      </c>
      <c r="K78" s="31" t="s">
        <v>27</v>
      </c>
      <c r="L78" s="38"/>
      <c r="M78" s="38">
        <v>5</v>
      </c>
      <c r="N78" s="38"/>
      <c r="O78" s="38"/>
      <c r="P78" s="33">
        <v>5</v>
      </c>
      <c r="Q78" s="34">
        <f t="shared" si="5"/>
        <v>4.9000000000000004</v>
      </c>
      <c r="R78" s="35" t="str">
        <f t="shared" si="3"/>
        <v>D</v>
      </c>
      <c r="S78" s="36" t="str">
        <f t="shared" si="1"/>
        <v>Trung bình yếu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1851</v>
      </c>
      <c r="D79" s="28" t="s">
        <v>379</v>
      </c>
      <c r="E79" s="29" t="s">
        <v>326</v>
      </c>
      <c r="F79" s="30" t="s">
        <v>1852</v>
      </c>
      <c r="G79" s="27" t="s">
        <v>115</v>
      </c>
      <c r="H79" s="31">
        <v>8</v>
      </c>
      <c r="I79" s="31">
        <v>4</v>
      </c>
      <c r="J79" s="31" t="s">
        <v>27</v>
      </c>
      <c r="K79" s="31" t="s">
        <v>27</v>
      </c>
      <c r="L79" s="38"/>
      <c r="M79" s="38">
        <v>4</v>
      </c>
      <c r="N79" s="38"/>
      <c r="O79" s="38"/>
      <c r="P79" s="33">
        <v>4</v>
      </c>
      <c r="Q79" s="34">
        <f t="shared" si="5"/>
        <v>4.8</v>
      </c>
      <c r="R79" s="35" t="str">
        <f t="shared" si="3"/>
        <v>D</v>
      </c>
      <c r="S79" s="36" t="str">
        <f t="shared" si="1"/>
        <v>Trung bình yếu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1853</v>
      </c>
      <c r="D80" s="28" t="s">
        <v>502</v>
      </c>
      <c r="E80" s="29" t="s">
        <v>326</v>
      </c>
      <c r="F80" s="30" t="s">
        <v>468</v>
      </c>
      <c r="G80" s="27" t="s">
        <v>195</v>
      </c>
      <c r="H80" s="31">
        <v>8</v>
      </c>
      <c r="I80" s="31">
        <v>1</v>
      </c>
      <c r="J80" s="31" t="s">
        <v>27</v>
      </c>
      <c r="K80" s="31" t="s">
        <v>27</v>
      </c>
      <c r="L80" s="38"/>
      <c r="M80" s="38">
        <v>5</v>
      </c>
      <c r="N80" s="38"/>
      <c r="O80" s="38"/>
      <c r="P80" s="33">
        <v>5</v>
      </c>
      <c r="Q80" s="34">
        <f t="shared" si="5"/>
        <v>4.4000000000000004</v>
      </c>
      <c r="R80" s="35" t="str">
        <f t="shared" si="3"/>
        <v>D</v>
      </c>
      <c r="S80" s="36" t="str">
        <f t="shared" si="1"/>
        <v>Trung bình yếu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1854</v>
      </c>
      <c r="D81" s="28" t="s">
        <v>1855</v>
      </c>
      <c r="E81" s="29" t="s">
        <v>1856</v>
      </c>
      <c r="F81" s="30" t="s">
        <v>180</v>
      </c>
      <c r="G81" s="27" t="s">
        <v>220</v>
      </c>
      <c r="H81" s="31">
        <v>10</v>
      </c>
      <c r="I81" s="31">
        <v>2</v>
      </c>
      <c r="J81" s="31" t="s">
        <v>27</v>
      </c>
      <c r="K81" s="31" t="s">
        <v>27</v>
      </c>
      <c r="L81" s="38"/>
      <c r="M81" s="38">
        <v>3</v>
      </c>
      <c r="N81" s="38"/>
      <c r="O81" s="38"/>
      <c r="P81" s="33">
        <v>3</v>
      </c>
      <c r="Q81" s="34">
        <f t="shared" si="5"/>
        <v>4.0999999999999996</v>
      </c>
      <c r="R81" s="35" t="str">
        <f t="shared" si="3"/>
        <v>D</v>
      </c>
      <c r="S81" s="36" t="str">
        <f t="shared" si="1"/>
        <v>Trung bình yếu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1857</v>
      </c>
      <c r="D82" s="28" t="s">
        <v>1858</v>
      </c>
      <c r="E82" s="29" t="s">
        <v>334</v>
      </c>
      <c r="F82" s="30" t="s">
        <v>1159</v>
      </c>
      <c r="G82" s="27" t="s">
        <v>1367</v>
      </c>
      <c r="H82" s="31">
        <v>10</v>
      </c>
      <c r="I82" s="31">
        <v>4</v>
      </c>
      <c r="J82" s="31" t="s">
        <v>27</v>
      </c>
      <c r="K82" s="31" t="s">
        <v>27</v>
      </c>
      <c r="L82" s="38"/>
      <c r="M82" s="38">
        <v>5</v>
      </c>
      <c r="N82" s="38"/>
      <c r="O82" s="38"/>
      <c r="P82" s="33">
        <v>5</v>
      </c>
      <c r="Q82" s="34">
        <f t="shared" si="5"/>
        <v>5.7</v>
      </c>
      <c r="R82" s="35" t="str">
        <f t="shared" si="3"/>
        <v>C</v>
      </c>
      <c r="S82" s="36" t="str">
        <f t="shared" si="1"/>
        <v>Trung bình</v>
      </c>
      <c r="T82" s="37" t="str">
        <f t="shared" si="4"/>
        <v/>
      </c>
      <c r="U82" s="91"/>
      <c r="V82" s="89" t="str">
        <f t="shared" si="6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7.5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t="16.5">
      <c r="A84" s="2"/>
      <c r="B84" s="111" t="s">
        <v>28</v>
      </c>
      <c r="C84" s="111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t="16.5" customHeight="1">
      <c r="A85" s="2"/>
      <c r="B85" s="45" t="s">
        <v>29</v>
      </c>
      <c r="C85" s="45"/>
      <c r="D85" s="46">
        <f>+$Y$9</f>
        <v>72</v>
      </c>
      <c r="E85" s="47" t="s">
        <v>30</v>
      </c>
      <c r="F85" s="47"/>
      <c r="G85" s="131" t="s">
        <v>31</v>
      </c>
      <c r="H85" s="131"/>
      <c r="I85" s="131"/>
      <c r="J85" s="131"/>
      <c r="K85" s="131"/>
      <c r="L85" s="131"/>
      <c r="M85" s="131"/>
      <c r="N85" s="131"/>
      <c r="O85" s="131"/>
      <c r="P85" s="48">
        <f>$Y$9 -COUNTIF($T$10:$T$272,"Vắng") -COUNTIF($T$10:$T$272,"Vắng có phép") - COUNTIF($T$10:$T$272,"Đình chỉ thi") - COUNTIF($T$10:$T$272,"Không đủ ĐKDT")</f>
        <v>69</v>
      </c>
      <c r="Q85" s="48"/>
      <c r="R85" s="49"/>
      <c r="S85" s="50"/>
      <c r="T85" s="50" t="s">
        <v>30</v>
      </c>
      <c r="U85" s="3"/>
    </row>
    <row r="86" spans="1:38" ht="16.5" customHeight="1">
      <c r="A86" s="2"/>
      <c r="B86" s="45" t="s">
        <v>32</v>
      </c>
      <c r="C86" s="45"/>
      <c r="D86" s="46">
        <f>+$AJ$9</f>
        <v>66</v>
      </c>
      <c r="E86" s="47" t="s">
        <v>30</v>
      </c>
      <c r="F86" s="47"/>
      <c r="G86" s="131" t="s">
        <v>33</v>
      </c>
      <c r="H86" s="131"/>
      <c r="I86" s="131"/>
      <c r="J86" s="131"/>
      <c r="K86" s="131"/>
      <c r="L86" s="131"/>
      <c r="M86" s="131"/>
      <c r="N86" s="131"/>
      <c r="O86" s="131"/>
      <c r="P86" s="51">
        <f>COUNTIF($T$10:$T$148,"Vắng")</f>
        <v>0</v>
      </c>
      <c r="Q86" s="51"/>
      <c r="R86" s="52"/>
      <c r="S86" s="50"/>
      <c r="T86" s="50" t="s">
        <v>30</v>
      </c>
      <c r="U86" s="3"/>
    </row>
    <row r="87" spans="1:38" ht="16.5" customHeight="1">
      <c r="A87" s="2"/>
      <c r="B87" s="45" t="s">
        <v>53</v>
      </c>
      <c r="C87" s="45"/>
      <c r="D87" s="83">
        <f>COUNTIF(V11:V82,"Học lại")</f>
        <v>6</v>
      </c>
      <c r="E87" s="47" t="s">
        <v>30</v>
      </c>
      <c r="F87" s="47"/>
      <c r="G87" s="131" t="s">
        <v>54</v>
      </c>
      <c r="H87" s="131"/>
      <c r="I87" s="131"/>
      <c r="J87" s="131"/>
      <c r="K87" s="131"/>
      <c r="L87" s="131"/>
      <c r="M87" s="131"/>
      <c r="N87" s="131"/>
      <c r="O87" s="131"/>
      <c r="P87" s="48">
        <f>COUNTIF($T$10:$T$148,"Vắng có phép")</f>
        <v>0</v>
      </c>
      <c r="Q87" s="48"/>
      <c r="R87" s="49"/>
      <c r="S87" s="50"/>
      <c r="T87" s="50" t="s">
        <v>30</v>
      </c>
      <c r="U87" s="3"/>
    </row>
    <row r="88" spans="1:38" ht="3" customHeight="1">
      <c r="A88" s="2"/>
      <c r="B88" s="39"/>
      <c r="C88" s="40"/>
      <c r="D88" s="40"/>
      <c r="E88" s="41"/>
      <c r="F88" s="41"/>
      <c r="G88" s="41"/>
      <c r="H88" s="42"/>
      <c r="I88" s="43"/>
      <c r="J88" s="43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</row>
    <row r="89" spans="1:38">
      <c r="B89" s="84" t="s">
        <v>34</v>
      </c>
      <c r="C89" s="84"/>
      <c r="D89" s="85">
        <f>COUNTIF(V11:V82,"Thi lại")</f>
        <v>0</v>
      </c>
      <c r="E89" s="86" t="s">
        <v>30</v>
      </c>
      <c r="F89" s="3"/>
      <c r="G89" s="3"/>
      <c r="H89" s="3"/>
      <c r="I89" s="3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3"/>
    </row>
    <row r="90" spans="1:38">
      <c r="B90" s="84"/>
      <c r="C90" s="84"/>
      <c r="D90" s="85"/>
      <c r="E90" s="86"/>
      <c r="F90" s="3"/>
      <c r="G90" s="3"/>
      <c r="H90" s="3"/>
      <c r="I90" s="3"/>
      <c r="J90" s="130" t="s">
        <v>3865</v>
      </c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3"/>
    </row>
    <row r="91" spans="1:38">
      <c r="A91" s="53"/>
      <c r="B91" s="99" t="s">
        <v>35</v>
      </c>
      <c r="C91" s="99"/>
      <c r="D91" s="99"/>
      <c r="E91" s="99"/>
      <c r="F91" s="99"/>
      <c r="G91" s="99"/>
      <c r="H91" s="99"/>
      <c r="I91" s="54"/>
      <c r="J91" s="104" t="s">
        <v>36</v>
      </c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3"/>
    </row>
    <row r="92" spans="1:38" ht="4.5" customHeight="1">
      <c r="A92" s="2"/>
      <c r="B92" s="39"/>
      <c r="C92" s="55"/>
      <c r="D92" s="55"/>
      <c r="E92" s="56"/>
      <c r="F92" s="56"/>
      <c r="G92" s="56"/>
      <c r="H92" s="57"/>
      <c r="I92" s="58"/>
      <c r="J92" s="58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38" s="2" customFormat="1">
      <c r="B93" s="99" t="s">
        <v>37</v>
      </c>
      <c r="C93" s="99"/>
      <c r="D93" s="101" t="s">
        <v>38</v>
      </c>
      <c r="E93" s="101"/>
      <c r="F93" s="101"/>
      <c r="G93" s="101"/>
      <c r="H93" s="101"/>
      <c r="I93" s="58"/>
      <c r="J93" s="58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9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3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18" customHeight="1">
      <c r="A99" s="1"/>
      <c r="B99" s="100" t="s">
        <v>3863</v>
      </c>
      <c r="C99" s="100"/>
      <c r="D99" s="100" t="s">
        <v>3864</v>
      </c>
      <c r="E99" s="100"/>
      <c r="F99" s="100"/>
      <c r="G99" s="100"/>
      <c r="H99" s="100"/>
      <c r="I99" s="100"/>
      <c r="J99" s="100" t="s">
        <v>39</v>
      </c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4.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36.7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ht="38.25" hidden="1" customHeight="1">
      <c r="B102" s="98" t="s">
        <v>51</v>
      </c>
      <c r="C102" s="99"/>
      <c r="D102" s="99"/>
      <c r="E102" s="99"/>
      <c r="F102" s="99"/>
      <c r="G102" s="99"/>
      <c r="H102" s="98" t="s">
        <v>52</v>
      </c>
      <c r="I102" s="98"/>
      <c r="J102" s="98"/>
      <c r="K102" s="98"/>
      <c r="L102" s="98"/>
      <c r="M102" s="98"/>
      <c r="N102" s="102" t="s">
        <v>57</v>
      </c>
      <c r="O102" s="102"/>
      <c r="P102" s="102"/>
      <c r="Q102" s="102"/>
      <c r="R102" s="102"/>
      <c r="S102" s="102"/>
      <c r="T102" s="102"/>
      <c r="U102" s="102"/>
    </row>
    <row r="103" spans="1:38" hidden="1">
      <c r="B103" s="39"/>
      <c r="C103" s="55"/>
      <c r="D103" s="55"/>
      <c r="E103" s="56"/>
      <c r="F103" s="56"/>
      <c r="G103" s="56"/>
      <c r="H103" s="57"/>
      <c r="I103" s="58"/>
      <c r="J103" s="58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38" hidden="1">
      <c r="B104" s="99" t="s">
        <v>37</v>
      </c>
      <c r="C104" s="99"/>
      <c r="D104" s="101" t="s">
        <v>38</v>
      </c>
      <c r="E104" s="101"/>
      <c r="F104" s="101"/>
      <c r="G104" s="101"/>
      <c r="H104" s="101"/>
      <c r="I104" s="58"/>
      <c r="J104" s="58"/>
      <c r="K104" s="44"/>
      <c r="L104" s="44"/>
      <c r="M104" s="44"/>
      <c r="N104" s="44"/>
      <c r="O104" s="44"/>
      <c r="P104" s="44"/>
      <c r="Q104" s="44"/>
      <c r="R104" s="44"/>
      <c r="S104" s="44"/>
      <c r="T104" s="44"/>
    </row>
    <row r="105" spans="1:38" hidden="1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38" hidden="1"/>
    <row r="107" spans="1:38" hidden="1"/>
    <row r="108" spans="1:38" hidden="1"/>
    <row r="109" spans="1:38" hidden="1"/>
    <row r="110" spans="1:38" hidden="1">
      <c r="B110" s="97" t="s">
        <v>3820</v>
      </c>
      <c r="C110" s="97"/>
      <c r="D110" s="97"/>
      <c r="E110" s="97" t="s">
        <v>3821</v>
      </c>
      <c r="F110" s="97"/>
      <c r="G110" s="97"/>
      <c r="H110" s="97"/>
      <c r="I110" s="97"/>
      <c r="J110" s="97"/>
      <c r="K110" s="97"/>
      <c r="L110" s="97"/>
      <c r="M110" s="97"/>
      <c r="N110" s="97" t="s">
        <v>58</v>
      </c>
      <c r="O110" s="97"/>
      <c r="P110" s="97"/>
      <c r="Q110" s="97"/>
      <c r="R110" s="97"/>
      <c r="S110" s="97"/>
      <c r="T110" s="97"/>
      <c r="U110" s="97"/>
    </row>
    <row r="111" spans="1:38" hidden="1"/>
    <row r="112" spans="1:38" hidden="1"/>
  </sheetData>
  <sheetProtection formatCells="0" formatColumns="0" formatRows="0" insertColumns="0" insertRows="0" insertHyperlinks="0" deleteColumns="0" deleteRows="0" sort="0" autoFilter="0" pivotTables="0"/>
  <autoFilter ref="A9:AL82">
    <filterColumn colId="3" showButton="0"/>
  </autoFilter>
  <mergeCells count="61"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Z5:AC7"/>
    <mergeCell ref="B93:C93"/>
    <mergeCell ref="D93:H93"/>
    <mergeCell ref="T8:T10"/>
    <mergeCell ref="U8:U10"/>
    <mergeCell ref="B10:G10"/>
    <mergeCell ref="B84:C84"/>
    <mergeCell ref="G85:O85"/>
    <mergeCell ref="G86:O86"/>
    <mergeCell ref="M8:N8"/>
    <mergeCell ref="O8:O9"/>
    <mergeCell ref="P8:P9"/>
    <mergeCell ref="Q8:Q10"/>
    <mergeCell ref="R8:R9"/>
    <mergeCell ref="S8:S9"/>
    <mergeCell ref="G8:G9"/>
    <mergeCell ref="G87:O87"/>
    <mergeCell ref="J89:T89"/>
    <mergeCell ref="J90:T90"/>
    <mergeCell ref="B91:H91"/>
    <mergeCell ref="J91:T91"/>
    <mergeCell ref="N110:U110"/>
    <mergeCell ref="B99:C99"/>
    <mergeCell ref="D99:I99"/>
    <mergeCell ref="J99:T99"/>
    <mergeCell ref="B102:G102"/>
    <mergeCell ref="H102:M102"/>
    <mergeCell ref="N102:U102"/>
    <mergeCell ref="B104:C104"/>
    <mergeCell ref="D104:H104"/>
    <mergeCell ref="B110:D110"/>
    <mergeCell ref="E110:G110"/>
    <mergeCell ref="H110:M110"/>
  </mergeCells>
  <conditionalFormatting sqref="H11:P82">
    <cfRule type="cellIs" dxfId="63" priority="5" operator="greaterThan">
      <formula>10</formula>
    </cfRule>
  </conditionalFormatting>
  <conditionalFormatting sqref="C1:C1048576">
    <cfRule type="duplicateValues" dxfId="62" priority="4"/>
  </conditionalFormatting>
  <conditionalFormatting sqref="C110">
    <cfRule type="duplicateValues" dxfId="61" priority="3"/>
  </conditionalFormatting>
  <conditionalFormatting sqref="C110">
    <cfRule type="duplicateValues" dxfId="60" priority="2"/>
  </conditionalFormatting>
  <conditionalFormatting sqref="F110">
    <cfRule type="duplicateValues" dxfId="59" priority="1"/>
  </conditionalFormatting>
  <dataValidations count="1">
    <dataValidation allowBlank="1" showInputMessage="1" showErrorMessage="1" errorTitle="Không xóa dữ liệu" error="Không xóa dữ liệu" prompt="Không xóa dữ liệu" sqref="D87 AL3:AL9 X3:AK4 W5:AK9 V11:W8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2"/>
  <sheetViews>
    <sheetView workbookViewId="0">
      <pane ySplit="4" topLeftCell="A58" activePane="bottomLeft" state="frozen"/>
      <selection activeCell="L4" sqref="L1:O1048576"/>
      <selection pane="bottomLeft" activeCell="P11" sqref="P11:P82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1.44140625" style="1" bestFit="1" customWidth="1"/>
    <col min="5" max="5" width="5.77734375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3827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1</v>
      </c>
      <c r="G6" s="120" t="s">
        <v>55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3" t="s">
        <v>49</v>
      </c>
      <c r="N9" s="93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nhóm:11</v>
      </c>
      <c r="Y9" s="69">
        <f>+$AH$9+$AJ$9+$AF$9</f>
        <v>72</v>
      </c>
      <c r="Z9" s="63">
        <f>COUNTIF($S$10:$S$142,"Khiển trách")</f>
        <v>0</v>
      </c>
      <c r="AA9" s="63">
        <f>COUNTIF($S$10:$S$142,"Cảnh cáo")</f>
        <v>0</v>
      </c>
      <c r="AB9" s="63">
        <f>COUNTIF($S$10:$S$142,"Đình chỉ thi")</f>
        <v>0</v>
      </c>
      <c r="AC9" s="70">
        <f>+($Z$9+$AA$9+$AB$9)/$Y$9*100%</f>
        <v>0</v>
      </c>
      <c r="AD9" s="63">
        <f>SUM(COUNTIF($S$10:$S$140,"Vắng"),COUNTIF($S$10:$S$140,"Vắng có phép"))</f>
        <v>0</v>
      </c>
      <c r="AE9" s="71">
        <f>+$AD$9/$Y$9</f>
        <v>0</v>
      </c>
      <c r="AF9" s="72">
        <f>COUNTIF($V$10:$V$140,"Thi lại")</f>
        <v>0</v>
      </c>
      <c r="AG9" s="71">
        <f>+$AF$9/$Y$9</f>
        <v>0</v>
      </c>
      <c r="AH9" s="72">
        <f>COUNTIF($V$10:$V$141,"Học lại")</f>
        <v>2</v>
      </c>
      <c r="AI9" s="71">
        <f>+$AH$9/$Y$9</f>
        <v>2.7777777777777776E-2</v>
      </c>
      <c r="AJ9" s="63">
        <f>COUNTIF($V$11:$V$141,"Đạt")</f>
        <v>70</v>
      </c>
      <c r="AK9" s="70">
        <f>+$AJ$9/$Y$9</f>
        <v>0.97222222222222221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1859</v>
      </c>
      <c r="D11" s="17" t="s">
        <v>1860</v>
      </c>
      <c r="E11" s="18" t="s">
        <v>67</v>
      </c>
      <c r="F11" s="19" t="s">
        <v>1861</v>
      </c>
      <c r="G11" s="16" t="s">
        <v>886</v>
      </c>
      <c r="H11" s="20">
        <v>10</v>
      </c>
      <c r="I11" s="20">
        <v>4</v>
      </c>
      <c r="J11" s="20" t="s">
        <v>27</v>
      </c>
      <c r="K11" s="20" t="s">
        <v>27</v>
      </c>
      <c r="L11" s="21"/>
      <c r="N11" s="21"/>
      <c r="O11" s="21"/>
      <c r="P11" s="31">
        <v>6</v>
      </c>
      <c r="Q11" s="23">
        <f>ROUND(SUMPRODUCT(H11:P11,$H$10:$P$10)/100,1)</f>
        <v>6.2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4" t="str">
        <f t="shared" ref="S11:S82" si="0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90"/>
      <c r="V11" s="89" t="str">
        <f t="shared" ref="V11:V74" si="1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1862</v>
      </c>
      <c r="D12" s="28" t="s">
        <v>868</v>
      </c>
      <c r="E12" s="29" t="s">
        <v>1127</v>
      </c>
      <c r="F12" s="30" t="s">
        <v>1352</v>
      </c>
      <c r="G12" s="27" t="s">
        <v>120</v>
      </c>
      <c r="H12" s="31">
        <v>6</v>
      </c>
      <c r="I12" s="31">
        <v>4</v>
      </c>
      <c r="J12" s="31" t="s">
        <v>27</v>
      </c>
      <c r="K12" s="31" t="s">
        <v>27</v>
      </c>
      <c r="L12" s="32"/>
      <c r="N12" s="32"/>
      <c r="O12" s="32"/>
      <c r="P12" s="31">
        <v>9</v>
      </c>
      <c r="Q12" s="34">
        <f>ROUND(SUMPRODUCT(H12:P12,$H$10:$P$10)/100,1)</f>
        <v>6.9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0"/>
        <v>Trung bình</v>
      </c>
      <c r="T12" s="37" t="str">
        <f>+IF(OR($H12=0,$I12=0,$J12=0,$K12=0),"Không đủ ĐKDT","")</f>
        <v/>
      </c>
      <c r="U12" s="91"/>
      <c r="V12" s="89" t="str">
        <f t="shared" si="1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1863</v>
      </c>
      <c r="D13" s="28" t="s">
        <v>1864</v>
      </c>
      <c r="E13" s="29" t="s">
        <v>1865</v>
      </c>
      <c r="F13" s="30" t="s">
        <v>1512</v>
      </c>
      <c r="G13" s="27" t="s">
        <v>102</v>
      </c>
      <c r="H13" s="31">
        <v>10</v>
      </c>
      <c r="I13" s="31">
        <v>2</v>
      </c>
      <c r="J13" s="31" t="s">
        <v>27</v>
      </c>
      <c r="K13" s="31" t="s">
        <v>27</v>
      </c>
      <c r="L13" s="38"/>
      <c r="N13" s="38"/>
      <c r="O13" s="38"/>
      <c r="P13" s="31">
        <v>3</v>
      </c>
      <c r="Q13" s="34">
        <f>ROUND(SUMPRODUCT(H13:P13,$H$10:$P$10)/100,1)</f>
        <v>4.0999999999999996</v>
      </c>
      <c r="R13" s="35" t="str">
        <f t="shared" ref="R13:R82" si="2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6" t="str">
        <f t="shared" si="0"/>
        <v>Trung bình yếu</v>
      </c>
      <c r="T13" s="37" t="str">
        <f t="shared" ref="T13:T82" si="3">+IF(OR($H13=0,$I13=0,$J13=0,$K13=0),"Không đủ ĐKDT","")</f>
        <v/>
      </c>
      <c r="U13" s="91"/>
      <c r="V13" s="89" t="str">
        <f t="shared" si="1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1866</v>
      </c>
      <c r="D14" s="28" t="s">
        <v>1867</v>
      </c>
      <c r="E14" s="29" t="s">
        <v>1868</v>
      </c>
      <c r="F14" s="30" t="s">
        <v>255</v>
      </c>
      <c r="G14" s="27" t="s">
        <v>739</v>
      </c>
      <c r="H14" s="31">
        <v>10</v>
      </c>
      <c r="I14" s="31">
        <v>2</v>
      </c>
      <c r="J14" s="31" t="s">
        <v>27</v>
      </c>
      <c r="K14" s="31" t="s">
        <v>27</v>
      </c>
      <c r="L14" s="38"/>
      <c r="N14" s="38"/>
      <c r="O14" s="38"/>
      <c r="P14" s="31">
        <v>3</v>
      </c>
      <c r="Q14" s="34">
        <f>ROUND(SUMPRODUCT(H14:P14,$H$10:$P$10)/100,1)</f>
        <v>4.0999999999999996</v>
      </c>
      <c r="R14" s="35" t="str">
        <f t="shared" si="2"/>
        <v>D</v>
      </c>
      <c r="S14" s="36" t="str">
        <f t="shared" si="0"/>
        <v>Trung bình yếu</v>
      </c>
      <c r="T14" s="37" t="str">
        <f t="shared" si="3"/>
        <v/>
      </c>
      <c r="U14" s="91"/>
      <c r="V14" s="89" t="str">
        <f t="shared" si="1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1869</v>
      </c>
      <c r="D15" s="28" t="s">
        <v>868</v>
      </c>
      <c r="E15" s="29" t="s">
        <v>594</v>
      </c>
      <c r="F15" s="30" t="s">
        <v>1309</v>
      </c>
      <c r="G15" s="27" t="s">
        <v>1076</v>
      </c>
      <c r="H15" s="31">
        <v>10</v>
      </c>
      <c r="I15" s="31">
        <v>7</v>
      </c>
      <c r="J15" s="31" t="s">
        <v>27</v>
      </c>
      <c r="K15" s="31" t="s">
        <v>27</v>
      </c>
      <c r="L15" s="38"/>
      <c r="N15" s="38"/>
      <c r="O15" s="38"/>
      <c r="P15" s="31">
        <v>7</v>
      </c>
      <c r="Q15" s="34">
        <f>ROUND(SUMPRODUCT(H15:P15,$H$10:$P$10)/100,1)</f>
        <v>7.6</v>
      </c>
      <c r="R15" s="35" t="str">
        <f t="shared" si="2"/>
        <v>B</v>
      </c>
      <c r="S15" s="36" t="str">
        <f t="shared" si="0"/>
        <v>Khá</v>
      </c>
      <c r="T15" s="37" t="str">
        <f t="shared" si="3"/>
        <v/>
      </c>
      <c r="U15" s="91"/>
      <c r="V15" s="89" t="str">
        <f t="shared" si="1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1870</v>
      </c>
      <c r="D16" s="28" t="s">
        <v>525</v>
      </c>
      <c r="E16" s="29" t="s">
        <v>1871</v>
      </c>
      <c r="F16" s="30" t="s">
        <v>351</v>
      </c>
      <c r="G16" s="27" t="s">
        <v>688</v>
      </c>
      <c r="H16" s="31">
        <v>10</v>
      </c>
      <c r="I16" s="31">
        <v>1</v>
      </c>
      <c r="J16" s="31" t="s">
        <v>27</v>
      </c>
      <c r="K16" s="31" t="s">
        <v>27</v>
      </c>
      <c r="L16" s="38"/>
      <c r="N16" s="38"/>
      <c r="O16" s="38"/>
      <c r="P16" s="31">
        <v>9</v>
      </c>
      <c r="Q16" s="34">
        <f>ROUND(SUMPRODUCT(H16:P16,$H$10:$P$10)/100,1)</f>
        <v>6.8</v>
      </c>
      <c r="R16" s="35" t="str">
        <f t="shared" si="2"/>
        <v>C+</v>
      </c>
      <c r="S16" s="36" t="str">
        <f t="shared" si="0"/>
        <v>Trung bình</v>
      </c>
      <c r="T16" s="37" t="str">
        <f t="shared" si="3"/>
        <v/>
      </c>
      <c r="U16" s="91"/>
      <c r="V16" s="89" t="str">
        <f t="shared" si="1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1872</v>
      </c>
      <c r="D17" s="28" t="s">
        <v>104</v>
      </c>
      <c r="E17" s="29" t="s">
        <v>1873</v>
      </c>
      <c r="F17" s="30" t="s">
        <v>1529</v>
      </c>
      <c r="G17" s="27" t="s">
        <v>195</v>
      </c>
      <c r="H17" s="31">
        <v>6</v>
      </c>
      <c r="I17" s="31">
        <v>4</v>
      </c>
      <c r="J17" s="31" t="s">
        <v>27</v>
      </c>
      <c r="K17" s="31" t="s">
        <v>27</v>
      </c>
      <c r="L17" s="38"/>
      <c r="N17" s="38"/>
      <c r="O17" s="38"/>
      <c r="P17" s="31">
        <v>6</v>
      </c>
      <c r="Q17" s="34">
        <f>ROUND(SUMPRODUCT(H17:P17,$H$10:$P$10)/100,1)</f>
        <v>5.4</v>
      </c>
      <c r="R17" s="35" t="str">
        <f t="shared" si="2"/>
        <v>D+</v>
      </c>
      <c r="S17" s="36" t="str">
        <f t="shared" si="0"/>
        <v>Trung bình yếu</v>
      </c>
      <c r="T17" s="37" t="str">
        <f t="shared" si="3"/>
        <v/>
      </c>
      <c r="U17" s="91"/>
      <c r="V17" s="89" t="str">
        <f t="shared" si="1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1874</v>
      </c>
      <c r="D18" s="28" t="s">
        <v>104</v>
      </c>
      <c r="E18" s="29" t="s">
        <v>974</v>
      </c>
      <c r="F18" s="30" t="s">
        <v>1875</v>
      </c>
      <c r="G18" s="27" t="s">
        <v>768</v>
      </c>
      <c r="H18" s="31">
        <v>10</v>
      </c>
      <c r="I18" s="31">
        <v>2</v>
      </c>
      <c r="J18" s="31" t="s">
        <v>27</v>
      </c>
      <c r="K18" s="31" t="s">
        <v>27</v>
      </c>
      <c r="L18" s="38"/>
      <c r="N18" s="38"/>
      <c r="O18" s="38"/>
      <c r="P18" s="31">
        <v>3</v>
      </c>
      <c r="Q18" s="34">
        <f>ROUND(SUMPRODUCT(H18:P18,$H$10:$P$10)/100,1)</f>
        <v>4.0999999999999996</v>
      </c>
      <c r="R18" s="35" t="str">
        <f t="shared" si="2"/>
        <v>D</v>
      </c>
      <c r="S18" s="36" t="str">
        <f t="shared" si="0"/>
        <v>Trung bình yếu</v>
      </c>
      <c r="T18" s="37" t="str">
        <f t="shared" si="3"/>
        <v/>
      </c>
      <c r="U18" s="91"/>
      <c r="V18" s="89" t="str">
        <f t="shared" si="1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1876</v>
      </c>
      <c r="D19" s="28" t="s">
        <v>201</v>
      </c>
      <c r="E19" s="29" t="s">
        <v>100</v>
      </c>
      <c r="F19" s="30" t="s">
        <v>1877</v>
      </c>
      <c r="G19" s="27" t="s">
        <v>1076</v>
      </c>
      <c r="H19" s="31">
        <v>10</v>
      </c>
      <c r="I19" s="31">
        <v>1</v>
      </c>
      <c r="J19" s="31" t="s">
        <v>27</v>
      </c>
      <c r="K19" s="31" t="s">
        <v>27</v>
      </c>
      <c r="L19" s="38"/>
      <c r="N19" s="38"/>
      <c r="O19" s="38"/>
      <c r="P19" s="31">
        <v>6</v>
      </c>
      <c r="Q19" s="34">
        <f>ROUND(SUMPRODUCT(H19:P19,$H$10:$P$10)/100,1)</f>
        <v>5.3</v>
      </c>
      <c r="R19" s="35" t="str">
        <f t="shared" si="2"/>
        <v>D+</v>
      </c>
      <c r="S19" s="36" t="str">
        <f t="shared" si="0"/>
        <v>Trung bình yếu</v>
      </c>
      <c r="T19" s="37" t="str">
        <f t="shared" si="3"/>
        <v/>
      </c>
      <c r="U19" s="91"/>
      <c r="V19" s="89" t="str">
        <f t="shared" si="1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1878</v>
      </c>
      <c r="D20" s="28" t="s">
        <v>1879</v>
      </c>
      <c r="E20" s="29" t="s">
        <v>1880</v>
      </c>
      <c r="F20" s="30" t="s">
        <v>1719</v>
      </c>
      <c r="G20" s="27" t="s">
        <v>195</v>
      </c>
      <c r="H20" s="31">
        <v>10</v>
      </c>
      <c r="I20" s="31">
        <v>2</v>
      </c>
      <c r="J20" s="31" t="s">
        <v>27</v>
      </c>
      <c r="K20" s="31" t="s">
        <v>27</v>
      </c>
      <c r="L20" s="38"/>
      <c r="N20" s="38"/>
      <c r="O20" s="38"/>
      <c r="P20" s="31">
        <v>3</v>
      </c>
      <c r="Q20" s="34">
        <f>ROUND(SUMPRODUCT(H20:P20,$H$10:$P$10)/100,1)</f>
        <v>4.0999999999999996</v>
      </c>
      <c r="R20" s="35" t="str">
        <f t="shared" si="2"/>
        <v>D</v>
      </c>
      <c r="S20" s="36" t="str">
        <f t="shared" si="0"/>
        <v>Trung bình yếu</v>
      </c>
      <c r="T20" s="37" t="str">
        <f t="shared" si="3"/>
        <v/>
      </c>
      <c r="U20" s="91"/>
      <c r="V20" s="89" t="str">
        <f t="shared" si="1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1881</v>
      </c>
      <c r="D21" s="28" t="s">
        <v>609</v>
      </c>
      <c r="E21" s="29" t="s">
        <v>105</v>
      </c>
      <c r="F21" s="30" t="s">
        <v>1443</v>
      </c>
      <c r="G21" s="27" t="s">
        <v>1076</v>
      </c>
      <c r="H21" s="31">
        <v>10</v>
      </c>
      <c r="I21" s="31">
        <v>4</v>
      </c>
      <c r="J21" s="31" t="s">
        <v>27</v>
      </c>
      <c r="K21" s="31" t="s">
        <v>27</v>
      </c>
      <c r="L21" s="38"/>
      <c r="N21" s="38"/>
      <c r="O21" s="38"/>
      <c r="P21" s="31">
        <v>9</v>
      </c>
      <c r="Q21" s="34">
        <f>ROUND(SUMPRODUCT(H21:P21,$H$10:$P$10)/100,1)</f>
        <v>7.7</v>
      </c>
      <c r="R21" s="35" t="str">
        <f t="shared" si="2"/>
        <v>B</v>
      </c>
      <c r="S21" s="36" t="str">
        <f t="shared" si="0"/>
        <v>Khá</v>
      </c>
      <c r="T21" s="37" t="str">
        <f t="shared" si="3"/>
        <v/>
      </c>
      <c r="U21" s="91"/>
      <c r="V21" s="89" t="str">
        <f t="shared" si="1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1882</v>
      </c>
      <c r="D22" s="28" t="s">
        <v>863</v>
      </c>
      <c r="E22" s="29" t="s">
        <v>105</v>
      </c>
      <c r="F22" s="30" t="s">
        <v>935</v>
      </c>
      <c r="G22" s="27" t="s">
        <v>185</v>
      </c>
      <c r="H22" s="31">
        <v>10</v>
      </c>
      <c r="I22" s="31">
        <v>2</v>
      </c>
      <c r="J22" s="31" t="s">
        <v>27</v>
      </c>
      <c r="K22" s="31" t="s">
        <v>27</v>
      </c>
      <c r="L22" s="38"/>
      <c r="N22" s="38"/>
      <c r="O22" s="38"/>
      <c r="P22" s="31">
        <v>3</v>
      </c>
      <c r="Q22" s="34">
        <f>ROUND(SUMPRODUCT(H22:P22,$H$10:$P$10)/100,1)</f>
        <v>4.0999999999999996</v>
      </c>
      <c r="R22" s="35" t="str">
        <f t="shared" si="2"/>
        <v>D</v>
      </c>
      <c r="S22" s="36" t="str">
        <f t="shared" si="0"/>
        <v>Trung bình yếu</v>
      </c>
      <c r="T22" s="37" t="str">
        <f t="shared" si="3"/>
        <v/>
      </c>
      <c r="U22" s="91"/>
      <c r="V22" s="89" t="str">
        <f t="shared" si="1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1883</v>
      </c>
      <c r="D23" s="28" t="s">
        <v>1884</v>
      </c>
      <c r="E23" s="29" t="s">
        <v>105</v>
      </c>
      <c r="F23" s="30" t="s">
        <v>906</v>
      </c>
      <c r="G23" s="27" t="s">
        <v>272</v>
      </c>
      <c r="H23" s="31">
        <v>10</v>
      </c>
      <c r="I23" s="31">
        <v>1</v>
      </c>
      <c r="J23" s="31" t="s">
        <v>27</v>
      </c>
      <c r="K23" s="31" t="s">
        <v>27</v>
      </c>
      <c r="L23" s="38"/>
      <c r="N23" s="38"/>
      <c r="O23" s="38"/>
      <c r="P23" s="31">
        <v>5</v>
      </c>
      <c r="Q23" s="34">
        <f>ROUND(SUMPRODUCT(H23:P23,$H$10:$P$10)/100,1)</f>
        <v>4.8</v>
      </c>
      <c r="R23" s="35" t="str">
        <f t="shared" si="2"/>
        <v>D</v>
      </c>
      <c r="S23" s="36" t="str">
        <f t="shared" si="0"/>
        <v>Trung bình yếu</v>
      </c>
      <c r="T23" s="37" t="str">
        <f t="shared" si="3"/>
        <v/>
      </c>
      <c r="U23" s="91"/>
      <c r="V23" s="89" t="str">
        <f t="shared" si="1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1885</v>
      </c>
      <c r="D24" s="28" t="s">
        <v>950</v>
      </c>
      <c r="E24" s="29" t="s">
        <v>105</v>
      </c>
      <c r="F24" s="30" t="s">
        <v>1886</v>
      </c>
      <c r="G24" s="27" t="s">
        <v>189</v>
      </c>
      <c r="H24" s="31">
        <v>8</v>
      </c>
      <c r="I24" s="31">
        <v>2</v>
      </c>
      <c r="J24" s="31" t="s">
        <v>27</v>
      </c>
      <c r="K24" s="31" t="s">
        <v>27</v>
      </c>
      <c r="L24" s="38"/>
      <c r="N24" s="38"/>
      <c r="O24" s="38"/>
      <c r="P24" s="31">
        <v>4</v>
      </c>
      <c r="Q24" s="34">
        <f>ROUND(SUMPRODUCT(H24:P24,$H$10:$P$10)/100,1)</f>
        <v>4.2</v>
      </c>
      <c r="R24" s="35" t="str">
        <f t="shared" si="2"/>
        <v>D</v>
      </c>
      <c r="S24" s="36" t="str">
        <f t="shared" si="0"/>
        <v>Trung bình yếu</v>
      </c>
      <c r="T24" s="37" t="str">
        <f t="shared" si="3"/>
        <v/>
      </c>
      <c r="U24" s="91"/>
      <c r="V24" s="89" t="str">
        <f t="shared" si="1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1887</v>
      </c>
      <c r="D25" s="28" t="s">
        <v>1888</v>
      </c>
      <c r="E25" s="29" t="s">
        <v>110</v>
      </c>
      <c r="F25" s="30" t="s">
        <v>840</v>
      </c>
      <c r="G25" s="27" t="s">
        <v>136</v>
      </c>
      <c r="H25" s="31">
        <v>10</v>
      </c>
      <c r="I25" s="31">
        <v>2</v>
      </c>
      <c r="J25" s="31" t="s">
        <v>27</v>
      </c>
      <c r="K25" s="31" t="s">
        <v>27</v>
      </c>
      <c r="L25" s="38"/>
      <c r="N25" s="38"/>
      <c r="O25" s="38"/>
      <c r="P25" s="31">
        <v>3</v>
      </c>
      <c r="Q25" s="34">
        <f>ROUND(SUMPRODUCT(H25:P25,$H$10:$P$10)/100,1)</f>
        <v>4.0999999999999996</v>
      </c>
      <c r="R25" s="35" t="str">
        <f t="shared" si="2"/>
        <v>D</v>
      </c>
      <c r="S25" s="36" t="str">
        <f t="shared" si="0"/>
        <v>Trung bình yếu</v>
      </c>
      <c r="T25" s="37" t="str">
        <f t="shared" si="3"/>
        <v/>
      </c>
      <c r="U25" s="91"/>
      <c r="V25" s="89" t="str">
        <f t="shared" si="1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1889</v>
      </c>
      <c r="D26" s="28" t="s">
        <v>842</v>
      </c>
      <c r="E26" s="29" t="s">
        <v>110</v>
      </c>
      <c r="F26" s="30" t="s">
        <v>908</v>
      </c>
      <c r="G26" s="27" t="s">
        <v>120</v>
      </c>
      <c r="H26" s="31">
        <v>8</v>
      </c>
      <c r="I26" s="31">
        <v>1</v>
      </c>
      <c r="J26" s="31" t="s">
        <v>27</v>
      </c>
      <c r="K26" s="31" t="s">
        <v>27</v>
      </c>
      <c r="L26" s="38"/>
      <c r="N26" s="38"/>
      <c r="O26" s="38"/>
      <c r="P26" s="31">
        <v>6</v>
      </c>
      <c r="Q26" s="34">
        <f>ROUND(SUMPRODUCT(H26:P26,$H$10:$P$10)/100,1)</f>
        <v>4.9000000000000004</v>
      </c>
      <c r="R26" s="35" t="str">
        <f t="shared" si="2"/>
        <v>D</v>
      </c>
      <c r="S26" s="36" t="str">
        <f t="shared" si="0"/>
        <v>Trung bình yếu</v>
      </c>
      <c r="T26" s="37" t="str">
        <f t="shared" si="3"/>
        <v/>
      </c>
      <c r="U26" s="91"/>
      <c r="V26" s="89" t="str">
        <f t="shared" si="1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1890</v>
      </c>
      <c r="D27" s="28" t="s">
        <v>1891</v>
      </c>
      <c r="E27" s="29" t="s">
        <v>110</v>
      </c>
      <c r="F27" s="30" t="s">
        <v>1892</v>
      </c>
      <c r="G27" s="27" t="s">
        <v>647</v>
      </c>
      <c r="H27" s="31">
        <v>0</v>
      </c>
      <c r="I27" s="31">
        <v>0</v>
      </c>
      <c r="J27" s="31" t="s">
        <v>27</v>
      </c>
      <c r="K27" s="31" t="s">
        <v>27</v>
      </c>
      <c r="L27" s="38"/>
      <c r="N27" s="38"/>
      <c r="O27" s="38"/>
      <c r="P27" s="31">
        <v>0</v>
      </c>
      <c r="Q27" s="34">
        <f>ROUND(SUMPRODUCT(H27:P27,$H$10:$P$10)/100,1)</f>
        <v>0</v>
      </c>
      <c r="R27" s="35" t="str">
        <f t="shared" si="2"/>
        <v>F</v>
      </c>
      <c r="S27" s="36" t="str">
        <f t="shared" si="0"/>
        <v>Kém</v>
      </c>
      <c r="T27" s="37" t="str">
        <f t="shared" si="3"/>
        <v>Không đủ ĐKDT</v>
      </c>
      <c r="U27" s="91"/>
      <c r="V27" s="89" t="str">
        <f t="shared" si="1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1893</v>
      </c>
      <c r="D28" s="28" t="s">
        <v>1894</v>
      </c>
      <c r="E28" s="29" t="s">
        <v>392</v>
      </c>
      <c r="F28" s="30" t="s">
        <v>437</v>
      </c>
      <c r="G28" s="27" t="s">
        <v>1076</v>
      </c>
      <c r="H28" s="31">
        <v>10</v>
      </c>
      <c r="I28" s="31">
        <v>7</v>
      </c>
      <c r="J28" s="31" t="s">
        <v>27</v>
      </c>
      <c r="K28" s="31" t="s">
        <v>27</v>
      </c>
      <c r="L28" s="38"/>
      <c r="N28" s="38"/>
      <c r="O28" s="38"/>
      <c r="P28" s="31">
        <v>5</v>
      </c>
      <c r="Q28" s="34">
        <f>ROUND(SUMPRODUCT(H28:P28,$H$10:$P$10)/100,1)</f>
        <v>6.6</v>
      </c>
      <c r="R28" s="35" t="str">
        <f t="shared" si="2"/>
        <v>C+</v>
      </c>
      <c r="S28" s="36" t="str">
        <f t="shared" si="0"/>
        <v>Trung bình</v>
      </c>
      <c r="T28" s="37" t="str">
        <f t="shared" si="3"/>
        <v/>
      </c>
      <c r="U28" s="91"/>
      <c r="V28" s="89" t="str">
        <f t="shared" si="1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1895</v>
      </c>
      <c r="D29" s="28" t="s">
        <v>133</v>
      </c>
      <c r="E29" s="29" t="s">
        <v>118</v>
      </c>
      <c r="F29" s="30" t="s">
        <v>1305</v>
      </c>
      <c r="G29" s="27" t="s">
        <v>227</v>
      </c>
      <c r="H29" s="31">
        <v>10</v>
      </c>
      <c r="I29" s="31">
        <v>4</v>
      </c>
      <c r="J29" s="31" t="s">
        <v>27</v>
      </c>
      <c r="K29" s="31" t="s">
        <v>27</v>
      </c>
      <c r="L29" s="38"/>
      <c r="N29" s="38"/>
      <c r="O29" s="38"/>
      <c r="P29" s="31">
        <v>2</v>
      </c>
      <c r="Q29" s="34">
        <f>ROUND(SUMPRODUCT(H29:P29,$H$10:$P$10)/100,1)</f>
        <v>4.2</v>
      </c>
      <c r="R29" s="35" t="str">
        <f t="shared" si="2"/>
        <v>D</v>
      </c>
      <c r="S29" s="36" t="str">
        <f t="shared" si="0"/>
        <v>Trung bình yếu</v>
      </c>
      <c r="T29" s="37" t="str">
        <f t="shared" si="3"/>
        <v/>
      </c>
      <c r="U29" s="91"/>
      <c r="V29" s="89" t="str">
        <f t="shared" si="1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1896</v>
      </c>
      <c r="D30" s="28" t="s">
        <v>1897</v>
      </c>
      <c r="E30" s="29" t="s">
        <v>118</v>
      </c>
      <c r="F30" s="30" t="s">
        <v>377</v>
      </c>
      <c r="G30" s="27" t="s">
        <v>64</v>
      </c>
      <c r="H30" s="31">
        <v>7</v>
      </c>
      <c r="I30" s="31">
        <v>1</v>
      </c>
      <c r="J30" s="31" t="s">
        <v>27</v>
      </c>
      <c r="K30" s="31" t="s">
        <v>27</v>
      </c>
      <c r="L30" s="38"/>
      <c r="N30" s="38"/>
      <c r="O30" s="38"/>
      <c r="P30" s="31">
        <v>8</v>
      </c>
      <c r="Q30" s="34">
        <f>ROUND(SUMPRODUCT(H30:P30,$H$10:$P$10)/100,1)</f>
        <v>5.7</v>
      </c>
      <c r="R30" s="35" t="str">
        <f t="shared" si="2"/>
        <v>C</v>
      </c>
      <c r="S30" s="36" t="str">
        <f t="shared" si="0"/>
        <v>Trung bình</v>
      </c>
      <c r="T30" s="37" t="str">
        <f t="shared" si="3"/>
        <v/>
      </c>
      <c r="U30" s="91"/>
      <c r="V30" s="89" t="str">
        <f t="shared" si="1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1898</v>
      </c>
      <c r="D31" s="28" t="s">
        <v>1599</v>
      </c>
      <c r="E31" s="29" t="s">
        <v>118</v>
      </c>
      <c r="F31" s="30" t="s">
        <v>1899</v>
      </c>
      <c r="G31" s="27" t="s">
        <v>789</v>
      </c>
      <c r="H31" s="31">
        <v>10</v>
      </c>
      <c r="I31" s="31">
        <v>2</v>
      </c>
      <c r="J31" s="31" t="s">
        <v>27</v>
      </c>
      <c r="K31" s="31" t="s">
        <v>27</v>
      </c>
      <c r="L31" s="38"/>
      <c r="N31" s="38"/>
      <c r="O31" s="38"/>
      <c r="P31" s="31">
        <v>3</v>
      </c>
      <c r="Q31" s="34">
        <f>ROUND(SUMPRODUCT(H31:P31,$H$10:$P$10)/100,1)</f>
        <v>4.0999999999999996</v>
      </c>
      <c r="R31" s="35" t="str">
        <f t="shared" si="2"/>
        <v>D</v>
      </c>
      <c r="S31" s="36" t="str">
        <f t="shared" si="0"/>
        <v>Trung bình yếu</v>
      </c>
      <c r="T31" s="37" t="str">
        <f t="shared" si="3"/>
        <v/>
      </c>
      <c r="U31" s="91"/>
      <c r="V31" s="89" t="str">
        <f t="shared" si="1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1900</v>
      </c>
      <c r="D32" s="28" t="s">
        <v>1901</v>
      </c>
      <c r="E32" s="29" t="s">
        <v>1902</v>
      </c>
      <c r="F32" s="30" t="s">
        <v>510</v>
      </c>
      <c r="G32" s="27" t="s">
        <v>64</v>
      </c>
      <c r="H32" s="31">
        <v>10</v>
      </c>
      <c r="I32" s="31">
        <v>1</v>
      </c>
      <c r="J32" s="31" t="s">
        <v>27</v>
      </c>
      <c r="K32" s="31" t="s">
        <v>27</v>
      </c>
      <c r="L32" s="38"/>
      <c r="N32" s="38"/>
      <c r="O32" s="38"/>
      <c r="P32" s="31">
        <v>8</v>
      </c>
      <c r="Q32" s="34">
        <f>ROUND(SUMPRODUCT(H32:P32,$H$10:$P$10)/100,1)</f>
        <v>6.3</v>
      </c>
      <c r="R32" s="35" t="str">
        <f t="shared" si="2"/>
        <v>C</v>
      </c>
      <c r="S32" s="36" t="str">
        <f t="shared" si="0"/>
        <v>Trung bình</v>
      </c>
      <c r="T32" s="37" t="str">
        <f t="shared" si="3"/>
        <v/>
      </c>
      <c r="U32" s="91"/>
      <c r="V32" s="89" t="str">
        <f t="shared" si="1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1903</v>
      </c>
      <c r="D33" s="28" t="s">
        <v>245</v>
      </c>
      <c r="E33" s="29" t="s">
        <v>996</v>
      </c>
      <c r="F33" s="30" t="s">
        <v>1904</v>
      </c>
      <c r="G33" s="27" t="s">
        <v>647</v>
      </c>
      <c r="H33" s="31">
        <v>8</v>
      </c>
      <c r="I33" s="31">
        <v>1</v>
      </c>
      <c r="J33" s="31" t="s">
        <v>27</v>
      </c>
      <c r="K33" s="31" t="s">
        <v>27</v>
      </c>
      <c r="L33" s="38"/>
      <c r="N33" s="38"/>
      <c r="O33" s="38"/>
      <c r="P33" s="31">
        <v>5</v>
      </c>
      <c r="Q33" s="34">
        <f>ROUND(SUMPRODUCT(H33:P33,$H$10:$P$10)/100,1)</f>
        <v>4.4000000000000004</v>
      </c>
      <c r="R33" s="35" t="str">
        <f t="shared" si="2"/>
        <v>D</v>
      </c>
      <c r="S33" s="36" t="str">
        <f t="shared" si="0"/>
        <v>Trung bình yếu</v>
      </c>
      <c r="T33" s="37" t="str">
        <f t="shared" si="3"/>
        <v/>
      </c>
      <c r="U33" s="91"/>
      <c r="V33" s="89" t="str">
        <f t="shared" si="1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1905</v>
      </c>
      <c r="D34" s="28" t="s">
        <v>1906</v>
      </c>
      <c r="E34" s="29" t="s">
        <v>130</v>
      </c>
      <c r="F34" s="30" t="s">
        <v>215</v>
      </c>
      <c r="G34" s="27" t="s">
        <v>615</v>
      </c>
      <c r="H34" s="31">
        <v>10</v>
      </c>
      <c r="I34" s="31">
        <v>7</v>
      </c>
      <c r="J34" s="31" t="s">
        <v>27</v>
      </c>
      <c r="K34" s="31" t="s">
        <v>27</v>
      </c>
      <c r="L34" s="38"/>
      <c r="N34" s="38"/>
      <c r="O34" s="38"/>
      <c r="P34" s="31">
        <v>5</v>
      </c>
      <c r="Q34" s="34">
        <f>ROUND(SUMPRODUCT(H34:P34,$H$10:$P$10)/100,1)</f>
        <v>6.6</v>
      </c>
      <c r="R34" s="35" t="str">
        <f t="shared" si="2"/>
        <v>C+</v>
      </c>
      <c r="S34" s="36" t="str">
        <f t="shared" si="0"/>
        <v>Trung bình</v>
      </c>
      <c r="T34" s="37" t="str">
        <f t="shared" si="3"/>
        <v/>
      </c>
      <c r="U34" s="91"/>
      <c r="V34" s="89" t="str">
        <f t="shared" si="1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1907</v>
      </c>
      <c r="D35" s="28" t="s">
        <v>933</v>
      </c>
      <c r="E35" s="29" t="s">
        <v>134</v>
      </c>
      <c r="F35" s="30" t="s">
        <v>1600</v>
      </c>
      <c r="G35" s="27" t="s">
        <v>115</v>
      </c>
      <c r="H35" s="31">
        <v>10</v>
      </c>
      <c r="I35" s="31">
        <v>2</v>
      </c>
      <c r="J35" s="31" t="s">
        <v>27</v>
      </c>
      <c r="K35" s="31" t="s">
        <v>27</v>
      </c>
      <c r="L35" s="38"/>
      <c r="N35" s="38"/>
      <c r="O35" s="38"/>
      <c r="P35" s="31">
        <v>4</v>
      </c>
      <c r="Q35" s="34">
        <f>ROUND(SUMPRODUCT(H35:P35,$H$10:$P$10)/100,1)</f>
        <v>4.5999999999999996</v>
      </c>
      <c r="R35" s="35" t="str">
        <f t="shared" si="2"/>
        <v>D</v>
      </c>
      <c r="S35" s="36" t="str">
        <f t="shared" si="0"/>
        <v>Trung bình yếu</v>
      </c>
      <c r="T35" s="37" t="str">
        <f t="shared" si="3"/>
        <v/>
      </c>
      <c r="U35" s="91"/>
      <c r="V35" s="89" t="str">
        <f t="shared" si="1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1908</v>
      </c>
      <c r="D36" s="28" t="s">
        <v>442</v>
      </c>
      <c r="E36" s="29" t="s">
        <v>1909</v>
      </c>
      <c r="F36" s="30" t="s">
        <v>1095</v>
      </c>
      <c r="G36" s="27" t="s">
        <v>272</v>
      </c>
      <c r="H36" s="31">
        <v>10</v>
      </c>
      <c r="I36" s="31">
        <v>1</v>
      </c>
      <c r="J36" s="31" t="s">
        <v>27</v>
      </c>
      <c r="K36" s="31" t="s">
        <v>27</v>
      </c>
      <c r="L36" s="38"/>
      <c r="N36" s="38"/>
      <c r="O36" s="38"/>
      <c r="P36" s="31">
        <v>6</v>
      </c>
      <c r="Q36" s="34">
        <f>ROUND(SUMPRODUCT(H36:P36,$H$10:$P$10)/100,1)</f>
        <v>5.3</v>
      </c>
      <c r="R36" s="35" t="str">
        <f t="shared" si="2"/>
        <v>D+</v>
      </c>
      <c r="S36" s="36" t="str">
        <f t="shared" si="0"/>
        <v>Trung bình yếu</v>
      </c>
      <c r="T36" s="37" t="str">
        <f t="shared" si="3"/>
        <v/>
      </c>
      <c r="U36" s="91"/>
      <c r="V36" s="89" t="str">
        <f t="shared" si="1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1910</v>
      </c>
      <c r="D37" s="28" t="s">
        <v>834</v>
      </c>
      <c r="E37" s="29" t="s">
        <v>1911</v>
      </c>
      <c r="F37" s="30" t="s">
        <v>1327</v>
      </c>
      <c r="G37" s="27" t="s">
        <v>886</v>
      </c>
      <c r="H37" s="31">
        <v>10</v>
      </c>
      <c r="I37" s="31">
        <v>4</v>
      </c>
      <c r="J37" s="31" t="s">
        <v>27</v>
      </c>
      <c r="K37" s="31" t="s">
        <v>27</v>
      </c>
      <c r="L37" s="38"/>
      <c r="N37" s="38"/>
      <c r="O37" s="38"/>
      <c r="P37" s="31">
        <v>2</v>
      </c>
      <c r="Q37" s="34">
        <f>ROUND(SUMPRODUCT(H37:P37,$H$10:$P$10)/100,1)</f>
        <v>4.2</v>
      </c>
      <c r="R37" s="35" t="str">
        <f t="shared" si="2"/>
        <v>D</v>
      </c>
      <c r="S37" s="36" t="str">
        <f t="shared" si="0"/>
        <v>Trung bình yếu</v>
      </c>
      <c r="T37" s="37" t="str">
        <f t="shared" si="3"/>
        <v/>
      </c>
      <c r="U37" s="91"/>
      <c r="V37" s="89" t="str">
        <f t="shared" si="1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1912</v>
      </c>
      <c r="D38" s="28" t="s">
        <v>1913</v>
      </c>
      <c r="E38" s="29" t="s">
        <v>411</v>
      </c>
      <c r="F38" s="30" t="s">
        <v>1132</v>
      </c>
      <c r="G38" s="27" t="s">
        <v>272</v>
      </c>
      <c r="H38" s="31">
        <v>9</v>
      </c>
      <c r="I38" s="31">
        <v>2</v>
      </c>
      <c r="J38" s="31" t="s">
        <v>27</v>
      </c>
      <c r="K38" s="31" t="s">
        <v>27</v>
      </c>
      <c r="L38" s="38"/>
      <c r="N38" s="38"/>
      <c r="O38" s="38"/>
      <c r="P38" s="31">
        <v>9</v>
      </c>
      <c r="Q38" s="34">
        <f>ROUND(SUMPRODUCT(H38:P38,$H$10:$P$10)/100,1)</f>
        <v>6.9</v>
      </c>
      <c r="R38" s="35" t="str">
        <f t="shared" si="2"/>
        <v>C+</v>
      </c>
      <c r="S38" s="36" t="str">
        <f t="shared" si="0"/>
        <v>Trung bình</v>
      </c>
      <c r="T38" s="37" t="str">
        <f t="shared" si="3"/>
        <v/>
      </c>
      <c r="U38" s="91"/>
      <c r="V38" s="89" t="str">
        <f t="shared" si="1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1914</v>
      </c>
      <c r="D39" s="28" t="s">
        <v>109</v>
      </c>
      <c r="E39" s="29" t="s">
        <v>411</v>
      </c>
      <c r="F39" s="30" t="s">
        <v>346</v>
      </c>
      <c r="G39" s="27" t="s">
        <v>893</v>
      </c>
      <c r="H39" s="31">
        <v>9</v>
      </c>
      <c r="I39" s="31">
        <v>4</v>
      </c>
      <c r="J39" s="31" t="s">
        <v>27</v>
      </c>
      <c r="K39" s="31" t="s">
        <v>27</v>
      </c>
      <c r="L39" s="38"/>
      <c r="N39" s="38"/>
      <c r="O39" s="38"/>
      <c r="P39" s="31">
        <v>8</v>
      </c>
      <c r="Q39" s="34">
        <f>ROUND(SUMPRODUCT(H39:P39,$H$10:$P$10)/100,1)</f>
        <v>7</v>
      </c>
      <c r="R39" s="35" t="str">
        <f t="shared" si="2"/>
        <v>B</v>
      </c>
      <c r="S39" s="36" t="str">
        <f t="shared" si="0"/>
        <v>Khá</v>
      </c>
      <c r="T39" s="37" t="str">
        <f t="shared" si="3"/>
        <v/>
      </c>
      <c r="U39" s="91"/>
      <c r="V39" s="89" t="str">
        <f t="shared" si="1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1915</v>
      </c>
      <c r="D40" s="28" t="s">
        <v>1916</v>
      </c>
      <c r="E40" s="29" t="s">
        <v>411</v>
      </c>
      <c r="F40" s="30" t="s">
        <v>1917</v>
      </c>
      <c r="G40" s="27" t="s">
        <v>1076</v>
      </c>
      <c r="H40" s="31">
        <v>10</v>
      </c>
      <c r="I40" s="31">
        <v>2</v>
      </c>
      <c r="J40" s="31" t="s">
        <v>27</v>
      </c>
      <c r="K40" s="31" t="s">
        <v>27</v>
      </c>
      <c r="L40" s="38"/>
      <c r="N40" s="38"/>
      <c r="O40" s="38"/>
      <c r="P40" s="31">
        <v>3</v>
      </c>
      <c r="Q40" s="34">
        <f>ROUND(SUMPRODUCT(H40:P40,$H$10:$P$10)/100,1)</f>
        <v>4.0999999999999996</v>
      </c>
      <c r="R40" s="35" t="str">
        <f t="shared" si="2"/>
        <v>D</v>
      </c>
      <c r="S40" s="36" t="str">
        <f t="shared" si="0"/>
        <v>Trung bình yếu</v>
      </c>
      <c r="T40" s="37" t="str">
        <f t="shared" si="3"/>
        <v/>
      </c>
      <c r="U40" s="91"/>
      <c r="V40" s="89" t="str">
        <f t="shared" si="1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1918</v>
      </c>
      <c r="D41" s="28" t="s">
        <v>1919</v>
      </c>
      <c r="E41" s="29" t="s">
        <v>411</v>
      </c>
      <c r="F41" s="30" t="s">
        <v>1920</v>
      </c>
      <c r="G41" s="27" t="s">
        <v>1921</v>
      </c>
      <c r="H41" s="31">
        <v>9</v>
      </c>
      <c r="I41" s="31">
        <v>4</v>
      </c>
      <c r="J41" s="31" t="s">
        <v>27</v>
      </c>
      <c r="K41" s="31" t="s">
        <v>27</v>
      </c>
      <c r="L41" s="38"/>
      <c r="N41" s="38"/>
      <c r="O41" s="38"/>
      <c r="P41" s="31">
        <v>9</v>
      </c>
      <c r="Q41" s="34">
        <f>ROUND(SUMPRODUCT(H41:P41,$H$10:$P$10)/100,1)</f>
        <v>7.5</v>
      </c>
      <c r="R41" s="35" t="str">
        <f t="shared" si="2"/>
        <v>B</v>
      </c>
      <c r="S41" s="36" t="str">
        <f t="shared" si="0"/>
        <v>Khá</v>
      </c>
      <c r="T41" s="37" t="str">
        <f t="shared" si="3"/>
        <v/>
      </c>
      <c r="U41" s="91"/>
      <c r="V41" s="89" t="str">
        <f t="shared" si="1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1922</v>
      </c>
      <c r="D42" s="28" t="s">
        <v>672</v>
      </c>
      <c r="E42" s="29" t="s">
        <v>161</v>
      </c>
      <c r="F42" s="30" t="s">
        <v>276</v>
      </c>
      <c r="G42" s="27" t="s">
        <v>886</v>
      </c>
      <c r="H42" s="31">
        <v>10</v>
      </c>
      <c r="I42" s="31">
        <v>2</v>
      </c>
      <c r="J42" s="31" t="s">
        <v>27</v>
      </c>
      <c r="K42" s="31" t="s">
        <v>27</v>
      </c>
      <c r="L42" s="38"/>
      <c r="N42" s="38"/>
      <c r="O42" s="38"/>
      <c r="P42" s="31">
        <v>3</v>
      </c>
      <c r="Q42" s="34">
        <f>ROUND(SUMPRODUCT(H42:P42,$H$10:$P$10)/100,1)</f>
        <v>4.0999999999999996</v>
      </c>
      <c r="R42" s="35" t="str">
        <f t="shared" si="2"/>
        <v>D</v>
      </c>
      <c r="S42" s="36" t="str">
        <f t="shared" si="0"/>
        <v>Trung bình yếu</v>
      </c>
      <c r="T42" s="37" t="str">
        <f t="shared" si="3"/>
        <v/>
      </c>
      <c r="U42" s="91"/>
      <c r="V42" s="89" t="str">
        <f t="shared" si="1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1923</v>
      </c>
      <c r="D43" s="28" t="s">
        <v>1924</v>
      </c>
      <c r="E43" s="29" t="s">
        <v>168</v>
      </c>
      <c r="F43" s="30" t="s">
        <v>906</v>
      </c>
      <c r="G43" s="27" t="s">
        <v>917</v>
      </c>
      <c r="H43" s="31">
        <v>8</v>
      </c>
      <c r="I43" s="31">
        <v>4</v>
      </c>
      <c r="J43" s="31" t="s">
        <v>27</v>
      </c>
      <c r="K43" s="31" t="s">
        <v>27</v>
      </c>
      <c r="L43" s="38"/>
      <c r="N43" s="38"/>
      <c r="O43" s="38"/>
      <c r="P43" s="31">
        <v>6</v>
      </c>
      <c r="Q43" s="34">
        <f>ROUND(SUMPRODUCT(H43:P43,$H$10:$P$10)/100,1)</f>
        <v>5.8</v>
      </c>
      <c r="R43" s="35" t="str">
        <f t="shared" si="2"/>
        <v>C</v>
      </c>
      <c r="S43" s="36" t="str">
        <f t="shared" si="0"/>
        <v>Trung bình</v>
      </c>
      <c r="T43" s="37" t="str">
        <f t="shared" si="3"/>
        <v/>
      </c>
      <c r="U43" s="91"/>
      <c r="V43" s="89" t="str">
        <f t="shared" si="1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1925</v>
      </c>
      <c r="D44" s="28" t="s">
        <v>606</v>
      </c>
      <c r="E44" s="29" t="s">
        <v>168</v>
      </c>
      <c r="F44" s="30" t="s">
        <v>312</v>
      </c>
      <c r="G44" s="27" t="s">
        <v>189</v>
      </c>
      <c r="H44" s="31">
        <v>10</v>
      </c>
      <c r="I44" s="31">
        <v>4</v>
      </c>
      <c r="J44" s="31" t="s">
        <v>27</v>
      </c>
      <c r="K44" s="31" t="s">
        <v>27</v>
      </c>
      <c r="L44" s="38"/>
      <c r="N44" s="38"/>
      <c r="O44" s="38"/>
      <c r="P44" s="31">
        <v>8</v>
      </c>
      <c r="Q44" s="34">
        <f>ROUND(SUMPRODUCT(H44:P44,$H$10:$P$10)/100,1)</f>
        <v>7.2</v>
      </c>
      <c r="R44" s="35" t="str">
        <f t="shared" si="2"/>
        <v>B</v>
      </c>
      <c r="S44" s="36" t="str">
        <f t="shared" si="0"/>
        <v>Khá</v>
      </c>
      <c r="T44" s="37" t="str">
        <f t="shared" si="3"/>
        <v/>
      </c>
      <c r="U44" s="91"/>
      <c r="V44" s="89" t="str">
        <f t="shared" si="1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1926</v>
      </c>
      <c r="D45" s="28" t="s">
        <v>1927</v>
      </c>
      <c r="E45" s="29" t="s">
        <v>176</v>
      </c>
      <c r="F45" s="30" t="s">
        <v>1928</v>
      </c>
      <c r="G45" s="27" t="s">
        <v>195</v>
      </c>
      <c r="H45" s="31">
        <v>10</v>
      </c>
      <c r="I45" s="31">
        <v>2</v>
      </c>
      <c r="J45" s="31" t="s">
        <v>27</v>
      </c>
      <c r="K45" s="31" t="s">
        <v>27</v>
      </c>
      <c r="L45" s="38"/>
      <c r="N45" s="38"/>
      <c r="O45" s="38"/>
      <c r="P45" s="31">
        <v>3</v>
      </c>
      <c r="Q45" s="34">
        <f>ROUND(SUMPRODUCT(H45:P45,$H$10:$P$10)/100,1)</f>
        <v>4.0999999999999996</v>
      </c>
      <c r="R45" s="35" t="str">
        <f t="shared" si="2"/>
        <v>D</v>
      </c>
      <c r="S45" s="36" t="str">
        <f t="shared" si="0"/>
        <v>Trung bình yếu</v>
      </c>
      <c r="T45" s="37" t="str">
        <f t="shared" si="3"/>
        <v/>
      </c>
      <c r="U45" s="91"/>
      <c r="V45" s="89" t="str">
        <f t="shared" si="1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1929</v>
      </c>
      <c r="D46" s="28" t="s">
        <v>1930</v>
      </c>
      <c r="E46" s="29" t="s">
        <v>1211</v>
      </c>
      <c r="F46" s="30" t="s">
        <v>1115</v>
      </c>
      <c r="G46" s="27" t="s">
        <v>893</v>
      </c>
      <c r="H46" s="31">
        <v>10</v>
      </c>
      <c r="I46" s="31">
        <v>4</v>
      </c>
      <c r="J46" s="31" t="s">
        <v>27</v>
      </c>
      <c r="K46" s="31" t="s">
        <v>27</v>
      </c>
      <c r="L46" s="38"/>
      <c r="N46" s="38"/>
      <c r="O46" s="38"/>
      <c r="P46" s="31">
        <v>2</v>
      </c>
      <c r="Q46" s="34">
        <f>ROUND(SUMPRODUCT(H46:P46,$H$10:$P$10)/100,1)</f>
        <v>4.2</v>
      </c>
      <c r="R46" s="35" t="str">
        <f t="shared" si="2"/>
        <v>D</v>
      </c>
      <c r="S46" s="36" t="str">
        <f t="shared" si="0"/>
        <v>Trung bình yếu</v>
      </c>
      <c r="T46" s="37" t="str">
        <f t="shared" si="3"/>
        <v/>
      </c>
      <c r="U46" s="91"/>
      <c r="V46" s="89" t="str">
        <f t="shared" si="1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1931</v>
      </c>
      <c r="D47" s="28" t="s">
        <v>1932</v>
      </c>
      <c r="E47" s="29" t="s">
        <v>208</v>
      </c>
      <c r="F47" s="30" t="s">
        <v>837</v>
      </c>
      <c r="G47" s="27" t="s">
        <v>886</v>
      </c>
      <c r="H47" s="31">
        <v>9</v>
      </c>
      <c r="I47" s="31">
        <v>4</v>
      </c>
      <c r="J47" s="31" t="s">
        <v>27</v>
      </c>
      <c r="K47" s="31" t="s">
        <v>27</v>
      </c>
      <c r="L47" s="38"/>
      <c r="N47" s="38"/>
      <c r="O47" s="38"/>
      <c r="P47" s="31">
        <v>4</v>
      </c>
      <c r="Q47" s="34">
        <f>ROUND(SUMPRODUCT(H47:P47,$H$10:$P$10)/100,1)</f>
        <v>5</v>
      </c>
      <c r="R47" s="35" t="str">
        <f t="shared" si="2"/>
        <v>D+</v>
      </c>
      <c r="S47" s="36" t="str">
        <f t="shared" si="0"/>
        <v>Trung bình yếu</v>
      </c>
      <c r="T47" s="37" t="str">
        <f t="shared" si="3"/>
        <v/>
      </c>
      <c r="U47" s="91"/>
      <c r="V47" s="89" t="str">
        <f t="shared" si="1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1933</v>
      </c>
      <c r="D48" s="28" t="s">
        <v>1934</v>
      </c>
      <c r="E48" s="29" t="s">
        <v>476</v>
      </c>
      <c r="F48" s="30" t="s">
        <v>1935</v>
      </c>
      <c r="G48" s="27" t="s">
        <v>886</v>
      </c>
      <c r="H48" s="31">
        <v>8</v>
      </c>
      <c r="I48" s="31">
        <v>4</v>
      </c>
      <c r="J48" s="31" t="s">
        <v>27</v>
      </c>
      <c r="K48" s="31" t="s">
        <v>27</v>
      </c>
      <c r="L48" s="38"/>
      <c r="N48" s="38"/>
      <c r="O48" s="38"/>
      <c r="P48" s="31">
        <v>3</v>
      </c>
      <c r="Q48" s="34">
        <f>ROUND(SUMPRODUCT(H48:P48,$H$10:$P$10)/100,1)</f>
        <v>4.3</v>
      </c>
      <c r="R48" s="35" t="str">
        <f t="shared" si="2"/>
        <v>D</v>
      </c>
      <c r="S48" s="36" t="str">
        <f t="shared" si="0"/>
        <v>Trung bình yếu</v>
      </c>
      <c r="T48" s="37" t="str">
        <f t="shared" si="3"/>
        <v/>
      </c>
      <c r="U48" s="91"/>
      <c r="V48" s="89" t="str">
        <f t="shared" si="1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1936</v>
      </c>
      <c r="D49" s="28" t="s">
        <v>1572</v>
      </c>
      <c r="E49" s="29" t="s">
        <v>476</v>
      </c>
      <c r="F49" s="30" t="s">
        <v>1937</v>
      </c>
      <c r="G49" s="27" t="s">
        <v>195</v>
      </c>
      <c r="H49" s="31">
        <v>10</v>
      </c>
      <c r="I49" s="31">
        <v>2</v>
      </c>
      <c r="J49" s="31" t="s">
        <v>27</v>
      </c>
      <c r="K49" s="31" t="s">
        <v>27</v>
      </c>
      <c r="L49" s="38"/>
      <c r="N49" s="38"/>
      <c r="O49" s="38"/>
      <c r="P49" s="31">
        <v>3</v>
      </c>
      <c r="Q49" s="34">
        <f>ROUND(SUMPRODUCT(H49:P49,$H$10:$P$10)/100,1)</f>
        <v>4.0999999999999996</v>
      </c>
      <c r="R49" s="35" t="str">
        <f t="shared" si="2"/>
        <v>D</v>
      </c>
      <c r="S49" s="36" t="str">
        <f t="shared" si="0"/>
        <v>Trung bình yếu</v>
      </c>
      <c r="T49" s="37" t="str">
        <f t="shared" si="3"/>
        <v/>
      </c>
      <c r="U49" s="91"/>
      <c r="V49" s="89" t="str">
        <f t="shared" si="1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1938</v>
      </c>
      <c r="D50" s="28" t="s">
        <v>1572</v>
      </c>
      <c r="E50" s="29" t="s">
        <v>476</v>
      </c>
      <c r="F50" s="30" t="s">
        <v>1501</v>
      </c>
      <c r="G50" s="27" t="s">
        <v>615</v>
      </c>
      <c r="H50" s="31">
        <v>7</v>
      </c>
      <c r="I50" s="31">
        <v>4</v>
      </c>
      <c r="J50" s="31" t="s">
        <v>27</v>
      </c>
      <c r="K50" s="31" t="s">
        <v>27</v>
      </c>
      <c r="L50" s="38"/>
      <c r="N50" s="38"/>
      <c r="O50" s="38"/>
      <c r="P50" s="31">
        <v>4</v>
      </c>
      <c r="Q50" s="34">
        <f>ROUND(SUMPRODUCT(H50:P50,$H$10:$P$10)/100,1)</f>
        <v>4.5999999999999996</v>
      </c>
      <c r="R50" s="35" t="str">
        <f t="shared" si="2"/>
        <v>D</v>
      </c>
      <c r="S50" s="36" t="str">
        <f t="shared" si="0"/>
        <v>Trung bình yếu</v>
      </c>
      <c r="T50" s="37" t="str">
        <f t="shared" si="3"/>
        <v/>
      </c>
      <c r="U50" s="91"/>
      <c r="V50" s="89" t="str">
        <f t="shared" si="1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1939</v>
      </c>
      <c r="D51" s="28" t="s">
        <v>302</v>
      </c>
      <c r="E51" s="29" t="s">
        <v>1661</v>
      </c>
      <c r="F51" s="30" t="s">
        <v>1940</v>
      </c>
      <c r="G51" s="27" t="s">
        <v>886</v>
      </c>
      <c r="H51" s="31">
        <v>9</v>
      </c>
      <c r="I51" s="31">
        <v>1</v>
      </c>
      <c r="J51" s="31" t="s">
        <v>27</v>
      </c>
      <c r="K51" s="31" t="s">
        <v>27</v>
      </c>
      <c r="L51" s="38"/>
      <c r="N51" s="38"/>
      <c r="O51" s="38"/>
      <c r="P51" s="31">
        <v>10</v>
      </c>
      <c r="Q51" s="34">
        <f>ROUND(SUMPRODUCT(H51:P51,$H$10:$P$10)/100,1)</f>
        <v>7.1</v>
      </c>
      <c r="R51" s="35" t="str">
        <f t="shared" si="2"/>
        <v>B</v>
      </c>
      <c r="S51" s="36" t="str">
        <f t="shared" si="0"/>
        <v>Khá</v>
      </c>
      <c r="T51" s="37" t="str">
        <f t="shared" si="3"/>
        <v/>
      </c>
      <c r="U51" s="91"/>
      <c r="V51" s="89" t="str">
        <f t="shared" si="1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1941</v>
      </c>
      <c r="D52" s="28" t="s">
        <v>694</v>
      </c>
      <c r="E52" s="29" t="s">
        <v>488</v>
      </c>
      <c r="F52" s="30" t="s">
        <v>598</v>
      </c>
      <c r="G52" s="27" t="s">
        <v>220</v>
      </c>
      <c r="H52" s="31">
        <v>10</v>
      </c>
      <c r="I52" s="31">
        <v>4</v>
      </c>
      <c r="J52" s="31" t="s">
        <v>27</v>
      </c>
      <c r="K52" s="31" t="s">
        <v>27</v>
      </c>
      <c r="L52" s="38"/>
      <c r="N52" s="38"/>
      <c r="O52" s="38"/>
      <c r="P52" s="31">
        <v>2</v>
      </c>
      <c r="Q52" s="34">
        <f>ROUND(SUMPRODUCT(H52:P52,$H$10:$P$10)/100,1)</f>
        <v>4.2</v>
      </c>
      <c r="R52" s="35" t="str">
        <f t="shared" si="2"/>
        <v>D</v>
      </c>
      <c r="S52" s="36" t="str">
        <f t="shared" si="0"/>
        <v>Trung bình yếu</v>
      </c>
      <c r="T52" s="37" t="str">
        <f t="shared" si="3"/>
        <v/>
      </c>
      <c r="U52" s="91"/>
      <c r="V52" s="89" t="str">
        <f t="shared" si="1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1942</v>
      </c>
      <c r="D53" s="28" t="s">
        <v>1943</v>
      </c>
      <c r="E53" s="29" t="s">
        <v>515</v>
      </c>
      <c r="F53" s="30" t="s">
        <v>1944</v>
      </c>
      <c r="G53" s="27" t="s">
        <v>272</v>
      </c>
      <c r="H53" s="31">
        <v>10</v>
      </c>
      <c r="I53" s="31">
        <v>1</v>
      </c>
      <c r="J53" s="31" t="s">
        <v>27</v>
      </c>
      <c r="K53" s="31" t="s">
        <v>27</v>
      </c>
      <c r="L53" s="38"/>
      <c r="N53" s="38"/>
      <c r="O53" s="38"/>
      <c r="P53" s="31">
        <v>5</v>
      </c>
      <c r="Q53" s="34">
        <f>ROUND(SUMPRODUCT(H53:P53,$H$10:$P$10)/100,1)</f>
        <v>4.8</v>
      </c>
      <c r="R53" s="35" t="str">
        <f t="shared" si="2"/>
        <v>D</v>
      </c>
      <c r="S53" s="36" t="str">
        <f t="shared" si="0"/>
        <v>Trung bình yếu</v>
      </c>
      <c r="T53" s="37" t="str">
        <f t="shared" si="3"/>
        <v/>
      </c>
      <c r="U53" s="91"/>
      <c r="V53" s="89" t="str">
        <f t="shared" si="1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1945</v>
      </c>
      <c r="D54" s="28" t="s">
        <v>1946</v>
      </c>
      <c r="E54" s="29" t="s">
        <v>242</v>
      </c>
      <c r="F54" s="30" t="s">
        <v>885</v>
      </c>
      <c r="G54" s="27" t="s">
        <v>365</v>
      </c>
      <c r="H54" s="31">
        <v>10</v>
      </c>
      <c r="I54" s="31">
        <v>4</v>
      </c>
      <c r="J54" s="31" t="s">
        <v>27</v>
      </c>
      <c r="K54" s="31" t="s">
        <v>27</v>
      </c>
      <c r="L54" s="38"/>
      <c r="N54" s="38"/>
      <c r="O54" s="38"/>
      <c r="P54" s="31">
        <v>9</v>
      </c>
      <c r="Q54" s="34">
        <f>ROUND(SUMPRODUCT(H54:P54,$H$10:$P$10)/100,1)</f>
        <v>7.7</v>
      </c>
      <c r="R54" s="35" t="str">
        <f t="shared" si="2"/>
        <v>B</v>
      </c>
      <c r="S54" s="36" t="str">
        <f t="shared" si="0"/>
        <v>Khá</v>
      </c>
      <c r="T54" s="37" t="str">
        <f t="shared" si="3"/>
        <v/>
      </c>
      <c r="U54" s="91"/>
      <c r="V54" s="89" t="str">
        <f t="shared" si="1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1947</v>
      </c>
      <c r="D55" s="28" t="s">
        <v>122</v>
      </c>
      <c r="E55" s="29" t="s">
        <v>242</v>
      </c>
      <c r="F55" s="30" t="s">
        <v>359</v>
      </c>
      <c r="G55" s="27" t="s">
        <v>789</v>
      </c>
      <c r="H55" s="31">
        <v>10</v>
      </c>
      <c r="I55" s="31">
        <v>1</v>
      </c>
      <c r="J55" s="31" t="s">
        <v>27</v>
      </c>
      <c r="K55" s="31" t="s">
        <v>27</v>
      </c>
      <c r="L55" s="38"/>
      <c r="N55" s="38"/>
      <c r="O55" s="38"/>
      <c r="P55" s="31">
        <v>6</v>
      </c>
      <c r="Q55" s="34">
        <f>ROUND(SUMPRODUCT(H55:P55,$H$10:$P$10)/100,1)</f>
        <v>5.3</v>
      </c>
      <c r="R55" s="35" t="str">
        <f t="shared" si="2"/>
        <v>D+</v>
      </c>
      <c r="S55" s="36" t="str">
        <f t="shared" si="0"/>
        <v>Trung bình yếu</v>
      </c>
      <c r="T55" s="37" t="str">
        <f t="shared" si="3"/>
        <v/>
      </c>
      <c r="U55" s="91"/>
      <c r="V55" s="89" t="str">
        <f t="shared" si="1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1948</v>
      </c>
      <c r="D56" s="28" t="s">
        <v>578</v>
      </c>
      <c r="E56" s="29" t="s">
        <v>246</v>
      </c>
      <c r="F56" s="30" t="s">
        <v>1861</v>
      </c>
      <c r="G56" s="27" t="s">
        <v>115</v>
      </c>
      <c r="H56" s="31">
        <v>10</v>
      </c>
      <c r="I56" s="31">
        <v>2</v>
      </c>
      <c r="J56" s="31" t="s">
        <v>27</v>
      </c>
      <c r="K56" s="31" t="s">
        <v>27</v>
      </c>
      <c r="L56" s="38"/>
      <c r="N56" s="38"/>
      <c r="O56" s="38"/>
      <c r="P56" s="31">
        <v>3</v>
      </c>
      <c r="Q56" s="34">
        <f>ROUND(SUMPRODUCT(H56:P56,$H$10:$P$10)/100,1)</f>
        <v>4.0999999999999996</v>
      </c>
      <c r="R56" s="35" t="str">
        <f t="shared" si="2"/>
        <v>D</v>
      </c>
      <c r="S56" s="36" t="str">
        <f t="shared" si="0"/>
        <v>Trung bình yếu</v>
      </c>
      <c r="T56" s="37" t="str">
        <f t="shared" si="3"/>
        <v/>
      </c>
      <c r="U56" s="91"/>
      <c r="V56" s="89" t="str">
        <f t="shared" si="1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1949</v>
      </c>
      <c r="D57" s="28" t="s">
        <v>253</v>
      </c>
      <c r="E57" s="29" t="s">
        <v>519</v>
      </c>
      <c r="F57" s="30" t="s">
        <v>1950</v>
      </c>
      <c r="G57" s="27" t="s">
        <v>1951</v>
      </c>
      <c r="H57" s="31">
        <v>10</v>
      </c>
      <c r="I57" s="31">
        <v>1</v>
      </c>
      <c r="J57" s="31" t="s">
        <v>27</v>
      </c>
      <c r="K57" s="31" t="s">
        <v>27</v>
      </c>
      <c r="L57" s="38"/>
      <c r="N57" s="38"/>
      <c r="O57" s="38"/>
      <c r="P57" s="31">
        <v>6</v>
      </c>
      <c r="Q57" s="34">
        <f>ROUND(SUMPRODUCT(H57:P57,$H$10:$P$10)/100,1)</f>
        <v>5.3</v>
      </c>
      <c r="R57" s="35" t="str">
        <f t="shared" si="2"/>
        <v>D+</v>
      </c>
      <c r="S57" s="36" t="str">
        <f t="shared" si="0"/>
        <v>Trung bình yếu</v>
      </c>
      <c r="T57" s="37" t="str">
        <f t="shared" si="3"/>
        <v/>
      </c>
      <c r="U57" s="91"/>
      <c r="V57" s="89" t="str">
        <f t="shared" si="1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1952</v>
      </c>
      <c r="D58" s="28" t="s">
        <v>1953</v>
      </c>
      <c r="E58" s="29" t="s">
        <v>526</v>
      </c>
      <c r="F58" s="30" t="s">
        <v>1504</v>
      </c>
      <c r="G58" s="27" t="s">
        <v>272</v>
      </c>
      <c r="H58" s="31">
        <v>10</v>
      </c>
      <c r="I58" s="31">
        <v>1</v>
      </c>
      <c r="J58" s="31" t="s">
        <v>27</v>
      </c>
      <c r="K58" s="31" t="s">
        <v>27</v>
      </c>
      <c r="L58" s="38"/>
      <c r="N58" s="38"/>
      <c r="O58" s="38"/>
      <c r="P58" s="31">
        <v>6</v>
      </c>
      <c r="Q58" s="34">
        <f>ROUND(SUMPRODUCT(H58:P58,$H$10:$P$10)/100,1)</f>
        <v>5.3</v>
      </c>
      <c r="R58" s="35" t="str">
        <f t="shared" si="2"/>
        <v>D+</v>
      </c>
      <c r="S58" s="36" t="str">
        <f t="shared" si="0"/>
        <v>Trung bình yếu</v>
      </c>
      <c r="T58" s="37" t="str">
        <f t="shared" si="3"/>
        <v/>
      </c>
      <c r="U58" s="91"/>
      <c r="V58" s="89" t="str">
        <f t="shared" si="1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1954</v>
      </c>
      <c r="D59" s="28" t="s">
        <v>224</v>
      </c>
      <c r="E59" s="29" t="s">
        <v>526</v>
      </c>
      <c r="F59" s="30" t="s">
        <v>1935</v>
      </c>
      <c r="G59" s="27" t="s">
        <v>394</v>
      </c>
      <c r="H59" s="31">
        <v>8</v>
      </c>
      <c r="I59" s="31">
        <v>4</v>
      </c>
      <c r="J59" s="31" t="s">
        <v>27</v>
      </c>
      <c r="K59" s="31" t="s">
        <v>27</v>
      </c>
      <c r="L59" s="38"/>
      <c r="N59" s="38"/>
      <c r="O59" s="38"/>
      <c r="P59" s="31">
        <v>6</v>
      </c>
      <c r="Q59" s="34">
        <f>ROUND(SUMPRODUCT(H59:P59,$H$10:$P$10)/100,1)</f>
        <v>5.8</v>
      </c>
      <c r="R59" s="35" t="str">
        <f t="shared" si="2"/>
        <v>C</v>
      </c>
      <c r="S59" s="36" t="str">
        <f t="shared" si="0"/>
        <v>Trung bình</v>
      </c>
      <c r="T59" s="37" t="str">
        <f t="shared" si="3"/>
        <v/>
      </c>
      <c r="U59" s="91"/>
      <c r="V59" s="89" t="str">
        <f t="shared" si="1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1955</v>
      </c>
      <c r="D60" s="28" t="s">
        <v>104</v>
      </c>
      <c r="E60" s="29" t="s">
        <v>732</v>
      </c>
      <c r="F60" s="30" t="s">
        <v>687</v>
      </c>
      <c r="G60" s="27" t="s">
        <v>181</v>
      </c>
      <c r="H60" s="31">
        <v>10</v>
      </c>
      <c r="I60" s="31">
        <v>4</v>
      </c>
      <c r="J60" s="31" t="s">
        <v>27</v>
      </c>
      <c r="K60" s="31" t="s">
        <v>27</v>
      </c>
      <c r="L60" s="38"/>
      <c r="N60" s="38"/>
      <c r="O60" s="38"/>
      <c r="P60" s="31">
        <v>3</v>
      </c>
      <c r="Q60" s="34">
        <f>ROUND(SUMPRODUCT(H60:P60,$H$10:$P$10)/100,1)</f>
        <v>4.7</v>
      </c>
      <c r="R60" s="35" t="str">
        <f t="shared" si="2"/>
        <v>D</v>
      </c>
      <c r="S60" s="36" t="str">
        <f t="shared" si="0"/>
        <v>Trung bình yếu</v>
      </c>
      <c r="T60" s="37" t="str">
        <f t="shared" si="3"/>
        <v/>
      </c>
      <c r="U60" s="91"/>
      <c r="V60" s="89" t="str">
        <f t="shared" si="1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1956</v>
      </c>
      <c r="D61" s="28" t="s">
        <v>1957</v>
      </c>
      <c r="E61" s="29" t="s">
        <v>257</v>
      </c>
      <c r="F61" s="30" t="s">
        <v>575</v>
      </c>
      <c r="G61" s="27" t="s">
        <v>394</v>
      </c>
      <c r="H61" s="31">
        <v>7</v>
      </c>
      <c r="I61" s="31">
        <v>2</v>
      </c>
      <c r="J61" s="31" t="s">
        <v>27</v>
      </c>
      <c r="K61" s="31" t="s">
        <v>27</v>
      </c>
      <c r="L61" s="38"/>
      <c r="N61" s="38"/>
      <c r="O61" s="38"/>
      <c r="P61" s="31">
        <v>6</v>
      </c>
      <c r="Q61" s="34">
        <f>ROUND(SUMPRODUCT(H61:P61,$H$10:$P$10)/100,1)</f>
        <v>5</v>
      </c>
      <c r="R61" s="35" t="str">
        <f t="shared" si="2"/>
        <v>D+</v>
      </c>
      <c r="S61" s="36" t="str">
        <f t="shared" si="0"/>
        <v>Trung bình yếu</v>
      </c>
      <c r="T61" s="37" t="str">
        <f t="shared" si="3"/>
        <v/>
      </c>
      <c r="U61" s="91"/>
      <c r="V61" s="89" t="str">
        <f t="shared" si="1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1958</v>
      </c>
      <c r="D62" s="28" t="s">
        <v>1959</v>
      </c>
      <c r="E62" s="29" t="s">
        <v>257</v>
      </c>
      <c r="F62" s="30" t="s">
        <v>692</v>
      </c>
      <c r="G62" s="27" t="s">
        <v>64</v>
      </c>
      <c r="H62" s="31">
        <v>10</v>
      </c>
      <c r="I62" s="31">
        <v>4</v>
      </c>
      <c r="J62" s="31" t="s">
        <v>27</v>
      </c>
      <c r="K62" s="31" t="s">
        <v>27</v>
      </c>
      <c r="L62" s="38"/>
      <c r="N62" s="38"/>
      <c r="O62" s="38"/>
      <c r="P62" s="31">
        <v>5</v>
      </c>
      <c r="Q62" s="34">
        <f>ROUND(SUMPRODUCT(H62:P62,$H$10:$P$10)/100,1)</f>
        <v>5.7</v>
      </c>
      <c r="R62" s="35" t="str">
        <f t="shared" si="2"/>
        <v>C</v>
      </c>
      <c r="S62" s="36" t="str">
        <f t="shared" si="0"/>
        <v>Trung bình</v>
      </c>
      <c r="T62" s="37" t="str">
        <f t="shared" si="3"/>
        <v/>
      </c>
      <c r="U62" s="91"/>
      <c r="V62" s="89" t="str">
        <f t="shared" si="1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1960</v>
      </c>
      <c r="D63" s="28" t="s">
        <v>950</v>
      </c>
      <c r="E63" s="29" t="s">
        <v>257</v>
      </c>
      <c r="F63" s="30" t="s">
        <v>1234</v>
      </c>
      <c r="G63" s="27" t="s">
        <v>789</v>
      </c>
      <c r="H63" s="31">
        <v>9</v>
      </c>
      <c r="I63" s="31">
        <v>1</v>
      </c>
      <c r="J63" s="31" t="s">
        <v>27</v>
      </c>
      <c r="K63" s="31" t="s">
        <v>27</v>
      </c>
      <c r="L63" s="38"/>
      <c r="N63" s="38"/>
      <c r="O63" s="38"/>
      <c r="P63" s="31">
        <v>8</v>
      </c>
      <c r="Q63" s="34">
        <f>ROUND(SUMPRODUCT(H63:P63,$H$10:$P$10)/100,1)</f>
        <v>6.1</v>
      </c>
      <c r="R63" s="35" t="str">
        <f t="shared" si="2"/>
        <v>C</v>
      </c>
      <c r="S63" s="36" t="str">
        <f t="shared" si="0"/>
        <v>Trung bình</v>
      </c>
      <c r="T63" s="37" t="str">
        <f t="shared" si="3"/>
        <v/>
      </c>
      <c r="U63" s="91"/>
      <c r="V63" s="89" t="str">
        <f t="shared" si="1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1961</v>
      </c>
      <c r="D64" s="28" t="s">
        <v>1324</v>
      </c>
      <c r="E64" s="29" t="s">
        <v>1962</v>
      </c>
      <c r="F64" s="30" t="s">
        <v>664</v>
      </c>
      <c r="G64" s="27" t="s">
        <v>789</v>
      </c>
      <c r="H64" s="31">
        <v>10</v>
      </c>
      <c r="I64" s="31">
        <v>4</v>
      </c>
      <c r="J64" s="31" t="s">
        <v>27</v>
      </c>
      <c r="K64" s="31" t="s">
        <v>27</v>
      </c>
      <c r="L64" s="38"/>
      <c r="N64" s="38"/>
      <c r="O64" s="38"/>
      <c r="P64" s="31">
        <v>2</v>
      </c>
      <c r="Q64" s="34">
        <f>ROUND(SUMPRODUCT(H64:P64,$H$10:$P$10)/100,1)</f>
        <v>4.2</v>
      </c>
      <c r="R64" s="35" t="str">
        <f t="shared" si="2"/>
        <v>D</v>
      </c>
      <c r="S64" s="36" t="str">
        <f t="shared" si="0"/>
        <v>Trung bình yếu</v>
      </c>
      <c r="T64" s="37" t="str">
        <f t="shared" si="3"/>
        <v/>
      </c>
      <c r="U64" s="91"/>
      <c r="V64" s="89" t="str">
        <f t="shared" si="1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1963</v>
      </c>
      <c r="D65" s="28" t="s">
        <v>1964</v>
      </c>
      <c r="E65" s="29" t="s">
        <v>283</v>
      </c>
      <c r="F65" s="30" t="s">
        <v>1029</v>
      </c>
      <c r="G65" s="27" t="s">
        <v>115</v>
      </c>
      <c r="H65" s="31">
        <v>10</v>
      </c>
      <c r="I65" s="31">
        <v>4</v>
      </c>
      <c r="J65" s="31" t="s">
        <v>27</v>
      </c>
      <c r="K65" s="31" t="s">
        <v>27</v>
      </c>
      <c r="L65" s="38"/>
      <c r="N65" s="38"/>
      <c r="O65" s="38"/>
      <c r="P65" s="31">
        <v>2</v>
      </c>
      <c r="Q65" s="34">
        <f>ROUND(SUMPRODUCT(H65:P65,$H$10:$P$10)/100,1)</f>
        <v>4.2</v>
      </c>
      <c r="R65" s="35" t="str">
        <f t="shared" si="2"/>
        <v>D</v>
      </c>
      <c r="S65" s="36" t="str">
        <f t="shared" si="0"/>
        <v>Trung bình yếu</v>
      </c>
      <c r="T65" s="37" t="str">
        <f t="shared" si="3"/>
        <v/>
      </c>
      <c r="U65" s="91"/>
      <c r="V65" s="89" t="str">
        <f t="shared" si="1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1965</v>
      </c>
      <c r="D66" s="28" t="s">
        <v>146</v>
      </c>
      <c r="E66" s="29" t="s">
        <v>293</v>
      </c>
      <c r="F66" s="30" t="s">
        <v>542</v>
      </c>
      <c r="G66" s="27" t="s">
        <v>1076</v>
      </c>
      <c r="H66" s="31">
        <v>10</v>
      </c>
      <c r="I66" s="31">
        <v>1</v>
      </c>
      <c r="J66" s="31" t="s">
        <v>27</v>
      </c>
      <c r="K66" s="31" t="s">
        <v>27</v>
      </c>
      <c r="L66" s="38"/>
      <c r="N66" s="38"/>
      <c r="O66" s="38"/>
      <c r="P66" s="31">
        <v>4</v>
      </c>
      <c r="Q66" s="34">
        <f>ROUND(SUMPRODUCT(H66:P66,$H$10:$P$10)/100,1)</f>
        <v>4.3</v>
      </c>
      <c r="R66" s="35" t="str">
        <f t="shared" si="2"/>
        <v>D</v>
      </c>
      <c r="S66" s="36" t="str">
        <f t="shared" si="0"/>
        <v>Trung bình yếu</v>
      </c>
      <c r="T66" s="37" t="str">
        <f t="shared" si="3"/>
        <v/>
      </c>
      <c r="U66" s="91"/>
      <c r="V66" s="89" t="str">
        <f t="shared" si="1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1966</v>
      </c>
      <c r="D67" s="28" t="s">
        <v>1391</v>
      </c>
      <c r="E67" s="29" t="s">
        <v>1967</v>
      </c>
      <c r="F67" s="30" t="s">
        <v>1928</v>
      </c>
      <c r="G67" s="27" t="s">
        <v>102</v>
      </c>
      <c r="H67" s="31">
        <v>10</v>
      </c>
      <c r="I67" s="31">
        <v>4</v>
      </c>
      <c r="J67" s="31" t="s">
        <v>27</v>
      </c>
      <c r="K67" s="31" t="s">
        <v>27</v>
      </c>
      <c r="L67" s="38"/>
      <c r="N67" s="38"/>
      <c r="O67" s="38"/>
      <c r="P67" s="31">
        <v>2</v>
      </c>
      <c r="Q67" s="34">
        <f>ROUND(SUMPRODUCT(H67:P67,$H$10:$P$10)/100,1)</f>
        <v>4.2</v>
      </c>
      <c r="R67" s="35" t="str">
        <f t="shared" si="2"/>
        <v>D</v>
      </c>
      <c r="S67" s="36" t="str">
        <f t="shared" si="0"/>
        <v>Trung bình yếu</v>
      </c>
      <c r="T67" s="37" t="str">
        <f t="shared" si="3"/>
        <v/>
      </c>
      <c r="U67" s="91"/>
      <c r="V67" s="89" t="str">
        <f t="shared" si="1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1968</v>
      </c>
      <c r="D68" s="28" t="s">
        <v>1969</v>
      </c>
      <c r="E68" s="29" t="s">
        <v>1967</v>
      </c>
      <c r="F68" s="30" t="s">
        <v>575</v>
      </c>
      <c r="G68" s="27" t="s">
        <v>917</v>
      </c>
      <c r="H68" s="31">
        <v>10</v>
      </c>
      <c r="I68" s="31">
        <v>1</v>
      </c>
      <c r="J68" s="31" t="s">
        <v>27</v>
      </c>
      <c r="K68" s="31" t="s">
        <v>27</v>
      </c>
      <c r="L68" s="38"/>
      <c r="N68" s="38"/>
      <c r="O68" s="38"/>
      <c r="P68" s="31">
        <v>4</v>
      </c>
      <c r="Q68" s="34">
        <f>ROUND(SUMPRODUCT(H68:P68,$H$10:$P$10)/100,1)</f>
        <v>4.3</v>
      </c>
      <c r="R68" s="35" t="str">
        <f t="shared" si="2"/>
        <v>D</v>
      </c>
      <c r="S68" s="36" t="str">
        <f t="shared" si="0"/>
        <v>Trung bình yếu</v>
      </c>
      <c r="T68" s="37" t="str">
        <f t="shared" si="3"/>
        <v/>
      </c>
      <c r="U68" s="91"/>
      <c r="V68" s="89" t="str">
        <f t="shared" si="1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1970</v>
      </c>
      <c r="D69" s="28" t="s">
        <v>773</v>
      </c>
      <c r="E69" s="29" t="s">
        <v>1971</v>
      </c>
      <c r="F69" s="30" t="s">
        <v>485</v>
      </c>
      <c r="G69" s="27" t="s">
        <v>365</v>
      </c>
      <c r="H69" s="31">
        <v>8</v>
      </c>
      <c r="I69" s="31">
        <v>4</v>
      </c>
      <c r="J69" s="31" t="s">
        <v>27</v>
      </c>
      <c r="K69" s="31" t="s">
        <v>27</v>
      </c>
      <c r="L69" s="38"/>
      <c r="N69" s="38"/>
      <c r="O69" s="38"/>
      <c r="P69" s="31">
        <v>2</v>
      </c>
      <c r="Q69" s="34">
        <f>ROUND(SUMPRODUCT(H69:P69,$H$10:$P$10)/100,1)</f>
        <v>3.8</v>
      </c>
      <c r="R69" s="35" t="str">
        <f t="shared" si="2"/>
        <v>F</v>
      </c>
      <c r="S69" s="36" t="str">
        <f t="shared" si="0"/>
        <v>Kém</v>
      </c>
      <c r="T69" s="37" t="str">
        <f t="shared" si="3"/>
        <v/>
      </c>
      <c r="U69" s="91"/>
      <c r="V69" s="89" t="str">
        <f t="shared" si="1"/>
        <v>Học lại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1972</v>
      </c>
      <c r="D70" s="28" t="s">
        <v>1973</v>
      </c>
      <c r="E70" s="29" t="s">
        <v>300</v>
      </c>
      <c r="F70" s="30" t="s">
        <v>1886</v>
      </c>
      <c r="G70" s="27" t="s">
        <v>652</v>
      </c>
      <c r="H70" s="31">
        <v>10</v>
      </c>
      <c r="I70" s="31">
        <v>7</v>
      </c>
      <c r="J70" s="31" t="s">
        <v>27</v>
      </c>
      <c r="K70" s="31" t="s">
        <v>27</v>
      </c>
      <c r="L70" s="38"/>
      <c r="N70" s="38"/>
      <c r="O70" s="38"/>
      <c r="P70" s="31">
        <v>2</v>
      </c>
      <c r="Q70" s="34">
        <f>ROUND(SUMPRODUCT(H70:P70,$H$10:$P$10)/100,1)</f>
        <v>5.0999999999999996</v>
      </c>
      <c r="R70" s="35" t="str">
        <f t="shared" si="2"/>
        <v>D+</v>
      </c>
      <c r="S70" s="36" t="str">
        <f t="shared" si="0"/>
        <v>Trung bình yếu</v>
      </c>
      <c r="T70" s="37" t="str">
        <f t="shared" si="3"/>
        <v/>
      </c>
      <c r="U70" s="91"/>
      <c r="V70" s="89" t="str">
        <f t="shared" si="1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1974</v>
      </c>
      <c r="D71" s="28" t="s">
        <v>728</v>
      </c>
      <c r="E71" s="29" t="s">
        <v>1975</v>
      </c>
      <c r="F71" s="30" t="s">
        <v>416</v>
      </c>
      <c r="G71" s="27" t="s">
        <v>64</v>
      </c>
      <c r="H71" s="31">
        <v>10</v>
      </c>
      <c r="I71" s="31">
        <v>2</v>
      </c>
      <c r="J71" s="31" t="s">
        <v>27</v>
      </c>
      <c r="K71" s="31" t="s">
        <v>27</v>
      </c>
      <c r="L71" s="38"/>
      <c r="N71" s="38"/>
      <c r="O71" s="38"/>
      <c r="P71" s="31">
        <v>3</v>
      </c>
      <c r="Q71" s="34">
        <f>ROUND(SUMPRODUCT(H71:P71,$H$10:$P$10)/100,1)</f>
        <v>4.0999999999999996</v>
      </c>
      <c r="R71" s="35" t="str">
        <f t="shared" si="2"/>
        <v>D</v>
      </c>
      <c r="S71" s="36" t="str">
        <f t="shared" si="0"/>
        <v>Trung bình yếu</v>
      </c>
      <c r="T71" s="37" t="str">
        <f t="shared" si="3"/>
        <v/>
      </c>
      <c r="U71" s="91"/>
      <c r="V71" s="89" t="str">
        <f t="shared" si="1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1976</v>
      </c>
      <c r="D72" s="28" t="s">
        <v>1977</v>
      </c>
      <c r="E72" s="29" t="s">
        <v>566</v>
      </c>
      <c r="F72" s="30" t="s">
        <v>840</v>
      </c>
      <c r="G72" s="27" t="s">
        <v>688</v>
      </c>
      <c r="H72" s="31">
        <v>10</v>
      </c>
      <c r="I72" s="31">
        <v>7</v>
      </c>
      <c r="J72" s="31" t="s">
        <v>27</v>
      </c>
      <c r="K72" s="31" t="s">
        <v>27</v>
      </c>
      <c r="L72" s="38"/>
      <c r="N72" s="38"/>
      <c r="O72" s="38"/>
      <c r="P72" s="31">
        <v>6</v>
      </c>
      <c r="Q72" s="34">
        <f>ROUND(SUMPRODUCT(H72:P72,$H$10:$P$10)/100,1)</f>
        <v>7.1</v>
      </c>
      <c r="R72" s="35" t="str">
        <f t="shared" si="2"/>
        <v>B</v>
      </c>
      <c r="S72" s="36" t="str">
        <f t="shared" si="0"/>
        <v>Khá</v>
      </c>
      <c r="T72" s="37" t="str">
        <f t="shared" si="3"/>
        <v/>
      </c>
      <c r="U72" s="91"/>
      <c r="V72" s="89" t="str">
        <f t="shared" si="1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1978</v>
      </c>
      <c r="D73" s="28" t="s">
        <v>214</v>
      </c>
      <c r="E73" s="29" t="s">
        <v>566</v>
      </c>
      <c r="F73" s="30" t="s">
        <v>620</v>
      </c>
      <c r="G73" s="27" t="s">
        <v>886</v>
      </c>
      <c r="H73" s="31">
        <v>8</v>
      </c>
      <c r="I73" s="31">
        <v>3</v>
      </c>
      <c r="J73" s="31" t="s">
        <v>27</v>
      </c>
      <c r="K73" s="31" t="s">
        <v>27</v>
      </c>
      <c r="L73" s="38"/>
      <c r="N73" s="38"/>
      <c r="O73" s="38"/>
      <c r="P73" s="31">
        <v>3</v>
      </c>
      <c r="Q73" s="34">
        <f>ROUND(SUMPRODUCT(H73:P73,$H$10:$P$10)/100,1)</f>
        <v>4</v>
      </c>
      <c r="R73" s="35" t="str">
        <f t="shared" si="2"/>
        <v>D</v>
      </c>
      <c r="S73" s="36" t="str">
        <f t="shared" si="0"/>
        <v>Trung bình yếu</v>
      </c>
      <c r="T73" s="37" t="str">
        <f t="shared" si="3"/>
        <v/>
      </c>
      <c r="U73" s="91"/>
      <c r="V73" s="89" t="str">
        <f t="shared" si="1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1979</v>
      </c>
      <c r="D74" s="28" t="s">
        <v>314</v>
      </c>
      <c r="E74" s="29" t="s">
        <v>315</v>
      </c>
      <c r="F74" s="30" t="s">
        <v>1980</v>
      </c>
      <c r="G74" s="27" t="s">
        <v>615</v>
      </c>
      <c r="H74" s="31">
        <v>8</v>
      </c>
      <c r="I74" s="31">
        <v>3</v>
      </c>
      <c r="J74" s="31" t="s">
        <v>27</v>
      </c>
      <c r="K74" s="31" t="s">
        <v>27</v>
      </c>
      <c r="L74" s="38"/>
      <c r="N74" s="38"/>
      <c r="O74" s="38"/>
      <c r="P74" s="31">
        <v>3</v>
      </c>
      <c r="Q74" s="34">
        <f>ROUND(SUMPRODUCT(H74:P74,$H$10:$P$10)/100,1)</f>
        <v>4</v>
      </c>
      <c r="R74" s="35" t="str">
        <f t="shared" si="2"/>
        <v>D</v>
      </c>
      <c r="S74" s="36" t="str">
        <f t="shared" si="0"/>
        <v>Trung bình yếu</v>
      </c>
      <c r="T74" s="37" t="str">
        <f t="shared" si="3"/>
        <v/>
      </c>
      <c r="U74" s="91"/>
      <c r="V74" s="89" t="str">
        <f t="shared" si="1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1981</v>
      </c>
      <c r="D75" s="28" t="s">
        <v>117</v>
      </c>
      <c r="E75" s="29" t="s">
        <v>319</v>
      </c>
      <c r="F75" s="30" t="s">
        <v>271</v>
      </c>
      <c r="G75" s="27" t="s">
        <v>615</v>
      </c>
      <c r="H75" s="31">
        <v>10</v>
      </c>
      <c r="I75" s="31">
        <v>2</v>
      </c>
      <c r="J75" s="31" t="s">
        <v>27</v>
      </c>
      <c r="K75" s="31" t="s">
        <v>27</v>
      </c>
      <c r="L75" s="38"/>
      <c r="N75" s="38"/>
      <c r="O75" s="38"/>
      <c r="P75" s="31">
        <v>3</v>
      </c>
      <c r="Q75" s="34">
        <f>ROUND(SUMPRODUCT(H75:P75,$H$10:$P$10)/100,1)</f>
        <v>4.0999999999999996</v>
      </c>
      <c r="R75" s="35" t="str">
        <f t="shared" si="2"/>
        <v>D</v>
      </c>
      <c r="S75" s="36" t="str">
        <f t="shared" si="0"/>
        <v>Trung bình yếu</v>
      </c>
      <c r="T75" s="37" t="str">
        <f t="shared" si="3"/>
        <v/>
      </c>
      <c r="U75" s="91"/>
      <c r="V75" s="89" t="str">
        <f t="shared" ref="V75:V82" si="4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1982</v>
      </c>
      <c r="D76" s="28" t="s">
        <v>619</v>
      </c>
      <c r="E76" s="29" t="s">
        <v>319</v>
      </c>
      <c r="F76" s="30" t="s">
        <v>1009</v>
      </c>
      <c r="G76" s="27" t="s">
        <v>195</v>
      </c>
      <c r="H76" s="31">
        <v>10</v>
      </c>
      <c r="I76" s="31">
        <v>4</v>
      </c>
      <c r="J76" s="31" t="s">
        <v>27</v>
      </c>
      <c r="K76" s="31" t="s">
        <v>27</v>
      </c>
      <c r="L76" s="38"/>
      <c r="N76" s="38"/>
      <c r="O76" s="38"/>
      <c r="P76" s="31">
        <v>2</v>
      </c>
      <c r="Q76" s="34">
        <f>ROUND(SUMPRODUCT(H76:P76,$H$10:$P$10)/100,1)</f>
        <v>4.2</v>
      </c>
      <c r="R76" s="35" t="str">
        <f t="shared" si="2"/>
        <v>D</v>
      </c>
      <c r="S76" s="36" t="str">
        <f t="shared" si="0"/>
        <v>Trung bình yếu</v>
      </c>
      <c r="T76" s="37" t="str">
        <f t="shared" si="3"/>
        <v/>
      </c>
      <c r="U76" s="91"/>
      <c r="V76" s="89" t="str">
        <f t="shared" si="4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1983</v>
      </c>
      <c r="D77" s="28" t="s">
        <v>1984</v>
      </c>
      <c r="E77" s="29" t="s">
        <v>326</v>
      </c>
      <c r="F77" s="30" t="s">
        <v>1095</v>
      </c>
      <c r="G77" s="27" t="s">
        <v>1076</v>
      </c>
      <c r="H77" s="31">
        <v>7</v>
      </c>
      <c r="I77" s="31">
        <v>1</v>
      </c>
      <c r="J77" s="31" t="s">
        <v>27</v>
      </c>
      <c r="K77" s="31" t="s">
        <v>27</v>
      </c>
      <c r="L77" s="38"/>
      <c r="N77" s="38"/>
      <c r="O77" s="38"/>
      <c r="P77" s="31">
        <v>5</v>
      </c>
      <c r="Q77" s="34">
        <f>ROUND(SUMPRODUCT(H77:P77,$H$10:$P$10)/100,1)</f>
        <v>4.2</v>
      </c>
      <c r="R77" s="35" t="str">
        <f t="shared" si="2"/>
        <v>D</v>
      </c>
      <c r="S77" s="36" t="str">
        <f t="shared" si="0"/>
        <v>Trung bình yếu</v>
      </c>
      <c r="T77" s="37" t="str">
        <f t="shared" si="3"/>
        <v/>
      </c>
      <c r="U77" s="91"/>
      <c r="V77" s="89" t="str">
        <f t="shared" si="4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1985</v>
      </c>
      <c r="D78" s="28" t="s">
        <v>1391</v>
      </c>
      <c r="E78" s="29" t="s">
        <v>326</v>
      </c>
      <c r="F78" s="30" t="s">
        <v>717</v>
      </c>
      <c r="G78" s="27" t="s">
        <v>647</v>
      </c>
      <c r="H78" s="31">
        <v>10</v>
      </c>
      <c r="I78" s="31">
        <v>2</v>
      </c>
      <c r="J78" s="31" t="s">
        <v>27</v>
      </c>
      <c r="K78" s="31" t="s">
        <v>27</v>
      </c>
      <c r="L78" s="38"/>
      <c r="N78" s="38"/>
      <c r="O78" s="38"/>
      <c r="P78" s="31">
        <v>3</v>
      </c>
      <c r="Q78" s="34">
        <f>ROUND(SUMPRODUCT(H78:P78,$H$10:$P$10)/100,1)</f>
        <v>4.0999999999999996</v>
      </c>
      <c r="R78" s="35" t="str">
        <f t="shared" si="2"/>
        <v>D</v>
      </c>
      <c r="S78" s="36" t="str">
        <f t="shared" si="0"/>
        <v>Trung bình yếu</v>
      </c>
      <c r="T78" s="37" t="str">
        <f t="shared" si="3"/>
        <v/>
      </c>
      <c r="U78" s="91"/>
      <c r="V78" s="89" t="str">
        <f t="shared" si="4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1986</v>
      </c>
      <c r="D79" s="28" t="s">
        <v>606</v>
      </c>
      <c r="E79" s="29" t="s">
        <v>1413</v>
      </c>
      <c r="F79" s="30" t="s">
        <v>446</v>
      </c>
      <c r="G79" s="27" t="s">
        <v>120</v>
      </c>
      <c r="H79" s="31">
        <v>10</v>
      </c>
      <c r="I79" s="31">
        <v>1</v>
      </c>
      <c r="J79" s="31" t="s">
        <v>27</v>
      </c>
      <c r="K79" s="31" t="s">
        <v>27</v>
      </c>
      <c r="L79" s="38"/>
      <c r="N79" s="38"/>
      <c r="O79" s="38"/>
      <c r="P79" s="31">
        <v>7</v>
      </c>
      <c r="Q79" s="34">
        <f>ROUND(SUMPRODUCT(H79:P79,$H$10:$P$10)/100,1)</f>
        <v>5.8</v>
      </c>
      <c r="R79" s="35" t="str">
        <f t="shared" si="2"/>
        <v>C</v>
      </c>
      <c r="S79" s="36" t="str">
        <f t="shared" si="0"/>
        <v>Trung bình</v>
      </c>
      <c r="T79" s="37" t="str">
        <f t="shared" si="3"/>
        <v/>
      </c>
      <c r="U79" s="91"/>
      <c r="V79" s="89" t="str">
        <f t="shared" si="4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1987</v>
      </c>
      <c r="D80" s="28" t="s">
        <v>690</v>
      </c>
      <c r="E80" s="29" t="s">
        <v>1413</v>
      </c>
      <c r="F80" s="30" t="s">
        <v>1423</v>
      </c>
      <c r="G80" s="27" t="s">
        <v>615</v>
      </c>
      <c r="H80" s="31">
        <v>10</v>
      </c>
      <c r="I80" s="31">
        <v>7</v>
      </c>
      <c r="J80" s="31" t="s">
        <v>27</v>
      </c>
      <c r="K80" s="31" t="s">
        <v>27</v>
      </c>
      <c r="L80" s="38"/>
      <c r="N80" s="38"/>
      <c r="O80" s="38"/>
      <c r="P80" s="31">
        <v>9</v>
      </c>
      <c r="Q80" s="34">
        <f>ROUND(SUMPRODUCT(H80:P80,$H$10:$P$10)/100,1)</f>
        <v>8.6</v>
      </c>
      <c r="R80" s="35" t="str">
        <f t="shared" si="2"/>
        <v>A</v>
      </c>
      <c r="S80" s="36" t="str">
        <f t="shared" si="0"/>
        <v>Giỏi</v>
      </c>
      <c r="T80" s="37" t="str">
        <f t="shared" si="3"/>
        <v/>
      </c>
      <c r="U80" s="91"/>
      <c r="V80" s="89" t="str">
        <f t="shared" si="4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1988</v>
      </c>
      <c r="D81" s="28" t="s">
        <v>881</v>
      </c>
      <c r="E81" s="29" t="s">
        <v>948</v>
      </c>
      <c r="F81" s="30" t="s">
        <v>1989</v>
      </c>
      <c r="G81" s="27" t="s">
        <v>789</v>
      </c>
      <c r="H81" s="31">
        <v>6</v>
      </c>
      <c r="I81" s="31">
        <v>7</v>
      </c>
      <c r="J81" s="31" t="s">
        <v>27</v>
      </c>
      <c r="K81" s="31" t="s">
        <v>27</v>
      </c>
      <c r="L81" s="38"/>
      <c r="N81" s="38"/>
      <c r="O81" s="38"/>
      <c r="P81" s="31">
        <v>3</v>
      </c>
      <c r="Q81" s="34">
        <f>ROUND(SUMPRODUCT(H81:P81,$H$10:$P$10)/100,1)</f>
        <v>4.8</v>
      </c>
      <c r="R81" s="35" t="str">
        <f t="shared" si="2"/>
        <v>D</v>
      </c>
      <c r="S81" s="36" t="str">
        <f t="shared" si="0"/>
        <v>Trung bình yếu</v>
      </c>
      <c r="T81" s="37" t="str">
        <f t="shared" si="3"/>
        <v/>
      </c>
      <c r="U81" s="91"/>
      <c r="V81" s="89" t="str">
        <f t="shared" si="4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1990</v>
      </c>
      <c r="D82" s="28" t="s">
        <v>723</v>
      </c>
      <c r="E82" s="29" t="s">
        <v>774</v>
      </c>
      <c r="F82" s="30" t="s">
        <v>1991</v>
      </c>
      <c r="G82" s="27" t="s">
        <v>739</v>
      </c>
      <c r="H82" s="31">
        <v>10</v>
      </c>
      <c r="I82" s="31">
        <v>1</v>
      </c>
      <c r="J82" s="31" t="s">
        <v>27</v>
      </c>
      <c r="K82" s="31" t="s">
        <v>27</v>
      </c>
      <c r="L82" s="38"/>
      <c r="N82" s="38"/>
      <c r="O82" s="38"/>
      <c r="P82" s="31">
        <v>8</v>
      </c>
      <c r="Q82" s="34">
        <f>ROUND(SUMPRODUCT(H82:P82,$H$10:$P$10)/100,1)</f>
        <v>6.3</v>
      </c>
      <c r="R82" s="35" t="str">
        <f t="shared" si="2"/>
        <v>C</v>
      </c>
      <c r="S82" s="36" t="str">
        <f t="shared" si="0"/>
        <v>Trung bình</v>
      </c>
      <c r="T82" s="37" t="str">
        <f t="shared" si="3"/>
        <v/>
      </c>
      <c r="U82" s="91"/>
      <c r="V82" s="89" t="str">
        <f t="shared" si="4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7.5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t="16.5">
      <c r="A84" s="2"/>
      <c r="B84" s="111" t="s">
        <v>28</v>
      </c>
      <c r="C84" s="111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t="16.5" customHeight="1">
      <c r="A85" s="2"/>
      <c r="B85" s="45" t="s">
        <v>29</v>
      </c>
      <c r="C85" s="45"/>
      <c r="D85" s="46">
        <f>+$Y$9</f>
        <v>72</v>
      </c>
      <c r="E85" s="47" t="s">
        <v>30</v>
      </c>
      <c r="F85" s="47"/>
      <c r="G85" s="131" t="s">
        <v>31</v>
      </c>
      <c r="H85" s="131"/>
      <c r="I85" s="131"/>
      <c r="J85" s="131"/>
      <c r="K85" s="131"/>
      <c r="L85" s="131"/>
      <c r="M85" s="131"/>
      <c r="N85" s="131"/>
      <c r="O85" s="131"/>
      <c r="P85" s="48">
        <f>$Y$9 -COUNTIF($T$10:$T$272,"Vắng") -COUNTIF($T$10:$T$272,"Vắng có phép") - COUNTIF($T$10:$T$272,"Đình chỉ thi") - COUNTIF($T$10:$T$272,"Không đủ ĐKDT")</f>
        <v>71</v>
      </c>
      <c r="Q85" s="48"/>
      <c r="R85" s="49"/>
      <c r="S85" s="50"/>
      <c r="T85" s="50" t="s">
        <v>30</v>
      </c>
      <c r="U85" s="3"/>
    </row>
    <row r="86" spans="1:38" ht="16.5" customHeight="1">
      <c r="A86" s="2"/>
      <c r="B86" s="45" t="s">
        <v>32</v>
      </c>
      <c r="C86" s="45"/>
      <c r="D86" s="46">
        <f>+$AJ$9</f>
        <v>70</v>
      </c>
      <c r="E86" s="47" t="s">
        <v>30</v>
      </c>
      <c r="F86" s="47"/>
      <c r="G86" s="131" t="s">
        <v>33</v>
      </c>
      <c r="H86" s="131"/>
      <c r="I86" s="131"/>
      <c r="J86" s="131"/>
      <c r="K86" s="131"/>
      <c r="L86" s="131"/>
      <c r="M86" s="131"/>
      <c r="N86" s="131"/>
      <c r="O86" s="131"/>
      <c r="P86" s="51">
        <f>COUNTIF($T$10:$T$148,"Vắng")</f>
        <v>0</v>
      </c>
      <c r="Q86" s="51"/>
      <c r="R86" s="52"/>
      <c r="S86" s="50"/>
      <c r="T86" s="50" t="s">
        <v>30</v>
      </c>
      <c r="U86" s="3"/>
    </row>
    <row r="87" spans="1:38" ht="16.5" customHeight="1">
      <c r="A87" s="2"/>
      <c r="B87" s="45" t="s">
        <v>53</v>
      </c>
      <c r="C87" s="45"/>
      <c r="D87" s="83">
        <f>COUNTIF(V11:V82,"Học lại")</f>
        <v>2</v>
      </c>
      <c r="E87" s="47" t="s">
        <v>30</v>
      </c>
      <c r="F87" s="47"/>
      <c r="G87" s="131" t="s">
        <v>54</v>
      </c>
      <c r="H87" s="131"/>
      <c r="I87" s="131"/>
      <c r="J87" s="131"/>
      <c r="K87" s="131"/>
      <c r="L87" s="131"/>
      <c r="M87" s="131"/>
      <c r="N87" s="131"/>
      <c r="O87" s="131"/>
      <c r="P87" s="48">
        <f>COUNTIF($T$10:$T$148,"Vắng có phép")</f>
        <v>0</v>
      </c>
      <c r="Q87" s="48"/>
      <c r="R87" s="49"/>
      <c r="S87" s="50"/>
      <c r="T87" s="50" t="s">
        <v>30</v>
      </c>
      <c r="U87" s="3"/>
    </row>
    <row r="88" spans="1:38" ht="3" customHeight="1">
      <c r="A88" s="2"/>
      <c r="B88" s="39"/>
      <c r="C88" s="40"/>
      <c r="D88" s="40"/>
      <c r="E88" s="41"/>
      <c r="F88" s="41"/>
      <c r="G88" s="41"/>
      <c r="H88" s="42"/>
      <c r="I88" s="43"/>
      <c r="J88" s="43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</row>
    <row r="89" spans="1:38">
      <c r="B89" s="84" t="s">
        <v>34</v>
      </c>
      <c r="C89" s="84"/>
      <c r="D89" s="85">
        <f>COUNTIF(V11:V82,"Thi lại")</f>
        <v>0</v>
      </c>
      <c r="E89" s="86" t="s">
        <v>30</v>
      </c>
      <c r="F89" s="3"/>
      <c r="G89" s="3"/>
      <c r="H89" s="3"/>
      <c r="I89" s="3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3"/>
    </row>
    <row r="90" spans="1:38">
      <c r="B90" s="84"/>
      <c r="C90" s="84"/>
      <c r="D90" s="85"/>
      <c r="E90" s="86"/>
      <c r="F90" s="3"/>
      <c r="G90" s="3"/>
      <c r="H90" s="3"/>
      <c r="I90" s="3"/>
      <c r="J90" s="130" t="s">
        <v>3865</v>
      </c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3"/>
    </row>
    <row r="91" spans="1:38">
      <c r="A91" s="53"/>
      <c r="B91" s="99" t="s">
        <v>35</v>
      </c>
      <c r="C91" s="99"/>
      <c r="D91" s="99"/>
      <c r="E91" s="99"/>
      <c r="F91" s="99"/>
      <c r="G91" s="99"/>
      <c r="H91" s="99"/>
      <c r="I91" s="54"/>
      <c r="J91" s="104" t="s">
        <v>36</v>
      </c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3"/>
    </row>
    <row r="92" spans="1:38" ht="4.5" customHeight="1">
      <c r="A92" s="2"/>
      <c r="B92" s="39"/>
      <c r="C92" s="55"/>
      <c r="D92" s="55"/>
      <c r="E92" s="56"/>
      <c r="F92" s="56"/>
      <c r="G92" s="56"/>
      <c r="H92" s="57"/>
      <c r="I92" s="58"/>
      <c r="J92" s="58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38" s="2" customFormat="1">
      <c r="B93" s="99" t="s">
        <v>37</v>
      </c>
      <c r="C93" s="99"/>
      <c r="D93" s="101" t="s">
        <v>38</v>
      </c>
      <c r="E93" s="101"/>
      <c r="F93" s="101"/>
      <c r="G93" s="101"/>
      <c r="H93" s="101"/>
      <c r="I93" s="58"/>
      <c r="J93" s="58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9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3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18" customHeight="1">
      <c r="A99" s="1"/>
      <c r="B99" s="100" t="s">
        <v>3863</v>
      </c>
      <c r="C99" s="100"/>
      <c r="D99" s="100" t="s">
        <v>3864</v>
      </c>
      <c r="E99" s="100"/>
      <c r="F99" s="100"/>
      <c r="G99" s="100"/>
      <c r="H99" s="100"/>
      <c r="I99" s="100"/>
      <c r="J99" s="100" t="s">
        <v>39</v>
      </c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4.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36.7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ht="38.25" hidden="1" customHeight="1">
      <c r="B102" s="98" t="s">
        <v>51</v>
      </c>
      <c r="C102" s="99"/>
      <c r="D102" s="99"/>
      <c r="E102" s="99"/>
      <c r="F102" s="99"/>
      <c r="G102" s="99"/>
      <c r="H102" s="98" t="s">
        <v>52</v>
      </c>
      <c r="I102" s="98"/>
      <c r="J102" s="98"/>
      <c r="K102" s="98"/>
      <c r="L102" s="98"/>
      <c r="M102" s="98"/>
      <c r="N102" s="102" t="s">
        <v>57</v>
      </c>
      <c r="O102" s="102"/>
      <c r="P102" s="102"/>
      <c r="Q102" s="102"/>
      <c r="R102" s="102"/>
      <c r="S102" s="102"/>
      <c r="T102" s="102"/>
      <c r="U102" s="102"/>
    </row>
    <row r="103" spans="1:38" hidden="1">
      <c r="B103" s="39"/>
      <c r="C103" s="55"/>
      <c r="D103" s="55"/>
      <c r="E103" s="56"/>
      <c r="F103" s="56"/>
      <c r="G103" s="56"/>
      <c r="H103" s="57"/>
      <c r="I103" s="58"/>
      <c r="J103" s="58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38" hidden="1">
      <c r="B104" s="99" t="s">
        <v>37</v>
      </c>
      <c r="C104" s="99"/>
      <c r="D104" s="101" t="s">
        <v>38</v>
      </c>
      <c r="E104" s="101"/>
      <c r="F104" s="101"/>
      <c r="G104" s="101"/>
      <c r="H104" s="101"/>
      <c r="I104" s="58"/>
      <c r="J104" s="58"/>
      <c r="K104" s="44"/>
      <c r="L104" s="44"/>
      <c r="M104" s="44"/>
      <c r="N104" s="44"/>
      <c r="O104" s="44"/>
      <c r="P104" s="44"/>
      <c r="Q104" s="44"/>
      <c r="R104" s="44"/>
      <c r="S104" s="44"/>
      <c r="T104" s="44"/>
    </row>
    <row r="105" spans="1:38" hidden="1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38" hidden="1"/>
    <row r="107" spans="1:38" hidden="1"/>
    <row r="108" spans="1:38" hidden="1"/>
    <row r="109" spans="1:38" hidden="1"/>
    <row r="110" spans="1:38" hidden="1">
      <c r="B110" s="97" t="s">
        <v>3820</v>
      </c>
      <c r="C110" s="97"/>
      <c r="D110" s="97"/>
      <c r="E110" s="97" t="s">
        <v>3821</v>
      </c>
      <c r="F110" s="97"/>
      <c r="G110" s="97"/>
      <c r="H110" s="97"/>
      <c r="I110" s="97"/>
      <c r="J110" s="97"/>
      <c r="K110" s="97"/>
      <c r="L110" s="97"/>
      <c r="M110" s="97"/>
      <c r="N110" s="97" t="s">
        <v>58</v>
      </c>
      <c r="O110" s="97"/>
      <c r="P110" s="97"/>
      <c r="Q110" s="97"/>
      <c r="R110" s="97"/>
      <c r="S110" s="97"/>
      <c r="T110" s="97"/>
      <c r="U110" s="97"/>
    </row>
    <row r="111" spans="1:38" hidden="1"/>
    <row r="112" spans="1:38" hidden="1"/>
  </sheetData>
  <sheetProtection formatCells="0" formatColumns="0" formatRows="0" insertColumns="0" insertRows="0" insertHyperlinks="0" deleteColumns="0" deleteRows="0" sort="0" autoFilter="0" pivotTables="0"/>
  <autoFilter ref="A9:AL82">
    <filterColumn colId="3" showButton="0"/>
  </autoFilter>
  <mergeCells count="61"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Z5:AC7"/>
    <mergeCell ref="B93:C93"/>
    <mergeCell ref="D93:H93"/>
    <mergeCell ref="T8:T10"/>
    <mergeCell ref="U8:U10"/>
    <mergeCell ref="B10:G10"/>
    <mergeCell ref="B84:C84"/>
    <mergeCell ref="G85:O85"/>
    <mergeCell ref="G86:O86"/>
    <mergeCell ref="M8:N8"/>
    <mergeCell ref="O8:O9"/>
    <mergeCell ref="P8:P9"/>
    <mergeCell ref="Q8:Q10"/>
    <mergeCell ref="R8:R9"/>
    <mergeCell ref="S8:S9"/>
    <mergeCell ref="G8:G9"/>
    <mergeCell ref="G87:O87"/>
    <mergeCell ref="J89:T89"/>
    <mergeCell ref="J90:T90"/>
    <mergeCell ref="B91:H91"/>
    <mergeCell ref="J91:T91"/>
    <mergeCell ref="N110:U110"/>
    <mergeCell ref="B99:C99"/>
    <mergeCell ref="D99:I99"/>
    <mergeCell ref="J99:T99"/>
    <mergeCell ref="B102:G102"/>
    <mergeCell ref="H102:M102"/>
    <mergeCell ref="N102:U102"/>
    <mergeCell ref="B104:C104"/>
    <mergeCell ref="D104:H104"/>
    <mergeCell ref="B110:D110"/>
    <mergeCell ref="E110:G110"/>
    <mergeCell ref="H110:M110"/>
  </mergeCells>
  <conditionalFormatting sqref="H11:L82 N11:P82">
    <cfRule type="cellIs" dxfId="58" priority="5" operator="greaterThan">
      <formula>10</formula>
    </cfRule>
  </conditionalFormatting>
  <conditionalFormatting sqref="C1:C1048576">
    <cfRule type="duplicateValues" dxfId="57" priority="4"/>
  </conditionalFormatting>
  <conditionalFormatting sqref="C110">
    <cfRule type="duplicateValues" dxfId="56" priority="3"/>
  </conditionalFormatting>
  <conditionalFormatting sqref="C110">
    <cfRule type="duplicateValues" dxfId="55" priority="2"/>
  </conditionalFormatting>
  <conditionalFormatting sqref="F110">
    <cfRule type="duplicateValues" dxfId="54" priority="1"/>
  </conditionalFormatting>
  <dataValidations count="1">
    <dataValidation allowBlank="1" showInputMessage="1" showErrorMessage="1" errorTitle="Không xóa dữ liệu" error="Không xóa dữ liệu" prompt="Không xóa dữ liệu" sqref="D87 AL3:AL9 X3:AK4 W5:AK9 V11:W8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99"/>
  <sheetViews>
    <sheetView workbookViewId="0">
      <pane ySplit="4" topLeftCell="A80" activePane="bottomLeft" state="frozen"/>
      <selection activeCell="L4" sqref="L1:O1048576"/>
      <selection pane="bottomLeft" activeCell="E109" sqref="E109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1.44140625" style="1" bestFit="1" customWidth="1"/>
    <col min="5" max="5" width="6.44140625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3828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1</v>
      </c>
      <c r="G6" s="120" t="s">
        <v>55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3" t="s">
        <v>49</v>
      </c>
      <c r="N9" s="93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nhóm:12</v>
      </c>
      <c r="Y9" s="69">
        <f>+$AH$9+$AJ$9+$AF$9</f>
        <v>71</v>
      </c>
      <c r="Z9" s="63">
        <f>COUNTIF($S$10:$S$127,"Khiển trách")</f>
        <v>0</v>
      </c>
      <c r="AA9" s="63">
        <f>COUNTIF($S$10:$S$127,"Cảnh cáo")</f>
        <v>0</v>
      </c>
      <c r="AB9" s="63">
        <f>COUNTIF($S$10:$S$127,"Đình chỉ thi")</f>
        <v>0</v>
      </c>
      <c r="AC9" s="70">
        <f>+($Z$9+$AA$9+$AB$9)/$Y$9*100%</f>
        <v>0</v>
      </c>
      <c r="AD9" s="63">
        <f>SUM(COUNTIF($S$10:$S$125,"Vắng"),COUNTIF($S$10:$S$125,"Vắng có phép"))</f>
        <v>0</v>
      </c>
      <c r="AE9" s="71">
        <f>+$AD$9/$Y$9</f>
        <v>0</v>
      </c>
      <c r="AF9" s="72">
        <f>COUNTIF($V$10:$V$125,"Thi lại")</f>
        <v>0</v>
      </c>
      <c r="AG9" s="71">
        <f>+$AF$9/$Y$9</f>
        <v>0</v>
      </c>
      <c r="AH9" s="72">
        <f>COUNTIF($V$10:$V$126,"Học lại")</f>
        <v>2</v>
      </c>
      <c r="AI9" s="71">
        <f>+$AH$9/$Y$9</f>
        <v>2.8169014084507043E-2</v>
      </c>
      <c r="AJ9" s="63">
        <f>COUNTIF($V$11:$V$126,"Đạt")</f>
        <v>69</v>
      </c>
      <c r="AK9" s="70">
        <f>+$AJ$9/$Y$9</f>
        <v>0.971830985915493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1992</v>
      </c>
      <c r="D11" s="17" t="s">
        <v>672</v>
      </c>
      <c r="E11" s="18" t="s">
        <v>62</v>
      </c>
      <c r="F11" s="19" t="s">
        <v>1266</v>
      </c>
      <c r="G11" s="16" t="s">
        <v>789</v>
      </c>
      <c r="H11" s="20">
        <v>10</v>
      </c>
      <c r="I11" s="20">
        <v>2</v>
      </c>
      <c r="J11" s="20" t="s">
        <v>27</v>
      </c>
      <c r="K11" s="20" t="s">
        <v>27</v>
      </c>
      <c r="L11" s="21"/>
      <c r="M11" s="21">
        <v>3</v>
      </c>
      <c r="N11" s="21"/>
      <c r="O11" s="21"/>
      <c r="P11" s="22">
        <v>3</v>
      </c>
      <c r="Q11" s="23">
        <f t="shared" ref="Q11:Q74" si="0">ROUND(SUMPRODUCT(H11:P11,$H$10:$P$10)/100,1)</f>
        <v>4.0999999999999996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4" t="str">
        <f t="shared" ref="S11:S81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1993</v>
      </c>
      <c r="D12" s="28" t="s">
        <v>430</v>
      </c>
      <c r="E12" s="29" t="s">
        <v>67</v>
      </c>
      <c r="F12" s="30" t="s">
        <v>736</v>
      </c>
      <c r="G12" s="27" t="s">
        <v>739</v>
      </c>
      <c r="H12" s="31">
        <v>8</v>
      </c>
      <c r="I12" s="31">
        <v>7</v>
      </c>
      <c r="J12" s="31" t="s">
        <v>27</v>
      </c>
      <c r="K12" s="31" t="s">
        <v>27</v>
      </c>
      <c r="L12" s="32"/>
      <c r="M12" s="32">
        <v>4</v>
      </c>
      <c r="N12" s="32"/>
      <c r="O12" s="32"/>
      <c r="P12" s="33">
        <v>4</v>
      </c>
      <c r="Q12" s="34">
        <f t="shared" si="0"/>
        <v>5.7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1994</v>
      </c>
      <c r="D13" s="28" t="s">
        <v>155</v>
      </c>
      <c r="E13" s="29" t="s">
        <v>1995</v>
      </c>
      <c r="F13" s="30" t="s">
        <v>1996</v>
      </c>
      <c r="G13" s="27" t="s">
        <v>1367</v>
      </c>
      <c r="H13" s="31">
        <v>10</v>
      </c>
      <c r="I13" s="31">
        <v>2</v>
      </c>
      <c r="J13" s="31" t="s">
        <v>27</v>
      </c>
      <c r="K13" s="31" t="s">
        <v>27</v>
      </c>
      <c r="L13" s="38"/>
      <c r="M13" s="38">
        <v>3</v>
      </c>
      <c r="N13" s="38"/>
      <c r="O13" s="38"/>
      <c r="P13" s="33">
        <v>3</v>
      </c>
      <c r="Q13" s="34">
        <f t="shared" si="0"/>
        <v>4.0999999999999996</v>
      </c>
      <c r="R13" s="35" t="str">
        <f t="shared" ref="R13:R8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6" t="str">
        <f t="shared" si="1"/>
        <v>Trung bình yếu</v>
      </c>
      <c r="T13" s="37" t="str">
        <f t="shared" ref="T13:T81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1997</v>
      </c>
      <c r="D14" s="28" t="s">
        <v>675</v>
      </c>
      <c r="E14" s="29" t="s">
        <v>376</v>
      </c>
      <c r="F14" s="30" t="s">
        <v>1629</v>
      </c>
      <c r="G14" s="27" t="s">
        <v>893</v>
      </c>
      <c r="H14" s="31">
        <v>10</v>
      </c>
      <c r="I14" s="31">
        <v>2</v>
      </c>
      <c r="J14" s="31" t="s">
        <v>27</v>
      </c>
      <c r="K14" s="31" t="s">
        <v>27</v>
      </c>
      <c r="L14" s="38"/>
      <c r="M14" s="38">
        <v>3</v>
      </c>
      <c r="N14" s="38"/>
      <c r="O14" s="38"/>
      <c r="P14" s="33">
        <v>3</v>
      </c>
      <c r="Q14" s="34">
        <f t="shared" si="0"/>
        <v>4.0999999999999996</v>
      </c>
      <c r="R14" s="35" t="str">
        <f t="shared" si="3"/>
        <v>D</v>
      </c>
      <c r="S14" s="36" t="str">
        <f t="shared" si="1"/>
        <v>Trung bình yếu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1998</v>
      </c>
      <c r="D15" s="28" t="s">
        <v>285</v>
      </c>
      <c r="E15" s="29" t="s">
        <v>1999</v>
      </c>
      <c r="F15" s="30" t="s">
        <v>2000</v>
      </c>
      <c r="G15" s="27" t="s">
        <v>789</v>
      </c>
      <c r="H15" s="31">
        <v>10</v>
      </c>
      <c r="I15" s="31">
        <v>1</v>
      </c>
      <c r="J15" s="31" t="s">
        <v>27</v>
      </c>
      <c r="K15" s="31" t="s">
        <v>27</v>
      </c>
      <c r="L15" s="38"/>
      <c r="M15" s="38">
        <v>5</v>
      </c>
      <c r="N15" s="38"/>
      <c r="O15" s="38"/>
      <c r="P15" s="33">
        <v>5</v>
      </c>
      <c r="Q15" s="34">
        <f t="shared" si="0"/>
        <v>4.8</v>
      </c>
      <c r="R15" s="35" t="str">
        <f t="shared" si="3"/>
        <v>D</v>
      </c>
      <c r="S15" s="36" t="str">
        <f t="shared" si="1"/>
        <v>Trung bình yếu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2001</v>
      </c>
      <c r="D16" s="28" t="s">
        <v>2002</v>
      </c>
      <c r="E16" s="29" t="s">
        <v>100</v>
      </c>
      <c r="F16" s="30" t="s">
        <v>157</v>
      </c>
      <c r="G16" s="27" t="s">
        <v>195</v>
      </c>
      <c r="H16" s="31">
        <v>9</v>
      </c>
      <c r="I16" s="31">
        <v>6</v>
      </c>
      <c r="J16" s="31" t="s">
        <v>27</v>
      </c>
      <c r="K16" s="31" t="s">
        <v>27</v>
      </c>
      <c r="L16" s="38"/>
      <c r="M16" s="38">
        <v>5</v>
      </c>
      <c r="N16" s="38"/>
      <c r="O16" s="38"/>
      <c r="P16" s="33">
        <v>5</v>
      </c>
      <c r="Q16" s="34">
        <f t="shared" si="0"/>
        <v>6.1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2003</v>
      </c>
      <c r="D17" s="28" t="s">
        <v>345</v>
      </c>
      <c r="E17" s="29" t="s">
        <v>1880</v>
      </c>
      <c r="F17" s="30" t="s">
        <v>492</v>
      </c>
      <c r="G17" s="27" t="s">
        <v>893</v>
      </c>
      <c r="H17" s="31">
        <v>10</v>
      </c>
      <c r="I17" s="31">
        <v>7</v>
      </c>
      <c r="J17" s="31" t="s">
        <v>27</v>
      </c>
      <c r="K17" s="31" t="s">
        <v>27</v>
      </c>
      <c r="L17" s="38"/>
      <c r="M17" s="38">
        <v>4</v>
      </c>
      <c r="N17" s="38"/>
      <c r="O17" s="38"/>
      <c r="P17" s="33">
        <v>4</v>
      </c>
      <c r="Q17" s="34">
        <f t="shared" si="0"/>
        <v>6.1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2004</v>
      </c>
      <c r="D18" s="28" t="s">
        <v>2005</v>
      </c>
      <c r="E18" s="29" t="s">
        <v>105</v>
      </c>
      <c r="F18" s="30" t="s">
        <v>2006</v>
      </c>
      <c r="G18" s="27" t="s">
        <v>195</v>
      </c>
      <c r="H18" s="31">
        <v>5</v>
      </c>
      <c r="I18" s="31">
        <v>7</v>
      </c>
      <c r="J18" s="31" t="s">
        <v>27</v>
      </c>
      <c r="K18" s="31" t="s">
        <v>27</v>
      </c>
      <c r="L18" s="38"/>
      <c r="M18" s="38">
        <v>4</v>
      </c>
      <c r="N18" s="38"/>
      <c r="O18" s="38"/>
      <c r="P18" s="33">
        <v>4</v>
      </c>
      <c r="Q18" s="34">
        <f t="shared" si="0"/>
        <v>5.0999999999999996</v>
      </c>
      <c r="R18" s="35" t="str">
        <f t="shared" si="3"/>
        <v>D+</v>
      </c>
      <c r="S18" s="36" t="str">
        <f t="shared" si="1"/>
        <v>Trung bình yếu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2007</v>
      </c>
      <c r="D19" s="28" t="s">
        <v>375</v>
      </c>
      <c r="E19" s="29" t="s">
        <v>105</v>
      </c>
      <c r="F19" s="30" t="s">
        <v>446</v>
      </c>
      <c r="G19" s="27" t="s">
        <v>893</v>
      </c>
      <c r="H19" s="31">
        <v>10</v>
      </c>
      <c r="I19" s="31">
        <v>2</v>
      </c>
      <c r="J19" s="31" t="s">
        <v>27</v>
      </c>
      <c r="K19" s="31" t="s">
        <v>27</v>
      </c>
      <c r="L19" s="38"/>
      <c r="M19" s="38">
        <v>8</v>
      </c>
      <c r="N19" s="38"/>
      <c r="O19" s="38"/>
      <c r="P19" s="33">
        <v>8</v>
      </c>
      <c r="Q19" s="34">
        <f t="shared" si="0"/>
        <v>6.6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2008</v>
      </c>
      <c r="D20" s="28" t="s">
        <v>950</v>
      </c>
      <c r="E20" s="29" t="s">
        <v>105</v>
      </c>
      <c r="F20" s="30" t="s">
        <v>1529</v>
      </c>
      <c r="G20" s="27" t="s">
        <v>102</v>
      </c>
      <c r="H20" s="31">
        <v>10</v>
      </c>
      <c r="I20" s="31">
        <v>2</v>
      </c>
      <c r="J20" s="31" t="s">
        <v>27</v>
      </c>
      <c r="K20" s="31" t="s">
        <v>27</v>
      </c>
      <c r="L20" s="38"/>
      <c r="M20" s="38">
        <v>3</v>
      </c>
      <c r="N20" s="38"/>
      <c r="O20" s="38"/>
      <c r="P20" s="33">
        <v>3</v>
      </c>
      <c r="Q20" s="34">
        <f t="shared" si="0"/>
        <v>4.0999999999999996</v>
      </c>
      <c r="R20" s="35" t="str">
        <f t="shared" si="3"/>
        <v>D</v>
      </c>
      <c r="S20" s="36" t="str">
        <f t="shared" si="1"/>
        <v>Trung bình yếu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2009</v>
      </c>
      <c r="D21" s="28" t="s">
        <v>734</v>
      </c>
      <c r="E21" s="29" t="s">
        <v>384</v>
      </c>
      <c r="F21" s="30" t="s">
        <v>1191</v>
      </c>
      <c r="G21" s="27" t="s">
        <v>189</v>
      </c>
      <c r="H21" s="31">
        <v>8</v>
      </c>
      <c r="I21" s="31">
        <v>1</v>
      </c>
      <c r="J21" s="31" t="s">
        <v>27</v>
      </c>
      <c r="K21" s="31" t="s">
        <v>27</v>
      </c>
      <c r="L21" s="38"/>
      <c r="M21" s="38">
        <v>8</v>
      </c>
      <c r="N21" s="38"/>
      <c r="O21" s="38"/>
      <c r="P21" s="33">
        <v>8</v>
      </c>
      <c r="Q21" s="34">
        <f t="shared" si="0"/>
        <v>5.9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2010</v>
      </c>
      <c r="D22" s="28" t="s">
        <v>578</v>
      </c>
      <c r="E22" s="29" t="s">
        <v>110</v>
      </c>
      <c r="F22" s="30" t="s">
        <v>433</v>
      </c>
      <c r="G22" s="27" t="s">
        <v>739</v>
      </c>
      <c r="H22" s="31">
        <v>9</v>
      </c>
      <c r="I22" s="31">
        <v>4</v>
      </c>
      <c r="J22" s="31" t="s">
        <v>27</v>
      </c>
      <c r="K22" s="31" t="s">
        <v>27</v>
      </c>
      <c r="L22" s="38"/>
      <c r="M22" s="38">
        <v>2</v>
      </c>
      <c r="N22" s="38"/>
      <c r="O22" s="38"/>
      <c r="P22" s="33">
        <v>2</v>
      </c>
      <c r="Q22" s="34">
        <f t="shared" si="0"/>
        <v>4</v>
      </c>
      <c r="R22" s="35" t="str">
        <f t="shared" si="3"/>
        <v>D</v>
      </c>
      <c r="S22" s="36" t="str">
        <f t="shared" si="1"/>
        <v>Trung bình yếu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2011</v>
      </c>
      <c r="D23" s="28" t="s">
        <v>104</v>
      </c>
      <c r="E23" s="29" t="s">
        <v>623</v>
      </c>
      <c r="F23" s="30" t="s">
        <v>2012</v>
      </c>
      <c r="G23" s="27" t="s">
        <v>688</v>
      </c>
      <c r="H23" s="31">
        <v>9</v>
      </c>
      <c r="I23" s="31">
        <v>1</v>
      </c>
      <c r="J23" s="31" t="s">
        <v>27</v>
      </c>
      <c r="K23" s="31" t="s">
        <v>27</v>
      </c>
      <c r="L23" s="38"/>
      <c r="M23" s="38">
        <v>4</v>
      </c>
      <c r="N23" s="38"/>
      <c r="O23" s="38"/>
      <c r="P23" s="33">
        <v>4</v>
      </c>
      <c r="Q23" s="34">
        <f t="shared" si="0"/>
        <v>4.0999999999999996</v>
      </c>
      <c r="R23" s="35" t="str">
        <f t="shared" si="3"/>
        <v>D</v>
      </c>
      <c r="S23" s="36" t="str">
        <f t="shared" si="1"/>
        <v>Trung bình yếu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2013</v>
      </c>
      <c r="D24" s="28" t="s">
        <v>117</v>
      </c>
      <c r="E24" s="29" t="s">
        <v>996</v>
      </c>
      <c r="F24" s="30" t="s">
        <v>575</v>
      </c>
      <c r="G24" s="27" t="s">
        <v>272</v>
      </c>
      <c r="H24" s="31">
        <v>10</v>
      </c>
      <c r="I24" s="31">
        <v>2</v>
      </c>
      <c r="J24" s="31" t="s">
        <v>27</v>
      </c>
      <c r="K24" s="31" t="s">
        <v>27</v>
      </c>
      <c r="L24" s="38"/>
      <c r="M24" s="38">
        <v>3</v>
      </c>
      <c r="N24" s="38"/>
      <c r="O24" s="38"/>
      <c r="P24" s="33">
        <v>3</v>
      </c>
      <c r="Q24" s="34">
        <f t="shared" si="0"/>
        <v>4.0999999999999996</v>
      </c>
      <c r="R24" s="35" t="str">
        <f t="shared" si="3"/>
        <v>D</v>
      </c>
      <c r="S24" s="36" t="str">
        <f t="shared" si="1"/>
        <v>Trung bình yếu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2014</v>
      </c>
      <c r="D25" s="28" t="s">
        <v>578</v>
      </c>
      <c r="E25" s="29" t="s">
        <v>996</v>
      </c>
      <c r="F25" s="30" t="s">
        <v>1529</v>
      </c>
      <c r="G25" s="27" t="s">
        <v>893</v>
      </c>
      <c r="H25" s="31">
        <v>10</v>
      </c>
      <c r="I25" s="31">
        <v>4</v>
      </c>
      <c r="J25" s="31" t="s">
        <v>27</v>
      </c>
      <c r="K25" s="31" t="s">
        <v>27</v>
      </c>
      <c r="L25" s="38"/>
      <c r="M25" s="38">
        <v>8</v>
      </c>
      <c r="N25" s="38"/>
      <c r="O25" s="38"/>
      <c r="P25" s="33">
        <v>8</v>
      </c>
      <c r="Q25" s="34">
        <f t="shared" si="0"/>
        <v>7.2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2015</v>
      </c>
      <c r="D26" s="28" t="s">
        <v>117</v>
      </c>
      <c r="E26" s="29" t="s">
        <v>2016</v>
      </c>
      <c r="F26" s="30" t="s">
        <v>2017</v>
      </c>
      <c r="G26" s="27" t="s">
        <v>2018</v>
      </c>
      <c r="H26" s="31">
        <v>10</v>
      </c>
      <c r="I26" s="31">
        <v>4</v>
      </c>
      <c r="J26" s="31" t="s">
        <v>27</v>
      </c>
      <c r="K26" s="31" t="s">
        <v>27</v>
      </c>
      <c r="L26" s="38"/>
      <c r="M26" s="38">
        <v>2</v>
      </c>
      <c r="N26" s="38"/>
      <c r="O26" s="38"/>
      <c r="P26" s="33">
        <v>2</v>
      </c>
      <c r="Q26" s="34">
        <f t="shared" si="0"/>
        <v>4.2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2019</v>
      </c>
      <c r="D27" s="28" t="s">
        <v>104</v>
      </c>
      <c r="E27" s="29" t="s">
        <v>402</v>
      </c>
      <c r="F27" s="30" t="s">
        <v>575</v>
      </c>
      <c r="G27" s="27" t="s">
        <v>647</v>
      </c>
      <c r="H27" s="31">
        <v>10</v>
      </c>
      <c r="I27" s="31">
        <v>6</v>
      </c>
      <c r="J27" s="31" t="s">
        <v>27</v>
      </c>
      <c r="K27" s="31" t="s">
        <v>27</v>
      </c>
      <c r="L27" s="38"/>
      <c r="M27" s="38">
        <v>3</v>
      </c>
      <c r="N27" s="38"/>
      <c r="O27" s="38"/>
      <c r="P27" s="33">
        <v>3</v>
      </c>
      <c r="Q27" s="34">
        <f t="shared" si="0"/>
        <v>5.3</v>
      </c>
      <c r="R27" s="35" t="str">
        <f t="shared" si="3"/>
        <v>D+</v>
      </c>
      <c r="S27" s="36" t="str">
        <f t="shared" si="1"/>
        <v>Trung bình yếu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2020</v>
      </c>
      <c r="D28" s="28" t="s">
        <v>534</v>
      </c>
      <c r="E28" s="29" t="s">
        <v>134</v>
      </c>
      <c r="F28" s="30" t="s">
        <v>188</v>
      </c>
      <c r="G28" s="27" t="s">
        <v>272</v>
      </c>
      <c r="H28" s="31">
        <v>10</v>
      </c>
      <c r="I28" s="31">
        <v>6</v>
      </c>
      <c r="J28" s="31" t="s">
        <v>27</v>
      </c>
      <c r="K28" s="31" t="s">
        <v>27</v>
      </c>
      <c r="L28" s="38"/>
      <c r="M28" s="38">
        <v>3</v>
      </c>
      <c r="N28" s="38"/>
      <c r="O28" s="38"/>
      <c r="P28" s="33">
        <v>3</v>
      </c>
      <c r="Q28" s="34">
        <f t="shared" si="0"/>
        <v>5.3</v>
      </c>
      <c r="R28" s="35" t="str">
        <f t="shared" si="3"/>
        <v>D+</v>
      </c>
      <c r="S28" s="36" t="str">
        <f t="shared" si="1"/>
        <v>Trung bình yếu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2021</v>
      </c>
      <c r="D29" s="28" t="s">
        <v>2022</v>
      </c>
      <c r="E29" s="29" t="s">
        <v>151</v>
      </c>
      <c r="F29" s="30" t="s">
        <v>2023</v>
      </c>
      <c r="G29" s="27" t="s">
        <v>102</v>
      </c>
      <c r="H29" s="31">
        <v>10</v>
      </c>
      <c r="I29" s="31">
        <v>1</v>
      </c>
      <c r="J29" s="31" t="s">
        <v>27</v>
      </c>
      <c r="K29" s="31" t="s">
        <v>27</v>
      </c>
      <c r="L29" s="38"/>
      <c r="M29" s="38">
        <v>5</v>
      </c>
      <c r="N29" s="38"/>
      <c r="O29" s="38"/>
      <c r="P29" s="33">
        <v>5</v>
      </c>
      <c r="Q29" s="34">
        <f t="shared" si="0"/>
        <v>4.8</v>
      </c>
      <c r="R29" s="35" t="str">
        <f t="shared" si="3"/>
        <v>D</v>
      </c>
      <c r="S29" s="36" t="str">
        <f t="shared" si="1"/>
        <v>Trung bình yếu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2024</v>
      </c>
      <c r="D30" s="28" t="s">
        <v>2025</v>
      </c>
      <c r="E30" s="29" t="s">
        <v>411</v>
      </c>
      <c r="F30" s="30" t="s">
        <v>468</v>
      </c>
      <c r="G30" s="27" t="s">
        <v>64</v>
      </c>
      <c r="H30" s="31">
        <v>10</v>
      </c>
      <c r="I30" s="31">
        <v>1</v>
      </c>
      <c r="J30" s="31" t="s">
        <v>27</v>
      </c>
      <c r="K30" s="31" t="s">
        <v>27</v>
      </c>
      <c r="L30" s="38"/>
      <c r="M30" s="38">
        <v>4</v>
      </c>
      <c r="N30" s="38"/>
      <c r="O30" s="38"/>
      <c r="P30" s="33">
        <v>4</v>
      </c>
      <c r="Q30" s="34">
        <f t="shared" si="0"/>
        <v>4.3</v>
      </c>
      <c r="R30" s="35" t="str">
        <f t="shared" si="3"/>
        <v>D</v>
      </c>
      <c r="S30" s="36" t="str">
        <f t="shared" si="1"/>
        <v>Trung bình yếu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2026</v>
      </c>
      <c r="D31" s="28" t="s">
        <v>829</v>
      </c>
      <c r="E31" s="29" t="s">
        <v>411</v>
      </c>
      <c r="F31" s="30" t="s">
        <v>1705</v>
      </c>
      <c r="G31" s="27" t="s">
        <v>102</v>
      </c>
      <c r="H31" s="31">
        <v>10</v>
      </c>
      <c r="I31" s="31">
        <v>2</v>
      </c>
      <c r="J31" s="31" t="s">
        <v>27</v>
      </c>
      <c r="K31" s="31" t="s">
        <v>27</v>
      </c>
      <c r="L31" s="38"/>
      <c r="M31" s="38">
        <v>3</v>
      </c>
      <c r="N31" s="38"/>
      <c r="O31" s="38"/>
      <c r="P31" s="33">
        <v>3</v>
      </c>
      <c r="Q31" s="34">
        <f t="shared" si="0"/>
        <v>4.0999999999999996</v>
      </c>
      <c r="R31" s="35" t="str">
        <f t="shared" si="3"/>
        <v>D</v>
      </c>
      <c r="S31" s="36" t="str">
        <f t="shared" si="1"/>
        <v>Trung bình yếu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2027</v>
      </c>
      <c r="D32" s="28" t="s">
        <v>2028</v>
      </c>
      <c r="E32" s="29" t="s">
        <v>411</v>
      </c>
      <c r="F32" s="30" t="s">
        <v>1070</v>
      </c>
      <c r="G32" s="27" t="s">
        <v>1367</v>
      </c>
      <c r="H32" s="31">
        <v>10</v>
      </c>
      <c r="I32" s="31">
        <v>2</v>
      </c>
      <c r="J32" s="31" t="s">
        <v>27</v>
      </c>
      <c r="K32" s="31" t="s">
        <v>27</v>
      </c>
      <c r="L32" s="38"/>
      <c r="M32" s="38">
        <v>4</v>
      </c>
      <c r="N32" s="38"/>
      <c r="O32" s="38"/>
      <c r="P32" s="33">
        <v>4</v>
      </c>
      <c r="Q32" s="34">
        <f t="shared" si="0"/>
        <v>4.5999999999999996</v>
      </c>
      <c r="R32" s="35" t="str">
        <f t="shared" si="3"/>
        <v>D</v>
      </c>
      <c r="S32" s="36" t="str">
        <f t="shared" si="1"/>
        <v>Trung bình yếu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2029</v>
      </c>
      <c r="D33" s="28" t="s">
        <v>109</v>
      </c>
      <c r="E33" s="29" t="s">
        <v>411</v>
      </c>
      <c r="F33" s="30" t="s">
        <v>1227</v>
      </c>
      <c r="G33" s="27" t="s">
        <v>739</v>
      </c>
      <c r="H33" s="31">
        <v>7</v>
      </c>
      <c r="I33" s="31">
        <v>4</v>
      </c>
      <c r="J33" s="31" t="s">
        <v>27</v>
      </c>
      <c r="K33" s="31" t="s">
        <v>27</v>
      </c>
      <c r="L33" s="38"/>
      <c r="M33" s="38">
        <v>3</v>
      </c>
      <c r="N33" s="38"/>
      <c r="O33" s="38"/>
      <c r="P33" s="33">
        <v>3</v>
      </c>
      <c r="Q33" s="34">
        <f t="shared" si="0"/>
        <v>4.0999999999999996</v>
      </c>
      <c r="R33" s="35" t="str">
        <f t="shared" si="3"/>
        <v>D</v>
      </c>
      <c r="S33" s="36" t="str">
        <f t="shared" si="1"/>
        <v>Trung bình yếu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2030</v>
      </c>
      <c r="D34" s="28" t="s">
        <v>631</v>
      </c>
      <c r="E34" s="29" t="s">
        <v>411</v>
      </c>
      <c r="F34" s="30" t="s">
        <v>1543</v>
      </c>
      <c r="G34" s="27" t="s">
        <v>272</v>
      </c>
      <c r="H34" s="31">
        <v>10</v>
      </c>
      <c r="I34" s="31">
        <v>3</v>
      </c>
      <c r="J34" s="31" t="s">
        <v>27</v>
      </c>
      <c r="K34" s="31" t="s">
        <v>27</v>
      </c>
      <c r="L34" s="38"/>
      <c r="M34" s="38">
        <v>6</v>
      </c>
      <c r="N34" s="38"/>
      <c r="O34" s="38"/>
      <c r="P34" s="33">
        <v>6</v>
      </c>
      <c r="Q34" s="34">
        <f t="shared" si="0"/>
        <v>5.9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2031</v>
      </c>
      <c r="D35" s="28" t="s">
        <v>104</v>
      </c>
      <c r="E35" s="29" t="s">
        <v>2032</v>
      </c>
      <c r="F35" s="30" t="s">
        <v>2033</v>
      </c>
      <c r="G35" s="27" t="s">
        <v>615</v>
      </c>
      <c r="H35" s="31">
        <v>10</v>
      </c>
      <c r="I35" s="31">
        <v>2</v>
      </c>
      <c r="J35" s="31" t="s">
        <v>27</v>
      </c>
      <c r="K35" s="31" t="s">
        <v>27</v>
      </c>
      <c r="L35" s="38"/>
      <c r="M35" s="38">
        <v>3</v>
      </c>
      <c r="N35" s="38"/>
      <c r="O35" s="38"/>
      <c r="P35" s="33">
        <v>3</v>
      </c>
      <c r="Q35" s="34">
        <f t="shared" si="0"/>
        <v>4.0999999999999996</v>
      </c>
      <c r="R35" s="35" t="str">
        <f t="shared" si="3"/>
        <v>D</v>
      </c>
      <c r="S35" s="36" t="str">
        <f t="shared" si="1"/>
        <v>Trung bình yếu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2034</v>
      </c>
      <c r="D36" s="28" t="s">
        <v>494</v>
      </c>
      <c r="E36" s="29" t="s">
        <v>427</v>
      </c>
      <c r="F36" s="30" t="s">
        <v>320</v>
      </c>
      <c r="G36" s="27" t="s">
        <v>1367</v>
      </c>
      <c r="H36" s="31">
        <v>10</v>
      </c>
      <c r="I36" s="31">
        <v>3</v>
      </c>
      <c r="J36" s="31" t="s">
        <v>27</v>
      </c>
      <c r="K36" s="31" t="s">
        <v>27</v>
      </c>
      <c r="L36" s="38"/>
      <c r="M36" s="38">
        <v>4</v>
      </c>
      <c r="N36" s="38"/>
      <c r="O36" s="38"/>
      <c r="P36" s="33">
        <v>4</v>
      </c>
      <c r="Q36" s="34">
        <f t="shared" si="0"/>
        <v>4.9000000000000004</v>
      </c>
      <c r="R36" s="35" t="str">
        <f t="shared" si="3"/>
        <v>D</v>
      </c>
      <c r="S36" s="36" t="str">
        <f t="shared" si="1"/>
        <v>Trung bình yếu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2035</v>
      </c>
      <c r="D37" s="28" t="s">
        <v>2036</v>
      </c>
      <c r="E37" s="29" t="s">
        <v>427</v>
      </c>
      <c r="F37" s="30" t="s">
        <v>79</v>
      </c>
      <c r="G37" s="27" t="s">
        <v>893</v>
      </c>
      <c r="H37" s="31">
        <v>6</v>
      </c>
      <c r="I37" s="31">
        <v>3</v>
      </c>
      <c r="J37" s="31" t="s">
        <v>27</v>
      </c>
      <c r="K37" s="31" t="s">
        <v>27</v>
      </c>
      <c r="L37" s="38"/>
      <c r="M37" s="38">
        <v>6</v>
      </c>
      <c r="N37" s="38"/>
      <c r="O37" s="38"/>
      <c r="P37" s="33">
        <v>6</v>
      </c>
      <c r="Q37" s="34">
        <f t="shared" si="0"/>
        <v>5.0999999999999996</v>
      </c>
      <c r="R37" s="35" t="str">
        <f t="shared" si="3"/>
        <v>D+</v>
      </c>
      <c r="S37" s="36" t="str">
        <f t="shared" si="1"/>
        <v>Trung bình yếu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2037</v>
      </c>
      <c r="D38" s="28" t="s">
        <v>2038</v>
      </c>
      <c r="E38" s="29" t="s">
        <v>683</v>
      </c>
      <c r="F38" s="30" t="s">
        <v>131</v>
      </c>
      <c r="G38" s="27" t="s">
        <v>120</v>
      </c>
      <c r="H38" s="31">
        <v>10</v>
      </c>
      <c r="I38" s="31">
        <v>2</v>
      </c>
      <c r="J38" s="31" t="s">
        <v>27</v>
      </c>
      <c r="K38" s="31" t="s">
        <v>27</v>
      </c>
      <c r="L38" s="38"/>
      <c r="M38" s="38">
        <v>3</v>
      </c>
      <c r="N38" s="38"/>
      <c r="O38" s="38"/>
      <c r="P38" s="33">
        <v>3</v>
      </c>
      <c r="Q38" s="34">
        <f t="shared" si="0"/>
        <v>4.0999999999999996</v>
      </c>
      <c r="R38" s="35" t="str">
        <f t="shared" si="3"/>
        <v>D</v>
      </c>
      <c r="S38" s="36" t="str">
        <f t="shared" si="1"/>
        <v>Trung bình yếu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2039</v>
      </c>
      <c r="D39" s="28" t="s">
        <v>138</v>
      </c>
      <c r="E39" s="29" t="s">
        <v>683</v>
      </c>
      <c r="F39" s="30" t="s">
        <v>1668</v>
      </c>
      <c r="G39" s="27" t="s">
        <v>615</v>
      </c>
      <c r="H39" s="31">
        <v>10</v>
      </c>
      <c r="I39" s="31">
        <v>2</v>
      </c>
      <c r="J39" s="31" t="s">
        <v>27</v>
      </c>
      <c r="K39" s="31" t="s">
        <v>27</v>
      </c>
      <c r="L39" s="38"/>
      <c r="M39" s="38">
        <v>3</v>
      </c>
      <c r="N39" s="38"/>
      <c r="O39" s="38"/>
      <c r="P39" s="33">
        <v>3</v>
      </c>
      <c r="Q39" s="34">
        <f t="shared" si="0"/>
        <v>4.0999999999999996</v>
      </c>
      <c r="R39" s="35" t="str">
        <f t="shared" si="3"/>
        <v>D</v>
      </c>
      <c r="S39" s="36" t="str">
        <f t="shared" si="1"/>
        <v>Trung bình yếu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2040</v>
      </c>
      <c r="D40" s="28" t="s">
        <v>71</v>
      </c>
      <c r="E40" s="29" t="s">
        <v>683</v>
      </c>
      <c r="F40" s="30" t="s">
        <v>687</v>
      </c>
      <c r="G40" s="27" t="s">
        <v>789</v>
      </c>
      <c r="H40" s="31">
        <v>10</v>
      </c>
      <c r="I40" s="31">
        <v>7</v>
      </c>
      <c r="J40" s="31" t="s">
        <v>27</v>
      </c>
      <c r="K40" s="31" t="s">
        <v>27</v>
      </c>
      <c r="L40" s="38"/>
      <c r="M40" s="38">
        <v>5</v>
      </c>
      <c r="N40" s="38"/>
      <c r="O40" s="38"/>
      <c r="P40" s="33">
        <v>5</v>
      </c>
      <c r="Q40" s="34">
        <f t="shared" si="0"/>
        <v>6.6</v>
      </c>
      <c r="R40" s="35" t="str">
        <f t="shared" si="3"/>
        <v>C+</v>
      </c>
      <c r="S40" s="36" t="str">
        <f t="shared" si="1"/>
        <v>Trung bình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2041</v>
      </c>
      <c r="D41" s="28" t="s">
        <v>2042</v>
      </c>
      <c r="E41" s="29" t="s">
        <v>176</v>
      </c>
      <c r="F41" s="30" t="s">
        <v>2043</v>
      </c>
      <c r="G41" s="27" t="s">
        <v>365</v>
      </c>
      <c r="H41" s="31">
        <v>6</v>
      </c>
      <c r="I41" s="31">
        <v>4</v>
      </c>
      <c r="J41" s="31" t="s">
        <v>27</v>
      </c>
      <c r="K41" s="31" t="s">
        <v>27</v>
      </c>
      <c r="L41" s="38"/>
      <c r="M41" s="38">
        <v>6</v>
      </c>
      <c r="N41" s="38"/>
      <c r="O41" s="38"/>
      <c r="P41" s="33">
        <v>6</v>
      </c>
      <c r="Q41" s="34">
        <f t="shared" si="0"/>
        <v>5.4</v>
      </c>
      <c r="R41" s="35" t="str">
        <f t="shared" si="3"/>
        <v>D+</v>
      </c>
      <c r="S41" s="36" t="str">
        <f t="shared" si="1"/>
        <v>Trung bình yếu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2044</v>
      </c>
      <c r="D42" s="28" t="s">
        <v>241</v>
      </c>
      <c r="E42" s="29" t="s">
        <v>176</v>
      </c>
      <c r="F42" s="30" t="s">
        <v>589</v>
      </c>
      <c r="G42" s="27" t="s">
        <v>886</v>
      </c>
      <c r="H42" s="31">
        <v>10</v>
      </c>
      <c r="I42" s="31">
        <v>2</v>
      </c>
      <c r="J42" s="31" t="s">
        <v>27</v>
      </c>
      <c r="K42" s="31" t="s">
        <v>27</v>
      </c>
      <c r="L42" s="38"/>
      <c r="M42" s="38">
        <v>6</v>
      </c>
      <c r="N42" s="38"/>
      <c r="O42" s="38"/>
      <c r="P42" s="33">
        <v>6</v>
      </c>
      <c r="Q42" s="34">
        <f t="shared" si="0"/>
        <v>5.6</v>
      </c>
      <c r="R42" s="35" t="str">
        <f t="shared" si="3"/>
        <v>C</v>
      </c>
      <c r="S42" s="36" t="str">
        <f t="shared" si="1"/>
        <v>Trung bình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2045</v>
      </c>
      <c r="D43" s="28" t="s">
        <v>2046</v>
      </c>
      <c r="E43" s="29" t="s">
        <v>193</v>
      </c>
      <c r="F43" s="30" t="s">
        <v>1904</v>
      </c>
      <c r="G43" s="27" t="s">
        <v>789</v>
      </c>
      <c r="H43" s="31">
        <v>10</v>
      </c>
      <c r="I43" s="31">
        <v>1</v>
      </c>
      <c r="J43" s="31" t="s">
        <v>27</v>
      </c>
      <c r="K43" s="31" t="s">
        <v>27</v>
      </c>
      <c r="L43" s="38"/>
      <c r="M43" s="38">
        <v>7</v>
      </c>
      <c r="N43" s="38"/>
      <c r="O43" s="38"/>
      <c r="P43" s="33">
        <v>7</v>
      </c>
      <c r="Q43" s="34">
        <f t="shared" si="0"/>
        <v>5.8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2047</v>
      </c>
      <c r="D44" s="28" t="s">
        <v>155</v>
      </c>
      <c r="E44" s="29" t="s">
        <v>2048</v>
      </c>
      <c r="F44" s="30" t="s">
        <v>1556</v>
      </c>
      <c r="G44" s="27" t="s">
        <v>195</v>
      </c>
      <c r="H44" s="31">
        <v>10</v>
      </c>
      <c r="I44" s="31">
        <v>7</v>
      </c>
      <c r="J44" s="31" t="s">
        <v>27</v>
      </c>
      <c r="K44" s="31" t="s">
        <v>27</v>
      </c>
      <c r="L44" s="38"/>
      <c r="M44" s="38">
        <v>1</v>
      </c>
      <c r="N44" s="38"/>
      <c r="O44" s="38"/>
      <c r="P44" s="33">
        <v>1</v>
      </c>
      <c r="Q44" s="34">
        <f t="shared" si="0"/>
        <v>4.5999999999999996</v>
      </c>
      <c r="R44" s="35" t="str">
        <f t="shared" si="3"/>
        <v>D</v>
      </c>
      <c r="S44" s="36" t="str">
        <f t="shared" si="1"/>
        <v>Trung bình yếu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2049</v>
      </c>
      <c r="D45" s="28" t="s">
        <v>61</v>
      </c>
      <c r="E45" s="29" t="s">
        <v>198</v>
      </c>
      <c r="F45" s="30" t="s">
        <v>1234</v>
      </c>
      <c r="G45" s="27" t="s">
        <v>739</v>
      </c>
      <c r="H45" s="31">
        <v>8</v>
      </c>
      <c r="I45" s="31">
        <v>1</v>
      </c>
      <c r="J45" s="31" t="s">
        <v>27</v>
      </c>
      <c r="K45" s="31" t="s">
        <v>27</v>
      </c>
      <c r="L45" s="38"/>
      <c r="M45" s="38">
        <v>5</v>
      </c>
      <c r="N45" s="38"/>
      <c r="O45" s="38"/>
      <c r="P45" s="33">
        <v>5</v>
      </c>
      <c r="Q45" s="34">
        <f t="shared" si="0"/>
        <v>4.4000000000000004</v>
      </c>
      <c r="R45" s="35" t="str">
        <f t="shared" si="3"/>
        <v>D</v>
      </c>
      <c r="S45" s="36" t="str">
        <f t="shared" si="1"/>
        <v>Trung bình yếu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2050</v>
      </c>
      <c r="D46" s="28" t="s">
        <v>2051</v>
      </c>
      <c r="E46" s="29" t="s">
        <v>459</v>
      </c>
      <c r="F46" s="30" t="s">
        <v>2052</v>
      </c>
      <c r="G46" s="27" t="s">
        <v>615</v>
      </c>
      <c r="H46" s="31">
        <v>10</v>
      </c>
      <c r="I46" s="31">
        <v>7</v>
      </c>
      <c r="J46" s="31" t="s">
        <v>27</v>
      </c>
      <c r="K46" s="31" t="s">
        <v>27</v>
      </c>
      <c r="L46" s="38"/>
      <c r="M46" s="38">
        <v>3</v>
      </c>
      <c r="N46" s="38"/>
      <c r="O46" s="38"/>
      <c r="P46" s="33">
        <v>3</v>
      </c>
      <c r="Q46" s="34">
        <f t="shared" si="0"/>
        <v>5.6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2053</v>
      </c>
      <c r="D47" s="28" t="s">
        <v>873</v>
      </c>
      <c r="E47" s="29" t="s">
        <v>208</v>
      </c>
      <c r="F47" s="30" t="s">
        <v>2054</v>
      </c>
      <c r="G47" s="27" t="s">
        <v>195</v>
      </c>
      <c r="H47" s="31">
        <v>10</v>
      </c>
      <c r="I47" s="31">
        <v>1</v>
      </c>
      <c r="J47" s="31" t="s">
        <v>27</v>
      </c>
      <c r="K47" s="31" t="s">
        <v>27</v>
      </c>
      <c r="L47" s="38"/>
      <c r="M47" s="38">
        <v>6</v>
      </c>
      <c r="N47" s="38"/>
      <c r="O47" s="38"/>
      <c r="P47" s="33">
        <v>6</v>
      </c>
      <c r="Q47" s="34">
        <f t="shared" si="0"/>
        <v>5.3</v>
      </c>
      <c r="R47" s="35" t="str">
        <f t="shared" si="3"/>
        <v>D+</v>
      </c>
      <c r="S47" s="36" t="str">
        <f t="shared" si="1"/>
        <v>Trung bình yếu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2055</v>
      </c>
      <c r="D48" s="28" t="s">
        <v>686</v>
      </c>
      <c r="E48" s="29" t="s">
        <v>208</v>
      </c>
      <c r="F48" s="30" t="s">
        <v>607</v>
      </c>
      <c r="G48" s="27" t="s">
        <v>64</v>
      </c>
      <c r="H48" s="31">
        <v>10</v>
      </c>
      <c r="I48" s="31">
        <v>2</v>
      </c>
      <c r="J48" s="31" t="s">
        <v>27</v>
      </c>
      <c r="K48" s="31" t="s">
        <v>27</v>
      </c>
      <c r="L48" s="38"/>
      <c r="M48" s="38">
        <v>3</v>
      </c>
      <c r="N48" s="38"/>
      <c r="O48" s="38"/>
      <c r="P48" s="33">
        <v>3</v>
      </c>
      <c r="Q48" s="34">
        <f t="shared" si="0"/>
        <v>4.0999999999999996</v>
      </c>
      <c r="R48" s="35" t="str">
        <f t="shared" si="3"/>
        <v>D</v>
      </c>
      <c r="S48" s="36" t="str">
        <f t="shared" si="1"/>
        <v>Trung bình yếu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2056</v>
      </c>
      <c r="D49" s="28" t="s">
        <v>442</v>
      </c>
      <c r="E49" s="29" t="s">
        <v>208</v>
      </c>
      <c r="F49" s="30" t="s">
        <v>1176</v>
      </c>
      <c r="G49" s="27" t="s">
        <v>272</v>
      </c>
      <c r="H49" s="31">
        <v>10</v>
      </c>
      <c r="I49" s="31">
        <v>2</v>
      </c>
      <c r="J49" s="31" t="s">
        <v>27</v>
      </c>
      <c r="K49" s="31" t="s">
        <v>27</v>
      </c>
      <c r="L49" s="38"/>
      <c r="M49" s="38">
        <v>3</v>
      </c>
      <c r="N49" s="38"/>
      <c r="O49" s="38"/>
      <c r="P49" s="33">
        <v>3</v>
      </c>
      <c r="Q49" s="34">
        <f t="shared" si="0"/>
        <v>4.0999999999999996</v>
      </c>
      <c r="R49" s="35" t="str">
        <f t="shared" si="3"/>
        <v>D</v>
      </c>
      <c r="S49" s="36" t="str">
        <f t="shared" si="1"/>
        <v>Trung bình yếu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2057</v>
      </c>
      <c r="D50" s="28" t="s">
        <v>104</v>
      </c>
      <c r="E50" s="29" t="s">
        <v>1517</v>
      </c>
      <c r="F50" s="30" t="s">
        <v>359</v>
      </c>
      <c r="G50" s="27" t="s">
        <v>1367</v>
      </c>
      <c r="H50" s="31">
        <v>10</v>
      </c>
      <c r="I50" s="31">
        <v>3</v>
      </c>
      <c r="J50" s="31" t="s">
        <v>27</v>
      </c>
      <c r="K50" s="31" t="s">
        <v>27</v>
      </c>
      <c r="L50" s="38"/>
      <c r="M50" s="38">
        <v>3</v>
      </c>
      <c r="N50" s="38"/>
      <c r="O50" s="38"/>
      <c r="P50" s="33">
        <v>3</v>
      </c>
      <c r="Q50" s="34">
        <f t="shared" si="0"/>
        <v>4.4000000000000004</v>
      </c>
      <c r="R50" s="35" t="str">
        <f t="shared" si="3"/>
        <v>D</v>
      </c>
      <c r="S50" s="36" t="str">
        <f t="shared" si="1"/>
        <v>Trung bình yếu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2058</v>
      </c>
      <c r="D51" s="28" t="s">
        <v>155</v>
      </c>
      <c r="E51" s="29" t="s">
        <v>211</v>
      </c>
      <c r="F51" s="30" t="s">
        <v>2059</v>
      </c>
      <c r="G51" s="27" t="s">
        <v>615</v>
      </c>
      <c r="H51" s="31">
        <v>10</v>
      </c>
      <c r="I51" s="31">
        <v>2</v>
      </c>
      <c r="J51" s="31" t="s">
        <v>27</v>
      </c>
      <c r="K51" s="31" t="s">
        <v>27</v>
      </c>
      <c r="L51" s="38"/>
      <c r="M51" s="38">
        <v>3</v>
      </c>
      <c r="N51" s="38"/>
      <c r="O51" s="38"/>
      <c r="P51" s="33">
        <v>3</v>
      </c>
      <c r="Q51" s="34">
        <f t="shared" si="0"/>
        <v>4.0999999999999996</v>
      </c>
      <c r="R51" s="35" t="str">
        <f t="shared" si="3"/>
        <v>D</v>
      </c>
      <c r="S51" s="36" t="str">
        <f t="shared" si="1"/>
        <v>Trung bình yếu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2060</v>
      </c>
      <c r="D52" s="28" t="s">
        <v>2061</v>
      </c>
      <c r="E52" s="29" t="s">
        <v>709</v>
      </c>
      <c r="F52" s="30" t="s">
        <v>807</v>
      </c>
      <c r="G52" s="27" t="s">
        <v>1367</v>
      </c>
      <c r="H52" s="31">
        <v>10</v>
      </c>
      <c r="I52" s="31">
        <v>1</v>
      </c>
      <c r="J52" s="31" t="s">
        <v>27</v>
      </c>
      <c r="K52" s="31" t="s">
        <v>27</v>
      </c>
      <c r="L52" s="38"/>
      <c r="M52" s="38">
        <v>7</v>
      </c>
      <c r="N52" s="38"/>
      <c r="O52" s="38"/>
      <c r="P52" s="33">
        <v>7</v>
      </c>
      <c r="Q52" s="34">
        <f t="shared" si="0"/>
        <v>5.8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2062</v>
      </c>
      <c r="D53" s="28" t="s">
        <v>686</v>
      </c>
      <c r="E53" s="29" t="s">
        <v>488</v>
      </c>
      <c r="F53" s="30" t="s">
        <v>827</v>
      </c>
      <c r="G53" s="27" t="s">
        <v>102</v>
      </c>
      <c r="H53" s="31">
        <v>6</v>
      </c>
      <c r="I53" s="31">
        <v>4</v>
      </c>
      <c r="J53" s="31" t="s">
        <v>27</v>
      </c>
      <c r="K53" s="31" t="s">
        <v>27</v>
      </c>
      <c r="L53" s="38"/>
      <c r="M53" s="38">
        <v>5</v>
      </c>
      <c r="N53" s="38"/>
      <c r="O53" s="38"/>
      <c r="P53" s="33">
        <v>5</v>
      </c>
      <c r="Q53" s="34">
        <f t="shared" si="0"/>
        <v>4.9000000000000004</v>
      </c>
      <c r="R53" s="35" t="str">
        <f t="shared" si="3"/>
        <v>D</v>
      </c>
      <c r="S53" s="36" t="str">
        <f t="shared" si="1"/>
        <v>Trung bình yếu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2063</v>
      </c>
      <c r="D54" s="28" t="s">
        <v>694</v>
      </c>
      <c r="E54" s="29" t="s">
        <v>488</v>
      </c>
      <c r="F54" s="30" t="s">
        <v>1170</v>
      </c>
      <c r="G54" s="27" t="s">
        <v>893</v>
      </c>
      <c r="H54" s="31">
        <v>10</v>
      </c>
      <c r="I54" s="31">
        <v>2</v>
      </c>
      <c r="J54" s="31" t="s">
        <v>27</v>
      </c>
      <c r="K54" s="31" t="s">
        <v>27</v>
      </c>
      <c r="L54" s="38"/>
      <c r="M54" s="38">
        <v>3</v>
      </c>
      <c r="N54" s="38"/>
      <c r="O54" s="38"/>
      <c r="P54" s="33">
        <v>3</v>
      </c>
      <c r="Q54" s="34">
        <f t="shared" si="0"/>
        <v>4.0999999999999996</v>
      </c>
      <c r="R54" s="35" t="str">
        <f t="shared" si="3"/>
        <v>D</v>
      </c>
      <c r="S54" s="36" t="str">
        <f t="shared" si="1"/>
        <v>Trung bình yếu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2064</v>
      </c>
      <c r="D55" s="28" t="s">
        <v>1547</v>
      </c>
      <c r="E55" s="29" t="s">
        <v>225</v>
      </c>
      <c r="F55" s="30" t="s">
        <v>1674</v>
      </c>
      <c r="G55" s="27" t="s">
        <v>267</v>
      </c>
      <c r="H55" s="31">
        <v>10</v>
      </c>
      <c r="I55" s="31">
        <v>2</v>
      </c>
      <c r="J55" s="31" t="s">
        <v>27</v>
      </c>
      <c r="K55" s="31" t="s">
        <v>27</v>
      </c>
      <c r="L55" s="38"/>
      <c r="M55" s="38">
        <v>3</v>
      </c>
      <c r="N55" s="38"/>
      <c r="O55" s="38"/>
      <c r="P55" s="33">
        <v>3</v>
      </c>
      <c r="Q55" s="34">
        <f t="shared" si="0"/>
        <v>4.0999999999999996</v>
      </c>
      <c r="R55" s="35" t="str">
        <f t="shared" si="3"/>
        <v>D</v>
      </c>
      <c r="S55" s="36" t="str">
        <f t="shared" si="1"/>
        <v>Trung bình yếu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2065</v>
      </c>
      <c r="D56" s="28" t="s">
        <v>1294</v>
      </c>
      <c r="E56" s="29" t="s">
        <v>225</v>
      </c>
      <c r="F56" s="30" t="s">
        <v>373</v>
      </c>
      <c r="G56" s="27" t="s">
        <v>688</v>
      </c>
      <c r="H56" s="31">
        <v>10</v>
      </c>
      <c r="I56" s="31">
        <v>2</v>
      </c>
      <c r="J56" s="31" t="s">
        <v>27</v>
      </c>
      <c r="K56" s="31" t="s">
        <v>27</v>
      </c>
      <c r="L56" s="38"/>
      <c r="M56" s="38">
        <v>3</v>
      </c>
      <c r="N56" s="38"/>
      <c r="O56" s="38"/>
      <c r="P56" s="33">
        <v>3</v>
      </c>
      <c r="Q56" s="34">
        <f t="shared" si="0"/>
        <v>4.0999999999999996</v>
      </c>
      <c r="R56" s="35" t="str">
        <f t="shared" si="3"/>
        <v>D</v>
      </c>
      <c r="S56" s="36" t="str">
        <f t="shared" si="1"/>
        <v>Trung bình yếu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2066</v>
      </c>
      <c r="D57" s="28" t="s">
        <v>2067</v>
      </c>
      <c r="E57" s="29" t="s">
        <v>1223</v>
      </c>
      <c r="F57" s="30" t="s">
        <v>2068</v>
      </c>
      <c r="G57" s="27" t="s">
        <v>739</v>
      </c>
      <c r="H57" s="31">
        <v>10</v>
      </c>
      <c r="I57" s="31">
        <v>7</v>
      </c>
      <c r="J57" s="31" t="s">
        <v>27</v>
      </c>
      <c r="K57" s="31" t="s">
        <v>27</v>
      </c>
      <c r="L57" s="38"/>
      <c r="M57" s="38">
        <v>5</v>
      </c>
      <c r="N57" s="38"/>
      <c r="O57" s="38"/>
      <c r="P57" s="33">
        <v>5</v>
      </c>
      <c r="Q57" s="34">
        <f t="shared" si="0"/>
        <v>6.6</v>
      </c>
      <c r="R57" s="35" t="str">
        <f t="shared" si="3"/>
        <v>C+</v>
      </c>
      <c r="S57" s="36" t="str">
        <f t="shared" si="1"/>
        <v>Trung bình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2069</v>
      </c>
      <c r="D58" s="28" t="s">
        <v>2070</v>
      </c>
      <c r="E58" s="29" t="s">
        <v>499</v>
      </c>
      <c r="F58" s="30" t="s">
        <v>935</v>
      </c>
      <c r="G58" s="27" t="s">
        <v>195</v>
      </c>
      <c r="H58" s="31">
        <v>10</v>
      </c>
      <c r="I58" s="31">
        <v>4</v>
      </c>
      <c r="J58" s="31" t="s">
        <v>27</v>
      </c>
      <c r="K58" s="31" t="s">
        <v>27</v>
      </c>
      <c r="L58" s="38"/>
      <c r="M58" s="38">
        <v>8</v>
      </c>
      <c r="N58" s="38"/>
      <c r="O58" s="38"/>
      <c r="P58" s="33">
        <v>8</v>
      </c>
      <c r="Q58" s="34">
        <f t="shared" si="0"/>
        <v>7.2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2071</v>
      </c>
      <c r="D59" s="28" t="s">
        <v>494</v>
      </c>
      <c r="E59" s="29" t="s">
        <v>1062</v>
      </c>
      <c r="F59" s="30" t="s">
        <v>2072</v>
      </c>
      <c r="G59" s="27" t="s">
        <v>496</v>
      </c>
      <c r="H59" s="31">
        <v>10</v>
      </c>
      <c r="I59" s="31">
        <v>1</v>
      </c>
      <c r="J59" s="31" t="s">
        <v>27</v>
      </c>
      <c r="K59" s="31" t="s">
        <v>27</v>
      </c>
      <c r="L59" s="38"/>
      <c r="M59" s="38">
        <v>5</v>
      </c>
      <c r="N59" s="38"/>
      <c r="O59" s="38"/>
      <c r="P59" s="33">
        <v>5</v>
      </c>
      <c r="Q59" s="34">
        <f t="shared" si="0"/>
        <v>4.8</v>
      </c>
      <c r="R59" s="35" t="str">
        <f t="shared" si="3"/>
        <v>D</v>
      </c>
      <c r="S59" s="36" t="str">
        <f t="shared" si="1"/>
        <v>Trung bình yếu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2073</v>
      </c>
      <c r="D60" s="28" t="s">
        <v>494</v>
      </c>
      <c r="E60" s="29" t="s">
        <v>1062</v>
      </c>
      <c r="F60" s="30" t="s">
        <v>82</v>
      </c>
      <c r="G60" s="27" t="s">
        <v>272</v>
      </c>
      <c r="H60" s="31">
        <v>10</v>
      </c>
      <c r="I60" s="31">
        <v>1</v>
      </c>
      <c r="J60" s="31" t="s">
        <v>27</v>
      </c>
      <c r="K60" s="31" t="s">
        <v>27</v>
      </c>
      <c r="L60" s="38"/>
      <c r="M60" s="38">
        <v>6</v>
      </c>
      <c r="N60" s="38"/>
      <c r="O60" s="38"/>
      <c r="P60" s="33">
        <v>6</v>
      </c>
      <c r="Q60" s="34">
        <f t="shared" si="0"/>
        <v>5.3</v>
      </c>
      <c r="R60" s="35" t="str">
        <f t="shared" si="3"/>
        <v>D+</v>
      </c>
      <c r="S60" s="36" t="str">
        <f t="shared" si="1"/>
        <v>Trung bình yếu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2074</v>
      </c>
      <c r="D61" s="28" t="s">
        <v>138</v>
      </c>
      <c r="E61" s="29" t="s">
        <v>519</v>
      </c>
      <c r="F61" s="30" t="s">
        <v>63</v>
      </c>
      <c r="G61" s="27" t="s">
        <v>789</v>
      </c>
      <c r="H61" s="31">
        <v>10</v>
      </c>
      <c r="I61" s="31">
        <v>4</v>
      </c>
      <c r="J61" s="31" t="s">
        <v>27</v>
      </c>
      <c r="K61" s="31" t="s">
        <v>27</v>
      </c>
      <c r="L61" s="38"/>
      <c r="M61" s="38">
        <v>5</v>
      </c>
      <c r="N61" s="38"/>
      <c r="O61" s="38"/>
      <c r="P61" s="33">
        <v>5</v>
      </c>
      <c r="Q61" s="34">
        <f t="shared" si="0"/>
        <v>5.7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2075</v>
      </c>
      <c r="D62" s="28" t="s">
        <v>1471</v>
      </c>
      <c r="E62" s="29" t="s">
        <v>519</v>
      </c>
      <c r="F62" s="30" t="s">
        <v>440</v>
      </c>
      <c r="G62" s="27" t="s">
        <v>64</v>
      </c>
      <c r="H62" s="31">
        <v>10</v>
      </c>
      <c r="I62" s="31">
        <v>7</v>
      </c>
      <c r="J62" s="31" t="s">
        <v>27</v>
      </c>
      <c r="K62" s="31" t="s">
        <v>27</v>
      </c>
      <c r="L62" s="38"/>
      <c r="M62" s="38">
        <v>5</v>
      </c>
      <c r="N62" s="38"/>
      <c r="O62" s="38"/>
      <c r="P62" s="33">
        <v>5</v>
      </c>
      <c r="Q62" s="34">
        <f t="shared" si="0"/>
        <v>6.6</v>
      </c>
      <c r="R62" s="35" t="str">
        <f t="shared" si="3"/>
        <v>C+</v>
      </c>
      <c r="S62" s="36" t="str">
        <f t="shared" si="1"/>
        <v>Trung bình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2076</v>
      </c>
      <c r="D63" s="28" t="s">
        <v>2077</v>
      </c>
      <c r="E63" s="29" t="s">
        <v>250</v>
      </c>
      <c r="F63" s="30" t="s">
        <v>589</v>
      </c>
      <c r="G63" s="27" t="s">
        <v>1076</v>
      </c>
      <c r="H63" s="31">
        <v>10</v>
      </c>
      <c r="I63" s="31">
        <v>2</v>
      </c>
      <c r="J63" s="31" t="s">
        <v>27</v>
      </c>
      <c r="K63" s="31" t="s">
        <v>27</v>
      </c>
      <c r="L63" s="38"/>
      <c r="M63" s="38">
        <v>3</v>
      </c>
      <c r="N63" s="38"/>
      <c r="O63" s="38"/>
      <c r="P63" s="33">
        <v>3</v>
      </c>
      <c r="Q63" s="34">
        <f t="shared" si="0"/>
        <v>4.0999999999999996</v>
      </c>
      <c r="R63" s="35" t="str">
        <f t="shared" si="3"/>
        <v>D</v>
      </c>
      <c r="S63" s="36" t="str">
        <f t="shared" si="1"/>
        <v>Trung bình yếu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2078</v>
      </c>
      <c r="D64" s="28" t="s">
        <v>109</v>
      </c>
      <c r="E64" s="29" t="s">
        <v>250</v>
      </c>
      <c r="F64" s="30" t="s">
        <v>2079</v>
      </c>
      <c r="G64" s="27" t="s">
        <v>615</v>
      </c>
      <c r="H64" s="31">
        <v>8</v>
      </c>
      <c r="I64" s="31">
        <v>1</v>
      </c>
      <c r="J64" s="31" t="s">
        <v>27</v>
      </c>
      <c r="K64" s="31" t="s">
        <v>27</v>
      </c>
      <c r="L64" s="38"/>
      <c r="M64" s="38">
        <v>6</v>
      </c>
      <c r="N64" s="38"/>
      <c r="O64" s="38"/>
      <c r="P64" s="33">
        <v>6</v>
      </c>
      <c r="Q64" s="34">
        <f t="shared" si="0"/>
        <v>4.9000000000000004</v>
      </c>
      <c r="R64" s="35" t="str">
        <f t="shared" si="3"/>
        <v>D</v>
      </c>
      <c r="S64" s="36" t="str">
        <f t="shared" si="1"/>
        <v>Trung bình yếu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2080</v>
      </c>
      <c r="D65" s="28" t="s">
        <v>410</v>
      </c>
      <c r="E65" s="29" t="s">
        <v>2081</v>
      </c>
      <c r="F65" s="30" t="s">
        <v>290</v>
      </c>
      <c r="G65" s="27" t="s">
        <v>789</v>
      </c>
      <c r="H65" s="31">
        <v>10</v>
      </c>
      <c r="I65" s="31">
        <v>1</v>
      </c>
      <c r="J65" s="31" t="s">
        <v>27</v>
      </c>
      <c r="K65" s="31" t="s">
        <v>27</v>
      </c>
      <c r="L65" s="38"/>
      <c r="M65" s="38">
        <v>6</v>
      </c>
      <c r="N65" s="38"/>
      <c r="O65" s="38"/>
      <c r="P65" s="33">
        <v>6</v>
      </c>
      <c r="Q65" s="34">
        <f t="shared" si="0"/>
        <v>5.3</v>
      </c>
      <c r="R65" s="35" t="str">
        <f t="shared" si="3"/>
        <v>D+</v>
      </c>
      <c r="S65" s="36" t="str">
        <f t="shared" si="1"/>
        <v>Trung bình yếu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2082</v>
      </c>
      <c r="D66" s="28" t="s">
        <v>2083</v>
      </c>
      <c r="E66" s="29" t="s">
        <v>257</v>
      </c>
      <c r="F66" s="30" t="s">
        <v>861</v>
      </c>
      <c r="G66" s="27" t="s">
        <v>120</v>
      </c>
      <c r="H66" s="31">
        <v>8</v>
      </c>
      <c r="I66" s="31">
        <v>7</v>
      </c>
      <c r="J66" s="31" t="s">
        <v>27</v>
      </c>
      <c r="K66" s="31" t="s">
        <v>27</v>
      </c>
      <c r="L66" s="38"/>
      <c r="M66" s="38">
        <v>5</v>
      </c>
      <c r="N66" s="38"/>
      <c r="O66" s="38"/>
      <c r="P66" s="33">
        <v>5</v>
      </c>
      <c r="Q66" s="34">
        <f t="shared" si="0"/>
        <v>6.2</v>
      </c>
      <c r="R66" s="35" t="str">
        <f t="shared" si="3"/>
        <v>C</v>
      </c>
      <c r="S66" s="36" t="str">
        <f t="shared" si="1"/>
        <v>Trung bình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2084</v>
      </c>
      <c r="D67" s="28" t="s">
        <v>2085</v>
      </c>
      <c r="E67" s="29" t="s">
        <v>279</v>
      </c>
      <c r="F67" s="30" t="s">
        <v>1365</v>
      </c>
      <c r="G67" s="27" t="s">
        <v>615</v>
      </c>
      <c r="H67" s="31">
        <v>10</v>
      </c>
      <c r="I67" s="31">
        <v>2</v>
      </c>
      <c r="J67" s="31" t="s">
        <v>27</v>
      </c>
      <c r="K67" s="31" t="s">
        <v>27</v>
      </c>
      <c r="L67" s="38"/>
      <c r="M67" s="38">
        <v>3</v>
      </c>
      <c r="N67" s="38"/>
      <c r="O67" s="38"/>
      <c r="P67" s="33">
        <v>3</v>
      </c>
      <c r="Q67" s="34">
        <f t="shared" si="0"/>
        <v>4.0999999999999996</v>
      </c>
      <c r="R67" s="35" t="str">
        <f t="shared" si="3"/>
        <v>D</v>
      </c>
      <c r="S67" s="36" t="str">
        <f t="shared" si="1"/>
        <v>Trung bình yếu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2086</v>
      </c>
      <c r="D68" s="28" t="s">
        <v>104</v>
      </c>
      <c r="E68" s="29" t="s">
        <v>746</v>
      </c>
      <c r="F68" s="30" t="s">
        <v>2087</v>
      </c>
      <c r="G68" s="27" t="s">
        <v>893</v>
      </c>
      <c r="H68" s="31">
        <v>8</v>
      </c>
      <c r="I68" s="31">
        <v>4</v>
      </c>
      <c r="J68" s="31" t="s">
        <v>27</v>
      </c>
      <c r="K68" s="31" t="s">
        <v>27</v>
      </c>
      <c r="L68" s="38"/>
      <c r="M68" s="38">
        <v>3</v>
      </c>
      <c r="N68" s="38"/>
      <c r="O68" s="38"/>
      <c r="P68" s="33">
        <v>3</v>
      </c>
      <c r="Q68" s="34">
        <f t="shared" si="0"/>
        <v>4.3</v>
      </c>
      <c r="R68" s="35" t="str">
        <f t="shared" si="3"/>
        <v>D</v>
      </c>
      <c r="S68" s="36" t="str">
        <f t="shared" si="1"/>
        <v>Trung bình yếu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2088</v>
      </c>
      <c r="D69" s="28" t="s">
        <v>224</v>
      </c>
      <c r="E69" s="29" t="s">
        <v>2089</v>
      </c>
      <c r="F69" s="30" t="s">
        <v>1411</v>
      </c>
      <c r="G69" s="27" t="s">
        <v>615</v>
      </c>
      <c r="H69" s="31">
        <v>10</v>
      </c>
      <c r="I69" s="31">
        <v>4</v>
      </c>
      <c r="J69" s="31" t="s">
        <v>27</v>
      </c>
      <c r="K69" s="31" t="s">
        <v>27</v>
      </c>
      <c r="L69" s="38"/>
      <c r="M69" s="38">
        <v>8</v>
      </c>
      <c r="N69" s="38"/>
      <c r="O69" s="38"/>
      <c r="P69" s="33">
        <v>8</v>
      </c>
      <c r="Q69" s="34">
        <f t="shared" si="0"/>
        <v>7.2</v>
      </c>
      <c r="R69" s="35" t="str">
        <f t="shared" si="3"/>
        <v>B</v>
      </c>
      <c r="S69" s="36" t="str">
        <f t="shared" si="1"/>
        <v>Khá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2090</v>
      </c>
      <c r="D70" s="28" t="s">
        <v>1104</v>
      </c>
      <c r="E70" s="29" t="s">
        <v>916</v>
      </c>
      <c r="F70" s="30" t="s">
        <v>2091</v>
      </c>
      <c r="G70" s="27" t="s">
        <v>195</v>
      </c>
      <c r="H70" s="31">
        <v>0</v>
      </c>
      <c r="I70" s="31">
        <v>0</v>
      </c>
      <c r="J70" s="31" t="s">
        <v>27</v>
      </c>
      <c r="K70" s="31" t="s">
        <v>27</v>
      </c>
      <c r="L70" s="38"/>
      <c r="M70" s="38">
        <v>0</v>
      </c>
      <c r="N70" s="38"/>
      <c r="O70" s="38"/>
      <c r="P70" s="33">
        <v>0</v>
      </c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>Không đủ ĐKDT</v>
      </c>
      <c r="U70" s="91"/>
      <c r="V70" s="89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2092</v>
      </c>
      <c r="D71" s="28" t="s">
        <v>950</v>
      </c>
      <c r="E71" s="29" t="s">
        <v>916</v>
      </c>
      <c r="F71" s="30" t="s">
        <v>1452</v>
      </c>
      <c r="G71" s="27" t="s">
        <v>102</v>
      </c>
      <c r="H71" s="31">
        <v>10</v>
      </c>
      <c r="I71" s="31">
        <v>4</v>
      </c>
      <c r="J71" s="31" t="s">
        <v>27</v>
      </c>
      <c r="K71" s="31" t="s">
        <v>27</v>
      </c>
      <c r="L71" s="38"/>
      <c r="M71" s="38">
        <v>3</v>
      </c>
      <c r="N71" s="38"/>
      <c r="O71" s="38"/>
      <c r="P71" s="33">
        <v>3</v>
      </c>
      <c r="Q71" s="34">
        <f t="shared" si="0"/>
        <v>4.7</v>
      </c>
      <c r="R71" s="35" t="str">
        <f t="shared" si="3"/>
        <v>D</v>
      </c>
      <c r="S71" s="36" t="str">
        <f t="shared" si="1"/>
        <v>Trung bình yếu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2093</v>
      </c>
      <c r="D72" s="28" t="s">
        <v>1182</v>
      </c>
      <c r="E72" s="29" t="s">
        <v>760</v>
      </c>
      <c r="F72" s="30" t="s">
        <v>1279</v>
      </c>
      <c r="G72" s="27" t="s">
        <v>195</v>
      </c>
      <c r="H72" s="31">
        <v>10</v>
      </c>
      <c r="I72" s="31">
        <v>2</v>
      </c>
      <c r="J72" s="31" t="s">
        <v>27</v>
      </c>
      <c r="K72" s="31" t="s">
        <v>27</v>
      </c>
      <c r="L72" s="38"/>
      <c r="M72" s="38">
        <v>3</v>
      </c>
      <c r="N72" s="38"/>
      <c r="O72" s="38"/>
      <c r="P72" s="33">
        <v>3</v>
      </c>
      <c r="Q72" s="34">
        <f t="shared" si="0"/>
        <v>4.0999999999999996</v>
      </c>
      <c r="R72" s="35" t="str">
        <f t="shared" si="3"/>
        <v>D</v>
      </c>
      <c r="S72" s="36" t="str">
        <f t="shared" si="1"/>
        <v>Trung bình yếu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2094</v>
      </c>
      <c r="D73" s="28" t="s">
        <v>1913</v>
      </c>
      <c r="E73" s="29" t="s">
        <v>566</v>
      </c>
      <c r="F73" s="30" t="s">
        <v>312</v>
      </c>
      <c r="G73" s="27" t="s">
        <v>434</v>
      </c>
      <c r="H73" s="31">
        <v>0</v>
      </c>
      <c r="I73" s="31">
        <v>0</v>
      </c>
      <c r="J73" s="31" t="s">
        <v>27</v>
      </c>
      <c r="K73" s="31" t="s">
        <v>27</v>
      </c>
      <c r="L73" s="38"/>
      <c r="M73" s="38">
        <v>0</v>
      </c>
      <c r="N73" s="38"/>
      <c r="O73" s="38"/>
      <c r="P73" s="33">
        <v>0</v>
      </c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>Không đủ ĐKDT</v>
      </c>
      <c r="U73" s="91"/>
      <c r="V73" s="89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2095</v>
      </c>
      <c r="D74" s="28" t="s">
        <v>104</v>
      </c>
      <c r="E74" s="29" t="s">
        <v>566</v>
      </c>
      <c r="F74" s="30" t="s">
        <v>2096</v>
      </c>
      <c r="G74" s="27" t="s">
        <v>64</v>
      </c>
      <c r="H74" s="31">
        <v>10</v>
      </c>
      <c r="I74" s="31">
        <v>1</v>
      </c>
      <c r="J74" s="31" t="s">
        <v>27</v>
      </c>
      <c r="K74" s="31" t="s">
        <v>27</v>
      </c>
      <c r="L74" s="38"/>
      <c r="M74" s="38">
        <v>6</v>
      </c>
      <c r="N74" s="38"/>
      <c r="O74" s="38"/>
      <c r="P74" s="33">
        <v>6</v>
      </c>
      <c r="Q74" s="34">
        <f t="shared" si="0"/>
        <v>5.3</v>
      </c>
      <c r="R74" s="35" t="str">
        <f t="shared" si="3"/>
        <v>D+</v>
      </c>
      <c r="S74" s="36" t="str">
        <f t="shared" si="1"/>
        <v>Trung bình yếu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2097</v>
      </c>
      <c r="D75" s="28" t="s">
        <v>2098</v>
      </c>
      <c r="E75" s="29" t="s">
        <v>930</v>
      </c>
      <c r="F75" s="30" t="s">
        <v>2099</v>
      </c>
      <c r="G75" s="27" t="s">
        <v>886</v>
      </c>
      <c r="H75" s="31">
        <v>10</v>
      </c>
      <c r="I75" s="31">
        <v>4</v>
      </c>
      <c r="J75" s="31" t="s">
        <v>27</v>
      </c>
      <c r="K75" s="31" t="s">
        <v>27</v>
      </c>
      <c r="L75" s="38"/>
      <c r="M75" s="38">
        <v>3</v>
      </c>
      <c r="N75" s="38"/>
      <c r="O75" s="38"/>
      <c r="P75" s="33">
        <v>3</v>
      </c>
      <c r="Q75" s="34">
        <f t="shared" ref="Q75:Q81" si="5">ROUND(SUMPRODUCT(H75:P75,$H$10:$P$10)/100,1)</f>
        <v>4.7</v>
      </c>
      <c r="R75" s="35" t="str">
        <f t="shared" si="3"/>
        <v>D</v>
      </c>
      <c r="S75" s="36" t="str">
        <f t="shared" si="1"/>
        <v>Trung bình yếu</v>
      </c>
      <c r="T75" s="37" t="str">
        <f t="shared" si="4"/>
        <v/>
      </c>
      <c r="U75" s="91"/>
      <c r="V75" s="89" t="str">
        <f t="shared" ref="V75:V81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2100</v>
      </c>
      <c r="D76" s="28" t="s">
        <v>2101</v>
      </c>
      <c r="E76" s="29" t="s">
        <v>319</v>
      </c>
      <c r="F76" s="30" t="s">
        <v>2102</v>
      </c>
      <c r="G76" s="27" t="s">
        <v>272</v>
      </c>
      <c r="H76" s="31">
        <v>10</v>
      </c>
      <c r="I76" s="31">
        <v>2</v>
      </c>
      <c r="J76" s="31" t="s">
        <v>27</v>
      </c>
      <c r="K76" s="31" t="s">
        <v>27</v>
      </c>
      <c r="L76" s="38"/>
      <c r="M76" s="38">
        <v>3</v>
      </c>
      <c r="N76" s="38"/>
      <c r="O76" s="38"/>
      <c r="P76" s="33">
        <v>3</v>
      </c>
      <c r="Q76" s="34">
        <f t="shared" si="5"/>
        <v>4.0999999999999996</v>
      </c>
      <c r="R76" s="35" t="str">
        <f t="shared" si="3"/>
        <v>D</v>
      </c>
      <c r="S76" s="36" t="str">
        <f t="shared" si="1"/>
        <v>Trung bình yếu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2103</v>
      </c>
      <c r="D77" s="28" t="s">
        <v>2104</v>
      </c>
      <c r="E77" s="29" t="s">
        <v>319</v>
      </c>
      <c r="F77" s="30" t="s">
        <v>1234</v>
      </c>
      <c r="G77" s="27" t="s">
        <v>1076</v>
      </c>
      <c r="H77" s="31">
        <v>5</v>
      </c>
      <c r="I77" s="31">
        <v>7</v>
      </c>
      <c r="J77" s="31" t="s">
        <v>27</v>
      </c>
      <c r="K77" s="31" t="s">
        <v>27</v>
      </c>
      <c r="L77" s="38"/>
      <c r="M77" s="38">
        <v>4</v>
      </c>
      <c r="N77" s="38"/>
      <c r="O77" s="38"/>
      <c r="P77" s="33">
        <v>4</v>
      </c>
      <c r="Q77" s="34">
        <f t="shared" si="5"/>
        <v>5.0999999999999996</v>
      </c>
      <c r="R77" s="35" t="str">
        <f t="shared" si="3"/>
        <v>D+</v>
      </c>
      <c r="S77" s="36" t="str">
        <f t="shared" si="1"/>
        <v>Trung bình yếu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2105</v>
      </c>
      <c r="D78" s="28" t="s">
        <v>2106</v>
      </c>
      <c r="E78" s="29" t="s">
        <v>2107</v>
      </c>
      <c r="F78" s="30" t="s">
        <v>2108</v>
      </c>
      <c r="G78" s="27" t="s">
        <v>220</v>
      </c>
      <c r="H78" s="31">
        <v>8</v>
      </c>
      <c r="I78" s="31">
        <v>5</v>
      </c>
      <c r="J78" s="31" t="s">
        <v>27</v>
      </c>
      <c r="K78" s="31" t="s">
        <v>27</v>
      </c>
      <c r="L78" s="38"/>
      <c r="M78" s="38">
        <v>10</v>
      </c>
      <c r="N78" s="38"/>
      <c r="O78" s="38"/>
      <c r="P78" s="33">
        <v>10</v>
      </c>
      <c r="Q78" s="34">
        <f t="shared" si="5"/>
        <v>8.1</v>
      </c>
      <c r="R78" s="35" t="str">
        <f t="shared" si="3"/>
        <v>B+</v>
      </c>
      <c r="S78" s="36" t="str">
        <f t="shared" si="1"/>
        <v>Khá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2109</v>
      </c>
      <c r="D79" s="28" t="s">
        <v>104</v>
      </c>
      <c r="E79" s="29" t="s">
        <v>2110</v>
      </c>
      <c r="F79" s="30" t="s">
        <v>637</v>
      </c>
      <c r="G79" s="27" t="s">
        <v>893</v>
      </c>
      <c r="H79" s="31">
        <v>10</v>
      </c>
      <c r="I79" s="31">
        <v>1</v>
      </c>
      <c r="J79" s="31" t="s">
        <v>27</v>
      </c>
      <c r="K79" s="31" t="s">
        <v>27</v>
      </c>
      <c r="L79" s="38"/>
      <c r="M79" s="38">
        <v>4</v>
      </c>
      <c r="N79" s="38"/>
      <c r="O79" s="38"/>
      <c r="P79" s="33">
        <v>4</v>
      </c>
      <c r="Q79" s="34">
        <f t="shared" si="5"/>
        <v>4.3</v>
      </c>
      <c r="R79" s="35" t="str">
        <f t="shared" si="3"/>
        <v>D</v>
      </c>
      <c r="S79" s="36" t="str">
        <f t="shared" si="1"/>
        <v>Trung bình yếu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2111</v>
      </c>
      <c r="D80" s="28" t="s">
        <v>2112</v>
      </c>
      <c r="E80" s="29" t="s">
        <v>774</v>
      </c>
      <c r="F80" s="30" t="s">
        <v>2113</v>
      </c>
      <c r="G80" s="27" t="s">
        <v>789</v>
      </c>
      <c r="H80" s="31">
        <v>8</v>
      </c>
      <c r="I80" s="31">
        <v>4</v>
      </c>
      <c r="J80" s="31" t="s">
        <v>27</v>
      </c>
      <c r="K80" s="31" t="s">
        <v>27</v>
      </c>
      <c r="L80" s="38"/>
      <c r="M80" s="38">
        <v>5</v>
      </c>
      <c r="N80" s="38"/>
      <c r="O80" s="38"/>
      <c r="P80" s="33">
        <v>5</v>
      </c>
      <c r="Q80" s="34">
        <f t="shared" si="5"/>
        <v>5.3</v>
      </c>
      <c r="R80" s="35" t="str">
        <f t="shared" si="3"/>
        <v>D+</v>
      </c>
      <c r="S80" s="36" t="str">
        <f t="shared" si="1"/>
        <v>Trung bình yếu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2114</v>
      </c>
      <c r="D81" s="28" t="s">
        <v>2115</v>
      </c>
      <c r="E81" s="29" t="s">
        <v>778</v>
      </c>
      <c r="F81" s="30" t="s">
        <v>925</v>
      </c>
      <c r="G81" s="27" t="s">
        <v>227</v>
      </c>
      <c r="H81" s="31">
        <v>8</v>
      </c>
      <c r="I81" s="31">
        <v>1</v>
      </c>
      <c r="J81" s="31" t="s">
        <v>27</v>
      </c>
      <c r="K81" s="31" t="s">
        <v>27</v>
      </c>
      <c r="L81" s="38"/>
      <c r="M81" s="38">
        <v>5</v>
      </c>
      <c r="N81" s="38"/>
      <c r="O81" s="38"/>
      <c r="P81" s="33">
        <v>5</v>
      </c>
      <c r="Q81" s="34">
        <f t="shared" si="5"/>
        <v>4.4000000000000004</v>
      </c>
      <c r="R81" s="35" t="str">
        <f t="shared" si="3"/>
        <v>D</v>
      </c>
      <c r="S81" s="36" t="str">
        <f t="shared" si="1"/>
        <v>Trung bình yếu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7.5" customHeight="1">
      <c r="A82" s="2"/>
      <c r="B82" s="39"/>
      <c r="C82" s="40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</row>
    <row r="83" spans="1:38" ht="16.5">
      <c r="A83" s="2"/>
      <c r="B83" s="111" t="s">
        <v>28</v>
      </c>
      <c r="C83" s="111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t="16.5" customHeight="1">
      <c r="A84" s="2"/>
      <c r="B84" s="45" t="s">
        <v>29</v>
      </c>
      <c r="C84" s="45"/>
      <c r="D84" s="46">
        <f>+$Y$9</f>
        <v>71</v>
      </c>
      <c r="E84" s="47" t="s">
        <v>30</v>
      </c>
      <c r="F84" s="47"/>
      <c r="G84" s="131" t="s">
        <v>31</v>
      </c>
      <c r="H84" s="131"/>
      <c r="I84" s="131"/>
      <c r="J84" s="131"/>
      <c r="K84" s="131"/>
      <c r="L84" s="131"/>
      <c r="M84" s="131"/>
      <c r="N84" s="131"/>
      <c r="O84" s="131"/>
      <c r="P84" s="48">
        <f>$Y$9 -COUNTIF($T$10:$T$257,"Vắng") -COUNTIF($T$10:$T$257,"Vắng có phép") - COUNTIF($T$10:$T$257,"Đình chỉ thi") - COUNTIF($T$10:$T$257,"Không đủ ĐKDT")</f>
        <v>69</v>
      </c>
      <c r="Q84" s="48"/>
      <c r="R84" s="49"/>
      <c r="S84" s="50"/>
      <c r="T84" s="50" t="s">
        <v>30</v>
      </c>
      <c r="U84" s="3"/>
    </row>
    <row r="85" spans="1:38" ht="16.5" customHeight="1">
      <c r="A85" s="2"/>
      <c r="B85" s="45" t="s">
        <v>32</v>
      </c>
      <c r="C85" s="45"/>
      <c r="D85" s="46">
        <f>+$AJ$9</f>
        <v>69</v>
      </c>
      <c r="E85" s="47" t="s">
        <v>30</v>
      </c>
      <c r="F85" s="47"/>
      <c r="G85" s="131" t="s">
        <v>33</v>
      </c>
      <c r="H85" s="131"/>
      <c r="I85" s="131"/>
      <c r="J85" s="131"/>
      <c r="K85" s="131"/>
      <c r="L85" s="131"/>
      <c r="M85" s="131"/>
      <c r="N85" s="131"/>
      <c r="O85" s="131"/>
      <c r="P85" s="51">
        <f>COUNTIF($T$10:$T$133,"Vắng")</f>
        <v>0</v>
      </c>
      <c r="Q85" s="51"/>
      <c r="R85" s="52"/>
      <c r="S85" s="50"/>
      <c r="T85" s="50" t="s">
        <v>30</v>
      </c>
      <c r="U85" s="3"/>
    </row>
    <row r="86" spans="1:38" ht="16.5" customHeight="1">
      <c r="A86" s="2"/>
      <c r="B86" s="45" t="s">
        <v>53</v>
      </c>
      <c r="C86" s="45"/>
      <c r="D86" s="83">
        <f>COUNTIF(V11:V81,"Học lại")</f>
        <v>2</v>
      </c>
      <c r="E86" s="47" t="s">
        <v>30</v>
      </c>
      <c r="F86" s="47"/>
      <c r="G86" s="131" t="s">
        <v>54</v>
      </c>
      <c r="H86" s="131"/>
      <c r="I86" s="131"/>
      <c r="J86" s="131"/>
      <c r="K86" s="131"/>
      <c r="L86" s="131"/>
      <c r="M86" s="131"/>
      <c r="N86" s="131"/>
      <c r="O86" s="131"/>
      <c r="P86" s="48">
        <f>COUNTIF($T$10:$T$133,"Vắng có phép")</f>
        <v>0</v>
      </c>
      <c r="Q86" s="48"/>
      <c r="R86" s="49"/>
      <c r="S86" s="50"/>
      <c r="T86" s="50" t="s">
        <v>30</v>
      </c>
      <c r="U86" s="3"/>
    </row>
    <row r="87" spans="1:38" ht="3" customHeight="1">
      <c r="A87" s="2"/>
      <c r="B87" s="39"/>
      <c r="C87" s="40"/>
      <c r="D87" s="40"/>
      <c r="E87" s="41"/>
      <c r="F87" s="41"/>
      <c r="G87" s="41"/>
      <c r="H87" s="42"/>
      <c r="I87" s="43"/>
      <c r="J87" s="43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3"/>
    </row>
    <row r="88" spans="1:38">
      <c r="B88" s="84" t="s">
        <v>34</v>
      </c>
      <c r="C88" s="84"/>
      <c r="D88" s="85">
        <f>COUNTIF(V11:V81,"Thi lại")</f>
        <v>0</v>
      </c>
      <c r="E88" s="86" t="s">
        <v>30</v>
      </c>
      <c r="F88" s="3"/>
      <c r="G88" s="3"/>
      <c r="H88" s="3"/>
      <c r="I88" s="3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3"/>
    </row>
    <row r="89" spans="1:38">
      <c r="B89" s="84"/>
      <c r="C89" s="84"/>
      <c r="D89" s="85"/>
      <c r="E89" s="86"/>
      <c r="F89" s="3"/>
      <c r="G89" s="3"/>
      <c r="H89" s="3"/>
      <c r="I89" s="3"/>
      <c r="J89" s="130" t="s">
        <v>3865</v>
      </c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3"/>
    </row>
    <row r="90" spans="1:38">
      <c r="A90" s="53"/>
      <c r="B90" s="99" t="s">
        <v>35</v>
      </c>
      <c r="C90" s="99"/>
      <c r="D90" s="99"/>
      <c r="E90" s="99"/>
      <c r="F90" s="99"/>
      <c r="G90" s="99"/>
      <c r="H90" s="99"/>
      <c r="I90" s="54"/>
      <c r="J90" s="104" t="s">
        <v>36</v>
      </c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3"/>
    </row>
    <row r="91" spans="1:38" ht="4.5" customHeight="1">
      <c r="A91" s="2"/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38" s="2" customFormat="1">
      <c r="B92" s="99" t="s">
        <v>37</v>
      </c>
      <c r="C92" s="99"/>
      <c r="D92" s="101" t="s">
        <v>38</v>
      </c>
      <c r="E92" s="101"/>
      <c r="F92" s="101"/>
      <c r="G92" s="101"/>
      <c r="H92" s="101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9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18" customHeight="1">
      <c r="A98" s="1"/>
      <c r="B98" s="100" t="s">
        <v>3863</v>
      </c>
      <c r="C98" s="100"/>
      <c r="D98" s="100" t="s">
        <v>3864</v>
      </c>
      <c r="E98" s="100"/>
      <c r="F98" s="100"/>
      <c r="G98" s="100"/>
      <c r="H98" s="100"/>
      <c r="I98" s="100"/>
      <c r="J98" s="100" t="s">
        <v>39</v>
      </c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4.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</sheetData>
  <sheetProtection formatCells="0" formatColumns="0" formatRows="0" insertColumns="0" insertRows="0" insertHyperlinks="0" deleteColumns="0" deleteRows="0" sort="0" autoFilter="0" pivotTables="0"/>
  <autoFilter ref="A9:AL81">
    <filterColumn colId="3" showButton="0"/>
  </autoFilter>
  <mergeCells count="52"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Z5:AC7"/>
    <mergeCell ref="B92:C92"/>
    <mergeCell ref="D92:H92"/>
    <mergeCell ref="T8:T10"/>
    <mergeCell ref="U8:U10"/>
    <mergeCell ref="B10:G10"/>
    <mergeCell ref="B83:C83"/>
    <mergeCell ref="G84:O84"/>
    <mergeCell ref="G85:O85"/>
    <mergeCell ref="M8:N8"/>
    <mergeCell ref="O8:O9"/>
    <mergeCell ref="P8:P9"/>
    <mergeCell ref="Q8:Q10"/>
    <mergeCell ref="R8:R9"/>
    <mergeCell ref="S8:S9"/>
    <mergeCell ref="G8:G9"/>
    <mergeCell ref="G86:O86"/>
    <mergeCell ref="J88:T88"/>
    <mergeCell ref="J89:T89"/>
    <mergeCell ref="B90:H90"/>
    <mergeCell ref="J90:T90"/>
    <mergeCell ref="B98:C98"/>
    <mergeCell ref="D98:I98"/>
    <mergeCell ref="J98:T98"/>
  </mergeCells>
  <conditionalFormatting sqref="H11:P81">
    <cfRule type="cellIs" dxfId="53" priority="5" operator="greaterThan">
      <formula>10</formula>
    </cfRule>
  </conditionalFormatting>
  <conditionalFormatting sqref="C1:C1048576">
    <cfRule type="duplicateValues" dxfId="52" priority="4"/>
  </conditionalFormatting>
  <dataValidations count="1">
    <dataValidation allowBlank="1" showInputMessage="1" showErrorMessage="1" errorTitle="Không xóa dữ liệu" error="Không xóa dữ liệu" prompt="Không xóa dữ liệu" sqref="D86 AL3:AL9 X3:AK4 W5:AK9 V11:W81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2"/>
  <sheetViews>
    <sheetView workbookViewId="0">
      <pane ySplit="4" topLeftCell="A5" activePane="bottomLeft" state="frozen"/>
      <selection activeCell="L4" sqref="L1:O1048576"/>
      <selection pane="bottomLeft" activeCell="P23" sqref="P23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2.44140625" style="1" bestFit="1" customWidth="1"/>
    <col min="5" max="5" width="5.44140625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3829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1</v>
      </c>
      <c r="G6" s="120" t="s">
        <v>55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3" t="s">
        <v>49</v>
      </c>
      <c r="N9" s="93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nhóm:13</v>
      </c>
      <c r="Y9" s="69">
        <f>+$AH$9+$AJ$9+$AF$9</f>
        <v>73</v>
      </c>
      <c r="Z9" s="63">
        <f>COUNTIF($S$10:$S$143,"Khiển trách")</f>
        <v>0</v>
      </c>
      <c r="AA9" s="63">
        <f>COUNTIF($S$10:$S$143,"Cảnh cáo")</f>
        <v>0</v>
      </c>
      <c r="AB9" s="63">
        <f>COUNTIF($S$10:$S$143,"Đình chỉ thi")</f>
        <v>0</v>
      </c>
      <c r="AC9" s="70">
        <f>+($Z$9+$AA$9+$AB$9)/$Y$9*100%</f>
        <v>0</v>
      </c>
      <c r="AD9" s="63">
        <f>SUM(COUNTIF($S$10:$S$141,"Vắng"),COUNTIF($S$10:$S$141,"Vắng có phép"))</f>
        <v>0</v>
      </c>
      <c r="AE9" s="71">
        <f>+$AD$9/$Y$9</f>
        <v>0</v>
      </c>
      <c r="AF9" s="72">
        <f>COUNTIF($V$10:$V$141,"Thi lại")</f>
        <v>0</v>
      </c>
      <c r="AG9" s="71">
        <f>+$AF$9/$Y$9</f>
        <v>0</v>
      </c>
      <c r="AH9" s="72">
        <f>COUNTIF($V$10:$V$142,"Học lại")</f>
        <v>4</v>
      </c>
      <c r="AI9" s="71">
        <f>+$AH$9/$Y$9</f>
        <v>5.4794520547945202E-2</v>
      </c>
      <c r="AJ9" s="63">
        <f>COUNTIF($V$11:$V$142,"Đạt")</f>
        <v>69</v>
      </c>
      <c r="AK9" s="70">
        <f>+$AJ$9/$Y$9</f>
        <v>0.9452054794520548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2116</v>
      </c>
      <c r="D11" s="17" t="s">
        <v>2117</v>
      </c>
      <c r="E11" s="18" t="s">
        <v>62</v>
      </c>
      <c r="F11" s="19" t="s">
        <v>925</v>
      </c>
      <c r="G11" s="16" t="s">
        <v>185</v>
      </c>
      <c r="H11" s="20">
        <v>10</v>
      </c>
      <c r="I11" s="20">
        <v>1</v>
      </c>
      <c r="J11" s="20" t="s">
        <v>27</v>
      </c>
      <c r="K11" s="20" t="s">
        <v>27</v>
      </c>
      <c r="L11" s="21"/>
      <c r="M11" s="21">
        <v>4</v>
      </c>
      <c r="N11" s="21"/>
      <c r="O11" s="21"/>
      <c r="P11" s="22">
        <v>4</v>
      </c>
      <c r="Q11" s="23">
        <f t="shared" ref="Q11:Q74" si="0">ROUND(SUMPRODUCT(H11:P11,$H$10:$P$10)/100,1)</f>
        <v>4.3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4" t="str">
        <f t="shared" ref="S11:S83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2118</v>
      </c>
      <c r="D12" s="28" t="s">
        <v>2119</v>
      </c>
      <c r="E12" s="29" t="s">
        <v>67</v>
      </c>
      <c r="F12" s="30" t="s">
        <v>1205</v>
      </c>
      <c r="G12" s="27" t="s">
        <v>189</v>
      </c>
      <c r="H12" s="31">
        <v>8</v>
      </c>
      <c r="I12" s="31">
        <v>2</v>
      </c>
      <c r="J12" s="31" t="s">
        <v>27</v>
      </c>
      <c r="K12" s="31" t="s">
        <v>27</v>
      </c>
      <c r="L12" s="32"/>
      <c r="M12" s="32">
        <v>5</v>
      </c>
      <c r="N12" s="32"/>
      <c r="O12" s="32"/>
      <c r="P12" s="33">
        <v>5</v>
      </c>
      <c r="Q12" s="34">
        <f t="shared" si="0"/>
        <v>4.7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2120</v>
      </c>
      <c r="D13" s="28" t="s">
        <v>430</v>
      </c>
      <c r="E13" s="29" t="s">
        <v>67</v>
      </c>
      <c r="F13" s="30" t="s">
        <v>2121</v>
      </c>
      <c r="G13" s="27" t="s">
        <v>2122</v>
      </c>
      <c r="H13" s="31">
        <v>0</v>
      </c>
      <c r="I13" s="31">
        <v>0</v>
      </c>
      <c r="J13" s="31" t="s">
        <v>27</v>
      </c>
      <c r="K13" s="31" t="s">
        <v>27</v>
      </c>
      <c r="L13" s="38"/>
      <c r="M13" s="38">
        <v>0</v>
      </c>
      <c r="N13" s="38"/>
      <c r="O13" s="38"/>
      <c r="P13" s="33">
        <v>0</v>
      </c>
      <c r="Q13" s="34">
        <f t="shared" si="0"/>
        <v>0</v>
      </c>
      <c r="R13" s="35" t="str">
        <f t="shared" ref="R13:R8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83" si="4">+IF(OR($H13=0,$I13=0,$J13=0,$K13=0),"Không đủ ĐKDT","")</f>
        <v>Không đủ ĐKDT</v>
      </c>
      <c r="U13" s="91"/>
      <c r="V13" s="89" t="str">
        <f t="shared" si="2"/>
        <v>Học lại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2123</v>
      </c>
      <c r="D14" s="28" t="s">
        <v>2124</v>
      </c>
      <c r="E14" s="29" t="s">
        <v>67</v>
      </c>
      <c r="F14" s="30" t="s">
        <v>904</v>
      </c>
      <c r="G14" s="27" t="s">
        <v>195</v>
      </c>
      <c r="H14" s="31">
        <v>10</v>
      </c>
      <c r="I14" s="31">
        <v>4</v>
      </c>
      <c r="J14" s="31" t="s">
        <v>27</v>
      </c>
      <c r="K14" s="31" t="s">
        <v>27</v>
      </c>
      <c r="L14" s="38"/>
      <c r="M14" s="38">
        <v>2</v>
      </c>
      <c r="N14" s="38"/>
      <c r="O14" s="38"/>
      <c r="P14" s="33">
        <v>2</v>
      </c>
      <c r="Q14" s="34">
        <f t="shared" si="0"/>
        <v>4.2</v>
      </c>
      <c r="R14" s="35" t="str">
        <f t="shared" si="3"/>
        <v>D</v>
      </c>
      <c r="S14" s="36" t="str">
        <f t="shared" si="1"/>
        <v>Trung bình yếu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2125</v>
      </c>
      <c r="D15" s="28" t="s">
        <v>2126</v>
      </c>
      <c r="E15" s="29" t="s">
        <v>1868</v>
      </c>
      <c r="F15" s="30" t="s">
        <v>1991</v>
      </c>
      <c r="G15" s="27" t="s">
        <v>64</v>
      </c>
      <c r="H15" s="31">
        <v>10</v>
      </c>
      <c r="I15" s="31">
        <v>2</v>
      </c>
      <c r="J15" s="31" t="s">
        <v>27</v>
      </c>
      <c r="K15" s="31" t="s">
        <v>27</v>
      </c>
      <c r="L15" s="38"/>
      <c r="M15" s="38">
        <v>3</v>
      </c>
      <c r="N15" s="38"/>
      <c r="O15" s="38"/>
      <c r="P15" s="33">
        <v>3</v>
      </c>
      <c r="Q15" s="34">
        <f t="shared" si="0"/>
        <v>4.0999999999999996</v>
      </c>
      <c r="R15" s="35" t="str">
        <f t="shared" si="3"/>
        <v>D</v>
      </c>
      <c r="S15" s="36" t="str">
        <f t="shared" si="1"/>
        <v>Trung bình yếu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2127</v>
      </c>
      <c r="D16" s="28" t="s">
        <v>672</v>
      </c>
      <c r="E16" s="29" t="s">
        <v>796</v>
      </c>
      <c r="F16" s="30" t="s">
        <v>1757</v>
      </c>
      <c r="G16" s="27" t="s">
        <v>189</v>
      </c>
      <c r="H16" s="31">
        <v>10</v>
      </c>
      <c r="I16" s="31">
        <v>2</v>
      </c>
      <c r="J16" s="31" t="s">
        <v>27</v>
      </c>
      <c r="K16" s="31" t="s">
        <v>27</v>
      </c>
      <c r="L16" s="38"/>
      <c r="M16" s="38">
        <v>3</v>
      </c>
      <c r="N16" s="38"/>
      <c r="O16" s="38"/>
      <c r="P16" s="33">
        <v>3</v>
      </c>
      <c r="Q16" s="34">
        <f t="shared" si="0"/>
        <v>4.0999999999999996</v>
      </c>
      <c r="R16" s="35" t="str">
        <f t="shared" si="3"/>
        <v>D</v>
      </c>
      <c r="S16" s="36" t="str">
        <f t="shared" si="1"/>
        <v>Trung bình yếu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2128</v>
      </c>
      <c r="D17" s="28" t="s">
        <v>773</v>
      </c>
      <c r="E17" s="29" t="s">
        <v>1605</v>
      </c>
      <c r="F17" s="30" t="s">
        <v>780</v>
      </c>
      <c r="G17" s="27" t="s">
        <v>647</v>
      </c>
      <c r="H17" s="31">
        <v>10</v>
      </c>
      <c r="I17" s="31">
        <v>2</v>
      </c>
      <c r="J17" s="31" t="s">
        <v>27</v>
      </c>
      <c r="K17" s="31" t="s">
        <v>27</v>
      </c>
      <c r="L17" s="38"/>
      <c r="M17" s="38">
        <v>3</v>
      </c>
      <c r="N17" s="38"/>
      <c r="O17" s="38"/>
      <c r="P17" s="33">
        <v>3</v>
      </c>
      <c r="Q17" s="34">
        <f t="shared" si="0"/>
        <v>4.0999999999999996</v>
      </c>
      <c r="R17" s="35" t="str">
        <f t="shared" si="3"/>
        <v>D</v>
      </c>
      <c r="S17" s="36" t="str">
        <f t="shared" si="1"/>
        <v>Trung bình yếu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2129</v>
      </c>
      <c r="D18" s="28" t="s">
        <v>448</v>
      </c>
      <c r="E18" s="29" t="s">
        <v>597</v>
      </c>
      <c r="F18" s="30" t="s">
        <v>2130</v>
      </c>
      <c r="G18" s="27" t="s">
        <v>189</v>
      </c>
      <c r="H18" s="31">
        <v>8</v>
      </c>
      <c r="I18" s="31">
        <v>3</v>
      </c>
      <c r="J18" s="31" t="s">
        <v>27</v>
      </c>
      <c r="K18" s="31" t="s">
        <v>27</v>
      </c>
      <c r="L18" s="38"/>
      <c r="M18" s="38">
        <v>3</v>
      </c>
      <c r="N18" s="38"/>
      <c r="O18" s="38"/>
      <c r="P18" s="33">
        <v>3</v>
      </c>
      <c r="Q18" s="34">
        <f t="shared" si="0"/>
        <v>4</v>
      </c>
      <c r="R18" s="35" t="str">
        <f t="shared" si="3"/>
        <v>D</v>
      </c>
      <c r="S18" s="36" t="str">
        <f t="shared" si="1"/>
        <v>Trung bình yếu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2131</v>
      </c>
      <c r="D19" s="28" t="s">
        <v>2132</v>
      </c>
      <c r="E19" s="29" t="s">
        <v>2133</v>
      </c>
      <c r="F19" s="30" t="s">
        <v>215</v>
      </c>
      <c r="G19" s="27" t="s">
        <v>272</v>
      </c>
      <c r="H19" s="31">
        <v>10</v>
      </c>
      <c r="I19" s="31">
        <v>4</v>
      </c>
      <c r="J19" s="31" t="s">
        <v>27</v>
      </c>
      <c r="K19" s="31" t="s">
        <v>27</v>
      </c>
      <c r="L19" s="38"/>
      <c r="M19" s="38">
        <v>2</v>
      </c>
      <c r="N19" s="38"/>
      <c r="O19" s="38"/>
      <c r="P19" s="33">
        <v>2</v>
      </c>
      <c r="Q19" s="34">
        <f t="shared" si="0"/>
        <v>4.2</v>
      </c>
      <c r="R19" s="35" t="str">
        <f t="shared" si="3"/>
        <v>D</v>
      </c>
      <c r="S19" s="36" t="str">
        <f t="shared" si="1"/>
        <v>Trung bình yếu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2134</v>
      </c>
      <c r="D20" s="28" t="s">
        <v>1318</v>
      </c>
      <c r="E20" s="29" t="s">
        <v>100</v>
      </c>
      <c r="F20" s="30" t="s">
        <v>2135</v>
      </c>
      <c r="G20" s="27" t="s">
        <v>2136</v>
      </c>
      <c r="H20" s="31">
        <v>10</v>
      </c>
      <c r="I20" s="31">
        <v>3</v>
      </c>
      <c r="J20" s="31" t="s">
        <v>27</v>
      </c>
      <c r="K20" s="31" t="s">
        <v>27</v>
      </c>
      <c r="L20" s="38"/>
      <c r="M20" s="38">
        <v>4</v>
      </c>
      <c r="N20" s="38"/>
      <c r="O20" s="38"/>
      <c r="P20" s="33">
        <v>4</v>
      </c>
      <c r="Q20" s="34">
        <f t="shared" si="0"/>
        <v>4.9000000000000004</v>
      </c>
      <c r="R20" s="35" t="str">
        <f t="shared" si="3"/>
        <v>D</v>
      </c>
      <c r="S20" s="36" t="str">
        <f t="shared" si="1"/>
        <v>Trung bình yếu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2137</v>
      </c>
      <c r="D21" s="28" t="s">
        <v>534</v>
      </c>
      <c r="E21" s="29" t="s">
        <v>100</v>
      </c>
      <c r="F21" s="30" t="s">
        <v>377</v>
      </c>
      <c r="G21" s="27" t="s">
        <v>115</v>
      </c>
      <c r="H21" s="31">
        <v>10</v>
      </c>
      <c r="I21" s="31">
        <v>2</v>
      </c>
      <c r="J21" s="31" t="s">
        <v>27</v>
      </c>
      <c r="K21" s="31" t="s">
        <v>27</v>
      </c>
      <c r="L21" s="38"/>
      <c r="M21" s="38">
        <v>4</v>
      </c>
      <c r="N21" s="38"/>
      <c r="O21" s="38"/>
      <c r="P21" s="33">
        <v>4</v>
      </c>
      <c r="Q21" s="34">
        <f t="shared" si="0"/>
        <v>4.5999999999999996</v>
      </c>
      <c r="R21" s="35" t="str">
        <f t="shared" si="3"/>
        <v>D</v>
      </c>
      <c r="S21" s="36" t="str">
        <f t="shared" si="1"/>
        <v>Trung bình yếu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2138</v>
      </c>
      <c r="D22" s="28" t="s">
        <v>224</v>
      </c>
      <c r="E22" s="29" t="s">
        <v>100</v>
      </c>
      <c r="F22" s="30" t="s">
        <v>2139</v>
      </c>
      <c r="G22" s="27" t="s">
        <v>92</v>
      </c>
      <c r="H22" s="31">
        <v>6</v>
      </c>
      <c r="I22" s="31">
        <v>4</v>
      </c>
      <c r="J22" s="31" t="s">
        <v>27</v>
      </c>
      <c r="K22" s="31" t="s">
        <v>27</v>
      </c>
      <c r="L22" s="38"/>
      <c r="M22" s="38">
        <v>7</v>
      </c>
      <c r="N22" s="38"/>
      <c r="O22" s="38"/>
      <c r="P22" s="33">
        <v>7</v>
      </c>
      <c r="Q22" s="34">
        <f t="shared" si="0"/>
        <v>5.9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2140</v>
      </c>
      <c r="D23" s="28" t="s">
        <v>574</v>
      </c>
      <c r="E23" s="29" t="s">
        <v>1880</v>
      </c>
      <c r="F23" s="30" t="s">
        <v>2141</v>
      </c>
      <c r="G23" s="27" t="s">
        <v>886</v>
      </c>
      <c r="H23" s="31">
        <v>10</v>
      </c>
      <c r="I23" s="31">
        <v>4</v>
      </c>
      <c r="J23" s="31" t="s">
        <v>27</v>
      </c>
      <c r="K23" s="31" t="s">
        <v>27</v>
      </c>
      <c r="L23" s="38"/>
      <c r="M23" s="38">
        <v>7</v>
      </c>
      <c r="N23" s="38"/>
      <c r="O23" s="38"/>
      <c r="P23" s="33">
        <v>7</v>
      </c>
      <c r="Q23" s="34">
        <f t="shared" si="0"/>
        <v>6.7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2142</v>
      </c>
      <c r="D24" s="28" t="s">
        <v>690</v>
      </c>
      <c r="E24" s="29" t="s">
        <v>105</v>
      </c>
      <c r="F24" s="30" t="s">
        <v>1719</v>
      </c>
      <c r="G24" s="27" t="s">
        <v>189</v>
      </c>
      <c r="H24" s="31">
        <v>10</v>
      </c>
      <c r="I24" s="31">
        <v>1</v>
      </c>
      <c r="J24" s="31" t="s">
        <v>27</v>
      </c>
      <c r="K24" s="31" t="s">
        <v>27</v>
      </c>
      <c r="L24" s="38"/>
      <c r="M24" s="38">
        <v>5</v>
      </c>
      <c r="N24" s="38"/>
      <c r="O24" s="38"/>
      <c r="P24" s="33">
        <v>5</v>
      </c>
      <c r="Q24" s="34">
        <f t="shared" si="0"/>
        <v>4.8</v>
      </c>
      <c r="R24" s="35" t="str">
        <f t="shared" si="3"/>
        <v>D</v>
      </c>
      <c r="S24" s="36" t="str">
        <f t="shared" si="1"/>
        <v>Trung bình yếu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2143</v>
      </c>
      <c r="D25" s="28" t="s">
        <v>122</v>
      </c>
      <c r="E25" s="29" t="s">
        <v>105</v>
      </c>
      <c r="F25" s="30" t="s">
        <v>2144</v>
      </c>
      <c r="G25" s="27" t="s">
        <v>365</v>
      </c>
      <c r="H25" s="31">
        <v>8</v>
      </c>
      <c r="I25" s="31">
        <v>1</v>
      </c>
      <c r="J25" s="31" t="s">
        <v>27</v>
      </c>
      <c r="K25" s="31" t="s">
        <v>27</v>
      </c>
      <c r="L25" s="38"/>
      <c r="M25" s="38">
        <v>5</v>
      </c>
      <c r="N25" s="38"/>
      <c r="O25" s="38"/>
      <c r="P25" s="33">
        <v>5</v>
      </c>
      <c r="Q25" s="34">
        <f t="shared" si="0"/>
        <v>4.4000000000000004</v>
      </c>
      <c r="R25" s="35" t="str">
        <f t="shared" si="3"/>
        <v>D</v>
      </c>
      <c r="S25" s="36" t="str">
        <f t="shared" si="1"/>
        <v>Trung bình yếu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2145</v>
      </c>
      <c r="D26" s="28" t="s">
        <v>2146</v>
      </c>
      <c r="E26" s="29" t="s">
        <v>105</v>
      </c>
      <c r="F26" s="30" t="s">
        <v>2147</v>
      </c>
      <c r="G26" s="27" t="s">
        <v>64</v>
      </c>
      <c r="H26" s="31">
        <v>10</v>
      </c>
      <c r="I26" s="31">
        <v>2</v>
      </c>
      <c r="J26" s="31" t="s">
        <v>27</v>
      </c>
      <c r="K26" s="31" t="s">
        <v>27</v>
      </c>
      <c r="L26" s="38"/>
      <c r="M26" s="38">
        <v>3</v>
      </c>
      <c r="N26" s="38"/>
      <c r="O26" s="38"/>
      <c r="P26" s="33">
        <v>3</v>
      </c>
      <c r="Q26" s="34">
        <f t="shared" si="0"/>
        <v>4.0999999999999996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2148</v>
      </c>
      <c r="D27" s="28" t="s">
        <v>578</v>
      </c>
      <c r="E27" s="29" t="s">
        <v>105</v>
      </c>
      <c r="F27" s="30" t="s">
        <v>785</v>
      </c>
      <c r="G27" s="27" t="s">
        <v>181</v>
      </c>
      <c r="H27" s="31">
        <v>8</v>
      </c>
      <c r="I27" s="31">
        <v>4</v>
      </c>
      <c r="J27" s="31" t="s">
        <v>27</v>
      </c>
      <c r="K27" s="31" t="s">
        <v>27</v>
      </c>
      <c r="L27" s="38"/>
      <c r="M27" s="38">
        <v>0</v>
      </c>
      <c r="N27" s="38"/>
      <c r="O27" s="38"/>
      <c r="P27" s="33">
        <v>0</v>
      </c>
      <c r="Q27" s="34">
        <f t="shared" si="0"/>
        <v>2.8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91"/>
      <c r="V27" s="89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2149</v>
      </c>
      <c r="D28" s="28" t="s">
        <v>1324</v>
      </c>
      <c r="E28" s="29" t="s">
        <v>384</v>
      </c>
      <c r="F28" s="30" t="s">
        <v>1654</v>
      </c>
      <c r="G28" s="27" t="s">
        <v>120</v>
      </c>
      <c r="H28" s="31">
        <v>0</v>
      </c>
      <c r="I28" s="31">
        <v>0</v>
      </c>
      <c r="J28" s="31" t="s">
        <v>27</v>
      </c>
      <c r="K28" s="31" t="s">
        <v>27</v>
      </c>
      <c r="L28" s="38"/>
      <c r="M28" s="38">
        <v>0</v>
      </c>
      <c r="N28" s="38"/>
      <c r="O28" s="38"/>
      <c r="P28" s="33">
        <v>0</v>
      </c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91"/>
      <c r="V28" s="89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2150</v>
      </c>
      <c r="D29" s="28" t="s">
        <v>606</v>
      </c>
      <c r="E29" s="29" t="s">
        <v>110</v>
      </c>
      <c r="F29" s="30" t="s">
        <v>239</v>
      </c>
      <c r="G29" s="27" t="s">
        <v>220</v>
      </c>
      <c r="H29" s="31">
        <v>10</v>
      </c>
      <c r="I29" s="31">
        <v>2</v>
      </c>
      <c r="J29" s="31" t="s">
        <v>27</v>
      </c>
      <c r="K29" s="31" t="s">
        <v>27</v>
      </c>
      <c r="L29" s="38"/>
      <c r="M29" s="38">
        <v>3</v>
      </c>
      <c r="N29" s="38"/>
      <c r="O29" s="38"/>
      <c r="P29" s="33">
        <v>3</v>
      </c>
      <c r="Q29" s="34">
        <f t="shared" si="0"/>
        <v>4.0999999999999996</v>
      </c>
      <c r="R29" s="35" t="str">
        <f t="shared" si="3"/>
        <v>D</v>
      </c>
      <c r="S29" s="36" t="str">
        <f t="shared" si="1"/>
        <v>Trung bình yếu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2151</v>
      </c>
      <c r="D30" s="28" t="s">
        <v>109</v>
      </c>
      <c r="E30" s="29" t="s">
        <v>110</v>
      </c>
      <c r="F30" s="30" t="s">
        <v>111</v>
      </c>
      <c r="G30" s="27" t="s">
        <v>195</v>
      </c>
      <c r="H30" s="31">
        <v>10</v>
      </c>
      <c r="I30" s="31">
        <v>3</v>
      </c>
      <c r="J30" s="31" t="s">
        <v>27</v>
      </c>
      <c r="K30" s="31" t="s">
        <v>27</v>
      </c>
      <c r="L30" s="38"/>
      <c r="M30" s="38">
        <v>6</v>
      </c>
      <c r="N30" s="38"/>
      <c r="O30" s="38"/>
      <c r="P30" s="33">
        <v>6</v>
      </c>
      <c r="Q30" s="34">
        <f t="shared" si="0"/>
        <v>5.9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2152</v>
      </c>
      <c r="D31" s="28" t="s">
        <v>588</v>
      </c>
      <c r="E31" s="29" t="s">
        <v>118</v>
      </c>
      <c r="F31" s="30" t="s">
        <v>2153</v>
      </c>
      <c r="G31" s="27" t="s">
        <v>189</v>
      </c>
      <c r="H31" s="31">
        <v>8</v>
      </c>
      <c r="I31" s="31">
        <v>4</v>
      </c>
      <c r="J31" s="31" t="s">
        <v>27</v>
      </c>
      <c r="K31" s="31" t="s">
        <v>27</v>
      </c>
      <c r="L31" s="38"/>
      <c r="M31" s="38">
        <v>3</v>
      </c>
      <c r="N31" s="38"/>
      <c r="O31" s="38"/>
      <c r="P31" s="33">
        <v>3</v>
      </c>
      <c r="Q31" s="34">
        <f t="shared" si="0"/>
        <v>4.3</v>
      </c>
      <c r="R31" s="35" t="str">
        <f t="shared" si="3"/>
        <v>D</v>
      </c>
      <c r="S31" s="36" t="str">
        <f t="shared" si="1"/>
        <v>Trung bình yếu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2154</v>
      </c>
      <c r="D32" s="28" t="s">
        <v>1946</v>
      </c>
      <c r="E32" s="29" t="s">
        <v>623</v>
      </c>
      <c r="F32" s="30" t="s">
        <v>202</v>
      </c>
      <c r="G32" s="27" t="s">
        <v>220</v>
      </c>
      <c r="H32" s="31">
        <v>10</v>
      </c>
      <c r="I32" s="31">
        <v>2</v>
      </c>
      <c r="J32" s="31" t="s">
        <v>27</v>
      </c>
      <c r="K32" s="31" t="s">
        <v>27</v>
      </c>
      <c r="L32" s="38"/>
      <c r="M32" s="38">
        <v>3</v>
      </c>
      <c r="N32" s="38"/>
      <c r="O32" s="38"/>
      <c r="P32" s="33">
        <v>3</v>
      </c>
      <c r="Q32" s="34">
        <f t="shared" si="0"/>
        <v>4.0999999999999996</v>
      </c>
      <c r="R32" s="35" t="str">
        <f t="shared" si="3"/>
        <v>D</v>
      </c>
      <c r="S32" s="36" t="str">
        <f t="shared" si="1"/>
        <v>Trung bình yếu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2155</v>
      </c>
      <c r="D33" s="28" t="s">
        <v>1102</v>
      </c>
      <c r="E33" s="29" t="s">
        <v>996</v>
      </c>
      <c r="F33" s="30" t="s">
        <v>1176</v>
      </c>
      <c r="G33" s="27" t="s">
        <v>220</v>
      </c>
      <c r="H33" s="31">
        <v>8</v>
      </c>
      <c r="I33" s="31">
        <v>4</v>
      </c>
      <c r="J33" s="31" t="s">
        <v>27</v>
      </c>
      <c r="K33" s="31" t="s">
        <v>27</v>
      </c>
      <c r="L33" s="38"/>
      <c r="M33" s="38">
        <v>5</v>
      </c>
      <c r="N33" s="38"/>
      <c r="O33" s="38"/>
      <c r="P33" s="33">
        <v>5</v>
      </c>
      <c r="Q33" s="34">
        <f t="shared" si="0"/>
        <v>5.3</v>
      </c>
      <c r="R33" s="35" t="str">
        <f t="shared" si="3"/>
        <v>D+</v>
      </c>
      <c r="S33" s="36" t="str">
        <f t="shared" si="1"/>
        <v>Trung bình yếu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2156</v>
      </c>
      <c r="D34" s="28" t="s">
        <v>2157</v>
      </c>
      <c r="E34" s="29" t="s">
        <v>134</v>
      </c>
      <c r="F34" s="30" t="s">
        <v>1296</v>
      </c>
      <c r="G34" s="27" t="s">
        <v>189</v>
      </c>
      <c r="H34" s="31">
        <v>8</v>
      </c>
      <c r="I34" s="31">
        <v>4</v>
      </c>
      <c r="J34" s="31" t="s">
        <v>27</v>
      </c>
      <c r="K34" s="31" t="s">
        <v>27</v>
      </c>
      <c r="L34" s="38"/>
      <c r="M34" s="38">
        <v>5</v>
      </c>
      <c r="N34" s="38"/>
      <c r="O34" s="38"/>
      <c r="P34" s="33">
        <v>5</v>
      </c>
      <c r="Q34" s="34">
        <f t="shared" si="0"/>
        <v>5.3</v>
      </c>
      <c r="R34" s="35" t="str">
        <f t="shared" si="3"/>
        <v>D+</v>
      </c>
      <c r="S34" s="36" t="str">
        <f t="shared" si="1"/>
        <v>Trung bình yếu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2158</v>
      </c>
      <c r="D35" s="28" t="s">
        <v>253</v>
      </c>
      <c r="E35" s="29" t="s">
        <v>642</v>
      </c>
      <c r="F35" s="30" t="s">
        <v>1540</v>
      </c>
      <c r="G35" s="27" t="s">
        <v>185</v>
      </c>
      <c r="H35" s="31">
        <v>10</v>
      </c>
      <c r="I35" s="31">
        <v>4</v>
      </c>
      <c r="J35" s="31" t="s">
        <v>27</v>
      </c>
      <c r="K35" s="31" t="s">
        <v>27</v>
      </c>
      <c r="L35" s="38"/>
      <c r="M35" s="38">
        <v>4</v>
      </c>
      <c r="N35" s="38"/>
      <c r="O35" s="38"/>
      <c r="P35" s="33">
        <v>4</v>
      </c>
      <c r="Q35" s="34">
        <f t="shared" si="0"/>
        <v>5.2</v>
      </c>
      <c r="R35" s="35" t="str">
        <f t="shared" si="3"/>
        <v>D+</v>
      </c>
      <c r="S35" s="36" t="str">
        <f t="shared" si="1"/>
        <v>Trung bình yếu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2159</v>
      </c>
      <c r="D36" s="28" t="s">
        <v>1204</v>
      </c>
      <c r="E36" s="29" t="s">
        <v>1330</v>
      </c>
      <c r="F36" s="30" t="s">
        <v>1305</v>
      </c>
      <c r="G36" s="27" t="s">
        <v>886</v>
      </c>
      <c r="H36" s="31">
        <v>10</v>
      </c>
      <c r="I36" s="31">
        <v>1</v>
      </c>
      <c r="J36" s="31" t="s">
        <v>27</v>
      </c>
      <c r="K36" s="31" t="s">
        <v>27</v>
      </c>
      <c r="L36" s="38"/>
      <c r="M36" s="38">
        <v>7</v>
      </c>
      <c r="N36" s="38"/>
      <c r="O36" s="38"/>
      <c r="P36" s="33">
        <v>7</v>
      </c>
      <c r="Q36" s="34">
        <f t="shared" si="0"/>
        <v>5.8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2160</v>
      </c>
      <c r="D37" s="28" t="s">
        <v>2161</v>
      </c>
      <c r="E37" s="29" t="s">
        <v>411</v>
      </c>
      <c r="F37" s="30" t="s">
        <v>1398</v>
      </c>
      <c r="G37" s="27" t="s">
        <v>189</v>
      </c>
      <c r="H37" s="31">
        <v>9</v>
      </c>
      <c r="I37" s="31">
        <v>4</v>
      </c>
      <c r="J37" s="31" t="s">
        <v>27</v>
      </c>
      <c r="K37" s="31" t="s">
        <v>27</v>
      </c>
      <c r="L37" s="38"/>
      <c r="M37" s="38">
        <v>2</v>
      </c>
      <c r="N37" s="38"/>
      <c r="O37" s="38"/>
      <c r="P37" s="33">
        <v>2</v>
      </c>
      <c r="Q37" s="34">
        <f t="shared" si="0"/>
        <v>4</v>
      </c>
      <c r="R37" s="35" t="str">
        <f t="shared" si="3"/>
        <v>D</v>
      </c>
      <c r="S37" s="36" t="str">
        <f t="shared" si="1"/>
        <v>Trung bình yếu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2162</v>
      </c>
      <c r="D38" s="28" t="s">
        <v>672</v>
      </c>
      <c r="E38" s="29" t="s">
        <v>411</v>
      </c>
      <c r="F38" s="30" t="s">
        <v>1827</v>
      </c>
      <c r="G38" s="27" t="s">
        <v>424</v>
      </c>
      <c r="H38" s="31">
        <v>9</v>
      </c>
      <c r="I38" s="31">
        <v>4</v>
      </c>
      <c r="J38" s="31" t="s">
        <v>27</v>
      </c>
      <c r="K38" s="31" t="s">
        <v>27</v>
      </c>
      <c r="L38" s="38"/>
      <c r="M38" s="38">
        <v>2</v>
      </c>
      <c r="N38" s="38"/>
      <c r="O38" s="38"/>
      <c r="P38" s="33">
        <v>2</v>
      </c>
      <c r="Q38" s="34">
        <f t="shared" si="0"/>
        <v>4</v>
      </c>
      <c r="R38" s="35" t="str">
        <f t="shared" si="3"/>
        <v>D</v>
      </c>
      <c r="S38" s="36" t="str">
        <f t="shared" si="1"/>
        <v>Trung bình yếu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2163</v>
      </c>
      <c r="D39" s="28" t="s">
        <v>995</v>
      </c>
      <c r="E39" s="29" t="s">
        <v>2164</v>
      </c>
      <c r="F39" s="30" t="s">
        <v>1508</v>
      </c>
      <c r="G39" s="27" t="s">
        <v>365</v>
      </c>
      <c r="H39" s="31">
        <v>10</v>
      </c>
      <c r="I39" s="31">
        <v>1</v>
      </c>
      <c r="J39" s="31" t="s">
        <v>27</v>
      </c>
      <c r="K39" s="31" t="s">
        <v>27</v>
      </c>
      <c r="L39" s="38"/>
      <c r="M39" s="38">
        <v>4</v>
      </c>
      <c r="N39" s="38"/>
      <c r="O39" s="38"/>
      <c r="P39" s="33">
        <v>4</v>
      </c>
      <c r="Q39" s="34">
        <f t="shared" si="0"/>
        <v>4.3</v>
      </c>
      <c r="R39" s="35" t="str">
        <f t="shared" si="3"/>
        <v>D</v>
      </c>
      <c r="S39" s="36" t="str">
        <f t="shared" si="1"/>
        <v>Trung bình yếu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2165</v>
      </c>
      <c r="D40" s="28" t="s">
        <v>2166</v>
      </c>
      <c r="E40" s="29" t="s">
        <v>427</v>
      </c>
      <c r="F40" s="30" t="s">
        <v>362</v>
      </c>
      <c r="G40" s="27" t="s">
        <v>64</v>
      </c>
      <c r="H40" s="31">
        <v>10</v>
      </c>
      <c r="I40" s="31">
        <v>2</v>
      </c>
      <c r="J40" s="31" t="s">
        <v>27</v>
      </c>
      <c r="K40" s="31" t="s">
        <v>27</v>
      </c>
      <c r="L40" s="38"/>
      <c r="M40" s="38">
        <v>3</v>
      </c>
      <c r="N40" s="38"/>
      <c r="O40" s="38"/>
      <c r="P40" s="33">
        <v>3</v>
      </c>
      <c r="Q40" s="34">
        <f t="shared" si="0"/>
        <v>4.0999999999999996</v>
      </c>
      <c r="R40" s="35" t="str">
        <f t="shared" si="3"/>
        <v>D</v>
      </c>
      <c r="S40" s="36" t="str">
        <f t="shared" si="1"/>
        <v>Trung bình yếu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2167</v>
      </c>
      <c r="D41" s="28" t="s">
        <v>574</v>
      </c>
      <c r="E41" s="29" t="s">
        <v>427</v>
      </c>
      <c r="F41" s="30" t="s">
        <v>906</v>
      </c>
      <c r="G41" s="27" t="s">
        <v>144</v>
      </c>
      <c r="H41" s="31">
        <v>10</v>
      </c>
      <c r="I41" s="31">
        <v>2</v>
      </c>
      <c r="J41" s="31" t="s">
        <v>27</v>
      </c>
      <c r="K41" s="31" t="s">
        <v>27</v>
      </c>
      <c r="L41" s="38"/>
      <c r="M41" s="38">
        <v>3</v>
      </c>
      <c r="N41" s="38"/>
      <c r="O41" s="38"/>
      <c r="P41" s="33">
        <v>3</v>
      </c>
      <c r="Q41" s="34">
        <f t="shared" si="0"/>
        <v>4.0999999999999996</v>
      </c>
      <c r="R41" s="35" t="str">
        <f t="shared" si="3"/>
        <v>D</v>
      </c>
      <c r="S41" s="36" t="str">
        <f t="shared" si="1"/>
        <v>Trung bình yếu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2168</v>
      </c>
      <c r="D42" s="28" t="s">
        <v>686</v>
      </c>
      <c r="E42" s="29" t="s">
        <v>427</v>
      </c>
      <c r="F42" s="30" t="s">
        <v>1020</v>
      </c>
      <c r="G42" s="27" t="s">
        <v>1076</v>
      </c>
      <c r="H42" s="31">
        <v>10</v>
      </c>
      <c r="I42" s="31">
        <v>2</v>
      </c>
      <c r="J42" s="31" t="s">
        <v>27</v>
      </c>
      <c r="K42" s="31" t="s">
        <v>27</v>
      </c>
      <c r="L42" s="38"/>
      <c r="M42" s="38">
        <v>3</v>
      </c>
      <c r="N42" s="38"/>
      <c r="O42" s="38"/>
      <c r="P42" s="33">
        <v>3</v>
      </c>
      <c r="Q42" s="34">
        <f t="shared" si="0"/>
        <v>4.0999999999999996</v>
      </c>
      <c r="R42" s="35" t="str">
        <f t="shared" si="3"/>
        <v>D</v>
      </c>
      <c r="S42" s="36" t="str">
        <f t="shared" si="1"/>
        <v>Trung bình yếu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2169</v>
      </c>
      <c r="D43" s="28" t="s">
        <v>1765</v>
      </c>
      <c r="E43" s="29" t="s">
        <v>683</v>
      </c>
      <c r="F43" s="30" t="s">
        <v>1128</v>
      </c>
      <c r="G43" s="27" t="s">
        <v>153</v>
      </c>
      <c r="H43" s="31">
        <v>9</v>
      </c>
      <c r="I43" s="31">
        <v>4</v>
      </c>
      <c r="J43" s="31" t="s">
        <v>27</v>
      </c>
      <c r="K43" s="31" t="s">
        <v>27</v>
      </c>
      <c r="L43" s="38"/>
      <c r="M43" s="38">
        <v>3</v>
      </c>
      <c r="N43" s="38"/>
      <c r="O43" s="38"/>
      <c r="P43" s="33">
        <v>3</v>
      </c>
      <c r="Q43" s="34">
        <f t="shared" si="0"/>
        <v>4.5</v>
      </c>
      <c r="R43" s="35" t="str">
        <f t="shared" si="3"/>
        <v>D</v>
      </c>
      <c r="S43" s="36" t="str">
        <f t="shared" si="1"/>
        <v>Trung bình yếu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2170</v>
      </c>
      <c r="D44" s="28" t="s">
        <v>1913</v>
      </c>
      <c r="E44" s="29" t="s">
        <v>176</v>
      </c>
      <c r="F44" s="30" t="s">
        <v>1403</v>
      </c>
      <c r="G44" s="27" t="s">
        <v>647</v>
      </c>
      <c r="H44" s="31">
        <v>10</v>
      </c>
      <c r="I44" s="31">
        <v>3</v>
      </c>
      <c r="J44" s="31" t="s">
        <v>27</v>
      </c>
      <c r="K44" s="31" t="s">
        <v>27</v>
      </c>
      <c r="L44" s="38"/>
      <c r="M44" s="38">
        <v>4</v>
      </c>
      <c r="N44" s="38"/>
      <c r="O44" s="38"/>
      <c r="P44" s="33">
        <v>4</v>
      </c>
      <c r="Q44" s="34">
        <f t="shared" si="0"/>
        <v>4.9000000000000004</v>
      </c>
      <c r="R44" s="35" t="str">
        <f t="shared" si="3"/>
        <v>D</v>
      </c>
      <c r="S44" s="36" t="str">
        <f t="shared" si="1"/>
        <v>Trung bình yếu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2171</v>
      </c>
      <c r="D45" s="28" t="s">
        <v>810</v>
      </c>
      <c r="E45" s="29" t="s">
        <v>176</v>
      </c>
      <c r="F45" s="30" t="s">
        <v>312</v>
      </c>
      <c r="G45" s="27" t="s">
        <v>220</v>
      </c>
      <c r="H45" s="31">
        <v>10</v>
      </c>
      <c r="I45" s="31">
        <v>1</v>
      </c>
      <c r="J45" s="31" t="s">
        <v>27</v>
      </c>
      <c r="K45" s="31" t="s">
        <v>27</v>
      </c>
      <c r="L45" s="38"/>
      <c r="M45" s="38">
        <v>5</v>
      </c>
      <c r="N45" s="38"/>
      <c r="O45" s="38"/>
      <c r="P45" s="33">
        <v>5</v>
      </c>
      <c r="Q45" s="34">
        <f t="shared" si="0"/>
        <v>4.8</v>
      </c>
      <c r="R45" s="35" t="str">
        <f t="shared" si="3"/>
        <v>D</v>
      </c>
      <c r="S45" s="36" t="str">
        <f t="shared" si="1"/>
        <v>Trung bình yếu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2172</v>
      </c>
      <c r="D46" s="28" t="s">
        <v>2173</v>
      </c>
      <c r="E46" s="29" t="s">
        <v>2174</v>
      </c>
      <c r="F46" s="30" t="s">
        <v>1508</v>
      </c>
      <c r="G46" s="27" t="s">
        <v>189</v>
      </c>
      <c r="H46" s="31">
        <v>8</v>
      </c>
      <c r="I46" s="31">
        <v>3</v>
      </c>
      <c r="J46" s="31" t="s">
        <v>27</v>
      </c>
      <c r="K46" s="31" t="s">
        <v>27</v>
      </c>
      <c r="L46" s="38"/>
      <c r="M46" s="38">
        <v>4</v>
      </c>
      <c r="N46" s="38"/>
      <c r="O46" s="38"/>
      <c r="P46" s="33">
        <v>4</v>
      </c>
      <c r="Q46" s="34">
        <f t="shared" si="0"/>
        <v>4.5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2175</v>
      </c>
      <c r="D47" s="28" t="s">
        <v>2176</v>
      </c>
      <c r="E47" s="29" t="s">
        <v>476</v>
      </c>
      <c r="F47" s="30" t="s">
        <v>184</v>
      </c>
      <c r="G47" s="27" t="s">
        <v>647</v>
      </c>
      <c r="H47" s="31">
        <v>10</v>
      </c>
      <c r="I47" s="31">
        <v>2</v>
      </c>
      <c r="J47" s="31" t="s">
        <v>27</v>
      </c>
      <c r="K47" s="31" t="s">
        <v>27</v>
      </c>
      <c r="L47" s="38"/>
      <c r="M47" s="38">
        <v>3</v>
      </c>
      <c r="N47" s="38"/>
      <c r="O47" s="38"/>
      <c r="P47" s="33">
        <v>3</v>
      </c>
      <c r="Q47" s="34">
        <f t="shared" si="0"/>
        <v>4.0999999999999996</v>
      </c>
      <c r="R47" s="35" t="str">
        <f t="shared" si="3"/>
        <v>D</v>
      </c>
      <c r="S47" s="36" t="str">
        <f t="shared" si="1"/>
        <v>Trung bình yếu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2177</v>
      </c>
      <c r="D48" s="28" t="s">
        <v>2178</v>
      </c>
      <c r="E48" s="29" t="s">
        <v>476</v>
      </c>
      <c r="F48" s="30" t="s">
        <v>1636</v>
      </c>
      <c r="G48" s="27" t="s">
        <v>768</v>
      </c>
      <c r="H48" s="31">
        <v>10</v>
      </c>
      <c r="I48" s="31">
        <v>4</v>
      </c>
      <c r="J48" s="31" t="s">
        <v>27</v>
      </c>
      <c r="K48" s="31" t="s">
        <v>27</v>
      </c>
      <c r="L48" s="38"/>
      <c r="M48" s="38">
        <v>4</v>
      </c>
      <c r="N48" s="38"/>
      <c r="O48" s="38"/>
      <c r="P48" s="33">
        <v>4</v>
      </c>
      <c r="Q48" s="34">
        <f t="shared" si="0"/>
        <v>5.2</v>
      </c>
      <c r="R48" s="35" t="str">
        <f t="shared" si="3"/>
        <v>D+</v>
      </c>
      <c r="S48" s="36" t="str">
        <f t="shared" si="1"/>
        <v>Trung bình yếu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2179</v>
      </c>
      <c r="D49" s="28" t="s">
        <v>1572</v>
      </c>
      <c r="E49" s="29" t="s">
        <v>476</v>
      </c>
      <c r="F49" s="30" t="s">
        <v>698</v>
      </c>
      <c r="G49" s="27" t="s">
        <v>220</v>
      </c>
      <c r="H49" s="31">
        <v>7</v>
      </c>
      <c r="I49" s="31">
        <v>4</v>
      </c>
      <c r="J49" s="31" t="s">
        <v>27</v>
      </c>
      <c r="K49" s="31" t="s">
        <v>27</v>
      </c>
      <c r="L49" s="38"/>
      <c r="M49" s="38">
        <v>6</v>
      </c>
      <c r="N49" s="38"/>
      <c r="O49" s="38"/>
      <c r="P49" s="33">
        <v>6</v>
      </c>
      <c r="Q49" s="34">
        <f t="shared" si="0"/>
        <v>5.6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2180</v>
      </c>
      <c r="D50" s="28" t="s">
        <v>2181</v>
      </c>
      <c r="E50" s="29" t="s">
        <v>476</v>
      </c>
      <c r="F50" s="30" t="s">
        <v>1991</v>
      </c>
      <c r="G50" s="27" t="s">
        <v>739</v>
      </c>
      <c r="H50" s="31">
        <v>8</v>
      </c>
      <c r="I50" s="31">
        <v>3</v>
      </c>
      <c r="J50" s="31" t="s">
        <v>27</v>
      </c>
      <c r="K50" s="31" t="s">
        <v>27</v>
      </c>
      <c r="L50" s="38"/>
      <c r="M50" s="38">
        <v>3</v>
      </c>
      <c r="N50" s="38"/>
      <c r="O50" s="38"/>
      <c r="P50" s="33">
        <v>3</v>
      </c>
      <c r="Q50" s="34">
        <f t="shared" si="0"/>
        <v>4</v>
      </c>
      <c r="R50" s="35" t="str">
        <f t="shared" si="3"/>
        <v>D</v>
      </c>
      <c r="S50" s="36" t="str">
        <f t="shared" si="1"/>
        <v>Trung bình yếu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2182</v>
      </c>
      <c r="D51" s="28" t="s">
        <v>728</v>
      </c>
      <c r="E51" s="29" t="s">
        <v>2183</v>
      </c>
      <c r="F51" s="30" t="s">
        <v>1305</v>
      </c>
      <c r="G51" s="27" t="s">
        <v>365</v>
      </c>
      <c r="H51" s="31">
        <v>10</v>
      </c>
      <c r="I51" s="31">
        <v>2</v>
      </c>
      <c r="J51" s="31" t="s">
        <v>27</v>
      </c>
      <c r="K51" s="31" t="s">
        <v>27</v>
      </c>
      <c r="L51" s="38"/>
      <c r="M51" s="38">
        <v>3</v>
      </c>
      <c r="N51" s="38"/>
      <c r="O51" s="38"/>
      <c r="P51" s="33">
        <v>3</v>
      </c>
      <c r="Q51" s="34">
        <f t="shared" si="0"/>
        <v>4.0999999999999996</v>
      </c>
      <c r="R51" s="35" t="str">
        <f t="shared" si="3"/>
        <v>D</v>
      </c>
      <c r="S51" s="36" t="str">
        <f t="shared" si="1"/>
        <v>Trung bình yếu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2184</v>
      </c>
      <c r="D52" s="28" t="s">
        <v>728</v>
      </c>
      <c r="E52" s="29" t="s">
        <v>488</v>
      </c>
      <c r="F52" s="30" t="s">
        <v>393</v>
      </c>
      <c r="G52" s="27" t="s">
        <v>739</v>
      </c>
      <c r="H52" s="31">
        <v>10</v>
      </c>
      <c r="I52" s="31">
        <v>4</v>
      </c>
      <c r="J52" s="31" t="s">
        <v>27</v>
      </c>
      <c r="K52" s="31" t="s">
        <v>27</v>
      </c>
      <c r="L52" s="38"/>
      <c r="M52" s="38">
        <v>2</v>
      </c>
      <c r="N52" s="38"/>
      <c r="O52" s="38"/>
      <c r="P52" s="33">
        <v>2</v>
      </c>
      <c r="Q52" s="34">
        <f t="shared" si="0"/>
        <v>4.2</v>
      </c>
      <c r="R52" s="35" t="str">
        <f t="shared" si="3"/>
        <v>D</v>
      </c>
      <c r="S52" s="36" t="str">
        <f t="shared" si="1"/>
        <v>Trung bình yếu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2185</v>
      </c>
      <c r="D53" s="28" t="s">
        <v>1572</v>
      </c>
      <c r="E53" s="29" t="s">
        <v>225</v>
      </c>
      <c r="F53" s="30" t="s">
        <v>1757</v>
      </c>
      <c r="G53" s="27" t="s">
        <v>886</v>
      </c>
      <c r="H53" s="31">
        <v>8</v>
      </c>
      <c r="I53" s="31">
        <v>6</v>
      </c>
      <c r="J53" s="31" t="s">
        <v>27</v>
      </c>
      <c r="K53" s="31" t="s">
        <v>27</v>
      </c>
      <c r="L53" s="38"/>
      <c r="M53" s="38">
        <v>4</v>
      </c>
      <c r="N53" s="38"/>
      <c r="O53" s="38"/>
      <c r="P53" s="33">
        <v>4</v>
      </c>
      <c r="Q53" s="34">
        <f t="shared" si="0"/>
        <v>5.4</v>
      </c>
      <c r="R53" s="35" t="str">
        <f t="shared" si="3"/>
        <v>D+</v>
      </c>
      <c r="S53" s="36" t="str">
        <f t="shared" si="1"/>
        <v>Trung bình yếu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2186</v>
      </c>
      <c r="D54" s="28" t="s">
        <v>2187</v>
      </c>
      <c r="E54" s="29" t="s">
        <v>225</v>
      </c>
      <c r="F54" s="30" t="s">
        <v>406</v>
      </c>
      <c r="G54" s="27" t="s">
        <v>102</v>
      </c>
      <c r="H54" s="31">
        <v>6</v>
      </c>
      <c r="I54" s="31">
        <v>3</v>
      </c>
      <c r="J54" s="31" t="s">
        <v>27</v>
      </c>
      <c r="K54" s="31" t="s">
        <v>27</v>
      </c>
      <c r="L54" s="38"/>
      <c r="M54" s="38">
        <v>8</v>
      </c>
      <c r="N54" s="38"/>
      <c r="O54" s="38"/>
      <c r="P54" s="33">
        <v>8</v>
      </c>
      <c r="Q54" s="34">
        <f t="shared" si="0"/>
        <v>6.1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2188</v>
      </c>
      <c r="D55" s="28" t="s">
        <v>2189</v>
      </c>
      <c r="E55" s="29" t="s">
        <v>2190</v>
      </c>
      <c r="F55" s="30" t="s">
        <v>1371</v>
      </c>
      <c r="G55" s="27" t="s">
        <v>115</v>
      </c>
      <c r="H55" s="31">
        <v>10</v>
      </c>
      <c r="I55" s="31">
        <v>2</v>
      </c>
      <c r="J55" s="31" t="s">
        <v>27</v>
      </c>
      <c r="K55" s="31" t="s">
        <v>27</v>
      </c>
      <c r="L55" s="38"/>
      <c r="M55" s="38">
        <v>3</v>
      </c>
      <c r="N55" s="38"/>
      <c r="O55" s="38"/>
      <c r="P55" s="33">
        <v>3</v>
      </c>
      <c r="Q55" s="34">
        <f t="shared" si="0"/>
        <v>4.0999999999999996</v>
      </c>
      <c r="R55" s="35" t="str">
        <f t="shared" si="3"/>
        <v>D</v>
      </c>
      <c r="S55" s="36" t="str">
        <f t="shared" si="1"/>
        <v>Trung bình yếu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2191</v>
      </c>
      <c r="D56" s="28" t="s">
        <v>2192</v>
      </c>
      <c r="E56" s="29" t="s">
        <v>1800</v>
      </c>
      <c r="F56" s="30" t="s">
        <v>1556</v>
      </c>
      <c r="G56" s="27" t="s">
        <v>220</v>
      </c>
      <c r="H56" s="31">
        <v>10</v>
      </c>
      <c r="I56" s="31">
        <v>1</v>
      </c>
      <c r="J56" s="31" t="s">
        <v>27</v>
      </c>
      <c r="K56" s="31" t="s">
        <v>27</v>
      </c>
      <c r="L56" s="38"/>
      <c r="M56" s="38">
        <v>4</v>
      </c>
      <c r="N56" s="38"/>
      <c r="O56" s="38"/>
      <c r="P56" s="33">
        <v>4</v>
      </c>
      <c r="Q56" s="34">
        <f t="shared" si="0"/>
        <v>4.3</v>
      </c>
      <c r="R56" s="35" t="str">
        <f t="shared" si="3"/>
        <v>D</v>
      </c>
      <c r="S56" s="36" t="str">
        <f t="shared" si="1"/>
        <v>Trung bình yếu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2193</v>
      </c>
      <c r="D57" s="28" t="s">
        <v>2194</v>
      </c>
      <c r="E57" s="29" t="s">
        <v>720</v>
      </c>
      <c r="F57" s="30" t="s">
        <v>586</v>
      </c>
      <c r="G57" s="27" t="s">
        <v>64</v>
      </c>
      <c r="H57" s="31">
        <v>6</v>
      </c>
      <c r="I57" s="31">
        <v>7</v>
      </c>
      <c r="J57" s="31" t="s">
        <v>27</v>
      </c>
      <c r="K57" s="31" t="s">
        <v>27</v>
      </c>
      <c r="L57" s="38"/>
      <c r="M57" s="38">
        <v>6</v>
      </c>
      <c r="N57" s="38"/>
      <c r="O57" s="38"/>
      <c r="P57" s="33">
        <v>6</v>
      </c>
      <c r="Q57" s="34">
        <f t="shared" si="0"/>
        <v>6.3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2195</v>
      </c>
      <c r="D58" s="28" t="s">
        <v>2196</v>
      </c>
      <c r="E58" s="29" t="s">
        <v>512</v>
      </c>
      <c r="F58" s="30" t="s">
        <v>1254</v>
      </c>
      <c r="G58" s="27" t="s">
        <v>120</v>
      </c>
      <c r="H58" s="31">
        <v>8</v>
      </c>
      <c r="I58" s="31">
        <v>1</v>
      </c>
      <c r="J58" s="31" t="s">
        <v>27</v>
      </c>
      <c r="K58" s="31" t="s">
        <v>27</v>
      </c>
      <c r="L58" s="38"/>
      <c r="M58" s="38">
        <v>6</v>
      </c>
      <c r="N58" s="38"/>
      <c r="O58" s="38"/>
      <c r="P58" s="33">
        <v>6</v>
      </c>
      <c r="Q58" s="34">
        <f t="shared" si="0"/>
        <v>4.9000000000000004</v>
      </c>
      <c r="R58" s="35" t="str">
        <f t="shared" si="3"/>
        <v>D</v>
      </c>
      <c r="S58" s="36" t="str">
        <f t="shared" si="1"/>
        <v>Trung bình yếu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2197</v>
      </c>
      <c r="D59" s="28" t="s">
        <v>74</v>
      </c>
      <c r="E59" s="29" t="s">
        <v>250</v>
      </c>
      <c r="F59" s="30" t="s">
        <v>877</v>
      </c>
      <c r="G59" s="27" t="s">
        <v>886</v>
      </c>
      <c r="H59" s="31">
        <v>10</v>
      </c>
      <c r="I59" s="31">
        <v>1</v>
      </c>
      <c r="J59" s="31" t="s">
        <v>27</v>
      </c>
      <c r="K59" s="31" t="s">
        <v>27</v>
      </c>
      <c r="L59" s="38"/>
      <c r="M59" s="38">
        <v>6</v>
      </c>
      <c r="N59" s="38"/>
      <c r="O59" s="38"/>
      <c r="P59" s="33">
        <v>6</v>
      </c>
      <c r="Q59" s="34">
        <f t="shared" si="0"/>
        <v>5.3</v>
      </c>
      <c r="R59" s="35" t="str">
        <f t="shared" si="3"/>
        <v>D+</v>
      </c>
      <c r="S59" s="36" t="str">
        <f t="shared" si="1"/>
        <v>Trung bình yếu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2198</v>
      </c>
      <c r="D60" s="28" t="s">
        <v>2199</v>
      </c>
      <c r="E60" s="29" t="s">
        <v>526</v>
      </c>
      <c r="F60" s="30" t="s">
        <v>904</v>
      </c>
      <c r="G60" s="27" t="s">
        <v>195</v>
      </c>
      <c r="H60" s="31">
        <v>10</v>
      </c>
      <c r="I60" s="31">
        <v>4</v>
      </c>
      <c r="J60" s="31" t="s">
        <v>27</v>
      </c>
      <c r="K60" s="31" t="s">
        <v>27</v>
      </c>
      <c r="L60" s="38"/>
      <c r="M60" s="38">
        <v>3</v>
      </c>
      <c r="N60" s="38"/>
      <c r="O60" s="38"/>
      <c r="P60" s="33">
        <v>3</v>
      </c>
      <c r="Q60" s="34">
        <f t="shared" si="0"/>
        <v>4.7</v>
      </c>
      <c r="R60" s="35" t="str">
        <f t="shared" si="3"/>
        <v>D</v>
      </c>
      <c r="S60" s="36" t="str">
        <f t="shared" si="1"/>
        <v>Trung bình yếu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2200</v>
      </c>
      <c r="D61" s="28" t="s">
        <v>104</v>
      </c>
      <c r="E61" s="29" t="s">
        <v>526</v>
      </c>
      <c r="F61" s="30" t="s">
        <v>247</v>
      </c>
      <c r="G61" s="27" t="s">
        <v>220</v>
      </c>
      <c r="H61" s="31">
        <v>8</v>
      </c>
      <c r="I61" s="31">
        <v>1</v>
      </c>
      <c r="J61" s="31" t="s">
        <v>27</v>
      </c>
      <c r="K61" s="31" t="s">
        <v>27</v>
      </c>
      <c r="L61" s="38"/>
      <c r="M61" s="38">
        <v>5</v>
      </c>
      <c r="N61" s="38"/>
      <c r="O61" s="38"/>
      <c r="P61" s="33">
        <v>5</v>
      </c>
      <c r="Q61" s="34">
        <f t="shared" si="0"/>
        <v>4.4000000000000004</v>
      </c>
      <c r="R61" s="35" t="str">
        <f t="shared" si="3"/>
        <v>D</v>
      </c>
      <c r="S61" s="36" t="str">
        <f t="shared" si="1"/>
        <v>Trung bình yếu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2201</v>
      </c>
      <c r="D62" s="28" t="s">
        <v>2202</v>
      </c>
      <c r="E62" s="29" t="s">
        <v>1810</v>
      </c>
      <c r="F62" s="30" t="s">
        <v>664</v>
      </c>
      <c r="G62" s="27" t="s">
        <v>195</v>
      </c>
      <c r="H62" s="31">
        <v>10</v>
      </c>
      <c r="I62" s="31">
        <v>2</v>
      </c>
      <c r="J62" s="31" t="s">
        <v>27</v>
      </c>
      <c r="K62" s="31" t="s">
        <v>27</v>
      </c>
      <c r="L62" s="38"/>
      <c r="M62" s="38">
        <v>3</v>
      </c>
      <c r="N62" s="38"/>
      <c r="O62" s="38"/>
      <c r="P62" s="33">
        <v>3</v>
      </c>
      <c r="Q62" s="34">
        <f t="shared" si="0"/>
        <v>4.0999999999999996</v>
      </c>
      <c r="R62" s="35" t="str">
        <f t="shared" si="3"/>
        <v>D</v>
      </c>
      <c r="S62" s="36" t="str">
        <f t="shared" si="1"/>
        <v>Trung bình yếu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2203</v>
      </c>
      <c r="D63" s="28" t="s">
        <v>104</v>
      </c>
      <c r="E63" s="29" t="s">
        <v>729</v>
      </c>
      <c r="F63" s="30" t="s">
        <v>2204</v>
      </c>
      <c r="G63" s="27" t="s">
        <v>2205</v>
      </c>
      <c r="H63" s="31">
        <v>7</v>
      </c>
      <c r="I63" s="31">
        <v>1</v>
      </c>
      <c r="J63" s="31" t="s">
        <v>27</v>
      </c>
      <c r="K63" s="31" t="s">
        <v>27</v>
      </c>
      <c r="L63" s="38"/>
      <c r="M63" s="38">
        <v>6</v>
      </c>
      <c r="N63" s="38"/>
      <c r="O63" s="38"/>
      <c r="P63" s="33">
        <v>6</v>
      </c>
      <c r="Q63" s="34">
        <f t="shared" si="0"/>
        <v>4.7</v>
      </c>
      <c r="R63" s="35" t="str">
        <f t="shared" si="3"/>
        <v>D</v>
      </c>
      <c r="S63" s="36" t="str">
        <f t="shared" si="1"/>
        <v>Trung bình yếu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2206</v>
      </c>
      <c r="D64" s="28" t="s">
        <v>224</v>
      </c>
      <c r="E64" s="29" t="s">
        <v>729</v>
      </c>
      <c r="F64" s="30" t="s">
        <v>2207</v>
      </c>
      <c r="G64" s="27" t="s">
        <v>2122</v>
      </c>
      <c r="H64" s="31">
        <v>10</v>
      </c>
      <c r="I64" s="31">
        <v>2</v>
      </c>
      <c r="J64" s="31" t="s">
        <v>27</v>
      </c>
      <c r="K64" s="31" t="s">
        <v>27</v>
      </c>
      <c r="L64" s="38"/>
      <c r="M64" s="38">
        <v>3</v>
      </c>
      <c r="N64" s="38"/>
      <c r="O64" s="38"/>
      <c r="P64" s="33">
        <v>3</v>
      </c>
      <c r="Q64" s="34">
        <f t="shared" si="0"/>
        <v>4.0999999999999996</v>
      </c>
      <c r="R64" s="35" t="str">
        <f t="shared" si="3"/>
        <v>D</v>
      </c>
      <c r="S64" s="36" t="str">
        <f t="shared" si="1"/>
        <v>Trung bình yếu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2208</v>
      </c>
      <c r="D65" s="28" t="s">
        <v>2209</v>
      </c>
      <c r="E65" s="29" t="s">
        <v>2210</v>
      </c>
      <c r="F65" s="30" t="s">
        <v>2211</v>
      </c>
      <c r="G65" s="27" t="s">
        <v>688</v>
      </c>
      <c r="H65" s="31">
        <v>10</v>
      </c>
      <c r="I65" s="31">
        <v>2</v>
      </c>
      <c r="J65" s="31" t="s">
        <v>27</v>
      </c>
      <c r="K65" s="31" t="s">
        <v>27</v>
      </c>
      <c r="L65" s="38"/>
      <c r="M65" s="38">
        <v>6</v>
      </c>
      <c r="N65" s="38"/>
      <c r="O65" s="38"/>
      <c r="P65" s="33">
        <v>6</v>
      </c>
      <c r="Q65" s="34">
        <f t="shared" si="0"/>
        <v>5.6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2212</v>
      </c>
      <c r="D66" s="28" t="s">
        <v>777</v>
      </c>
      <c r="E66" s="29" t="s">
        <v>257</v>
      </c>
      <c r="F66" s="30" t="s">
        <v>1991</v>
      </c>
      <c r="G66" s="27" t="s">
        <v>220</v>
      </c>
      <c r="H66" s="31">
        <v>10</v>
      </c>
      <c r="I66" s="31">
        <v>4</v>
      </c>
      <c r="J66" s="31" t="s">
        <v>27</v>
      </c>
      <c r="K66" s="31" t="s">
        <v>27</v>
      </c>
      <c r="L66" s="38"/>
      <c r="M66" s="38">
        <v>4</v>
      </c>
      <c r="N66" s="38"/>
      <c r="O66" s="38"/>
      <c r="P66" s="33">
        <v>4</v>
      </c>
      <c r="Q66" s="34">
        <f t="shared" si="0"/>
        <v>5.2</v>
      </c>
      <c r="R66" s="35" t="str">
        <f t="shared" si="3"/>
        <v>D+</v>
      </c>
      <c r="S66" s="36" t="str">
        <f t="shared" si="1"/>
        <v>Trung bình yếu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2213</v>
      </c>
      <c r="D67" s="28" t="s">
        <v>2214</v>
      </c>
      <c r="E67" s="29" t="s">
        <v>257</v>
      </c>
      <c r="F67" s="30" t="s">
        <v>2215</v>
      </c>
      <c r="G67" s="27" t="s">
        <v>272</v>
      </c>
      <c r="H67" s="31">
        <v>10</v>
      </c>
      <c r="I67" s="31">
        <v>1</v>
      </c>
      <c r="J67" s="31" t="s">
        <v>27</v>
      </c>
      <c r="K67" s="31" t="s">
        <v>27</v>
      </c>
      <c r="L67" s="38"/>
      <c r="M67" s="38">
        <v>5</v>
      </c>
      <c r="N67" s="38"/>
      <c r="O67" s="38"/>
      <c r="P67" s="33">
        <v>5</v>
      </c>
      <c r="Q67" s="34">
        <f t="shared" si="0"/>
        <v>4.8</v>
      </c>
      <c r="R67" s="35" t="str">
        <f t="shared" si="3"/>
        <v>D</v>
      </c>
      <c r="S67" s="36" t="str">
        <f t="shared" si="1"/>
        <v>Trung bình yếu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2216</v>
      </c>
      <c r="D68" s="28" t="s">
        <v>550</v>
      </c>
      <c r="E68" s="29" t="s">
        <v>257</v>
      </c>
      <c r="F68" s="30" t="s">
        <v>987</v>
      </c>
      <c r="G68" s="27" t="s">
        <v>886</v>
      </c>
      <c r="H68" s="31">
        <v>10</v>
      </c>
      <c r="I68" s="31">
        <v>4</v>
      </c>
      <c r="J68" s="31" t="s">
        <v>27</v>
      </c>
      <c r="K68" s="31" t="s">
        <v>27</v>
      </c>
      <c r="L68" s="38"/>
      <c r="M68" s="38">
        <v>2</v>
      </c>
      <c r="N68" s="38"/>
      <c r="O68" s="38"/>
      <c r="P68" s="33">
        <v>2</v>
      </c>
      <c r="Q68" s="34">
        <f t="shared" si="0"/>
        <v>4.2</v>
      </c>
      <c r="R68" s="35" t="str">
        <f t="shared" si="3"/>
        <v>D</v>
      </c>
      <c r="S68" s="36" t="str">
        <f t="shared" si="1"/>
        <v>Trung bình yếu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2217</v>
      </c>
      <c r="D69" s="28" t="s">
        <v>2218</v>
      </c>
      <c r="E69" s="29" t="s">
        <v>257</v>
      </c>
      <c r="F69" s="30" t="s">
        <v>2219</v>
      </c>
      <c r="G69" s="27" t="s">
        <v>220</v>
      </c>
      <c r="H69" s="31">
        <v>10</v>
      </c>
      <c r="I69" s="31">
        <v>2</v>
      </c>
      <c r="J69" s="31" t="s">
        <v>27</v>
      </c>
      <c r="K69" s="31" t="s">
        <v>27</v>
      </c>
      <c r="L69" s="38"/>
      <c r="M69" s="38">
        <v>3</v>
      </c>
      <c r="N69" s="38"/>
      <c r="O69" s="38"/>
      <c r="P69" s="33">
        <v>3</v>
      </c>
      <c r="Q69" s="34">
        <f t="shared" si="0"/>
        <v>4.0999999999999996</v>
      </c>
      <c r="R69" s="35" t="str">
        <f t="shared" si="3"/>
        <v>D</v>
      </c>
      <c r="S69" s="36" t="str">
        <f t="shared" si="1"/>
        <v>Trung bình yếu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2220</v>
      </c>
      <c r="D70" s="28" t="s">
        <v>751</v>
      </c>
      <c r="E70" s="29" t="s">
        <v>283</v>
      </c>
      <c r="F70" s="30" t="s">
        <v>354</v>
      </c>
      <c r="G70" s="27" t="s">
        <v>92</v>
      </c>
      <c r="H70" s="31">
        <v>0</v>
      </c>
      <c r="I70" s="31">
        <v>0</v>
      </c>
      <c r="J70" s="31" t="s">
        <v>27</v>
      </c>
      <c r="K70" s="31" t="s">
        <v>27</v>
      </c>
      <c r="L70" s="38"/>
      <c r="M70" s="38">
        <v>0</v>
      </c>
      <c r="N70" s="38"/>
      <c r="O70" s="38"/>
      <c r="P70" s="33">
        <v>0</v>
      </c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>Không đủ ĐKDT</v>
      </c>
      <c r="U70" s="91"/>
      <c r="V70" s="89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2221</v>
      </c>
      <c r="D71" s="28" t="s">
        <v>544</v>
      </c>
      <c r="E71" s="29" t="s">
        <v>1837</v>
      </c>
      <c r="F71" s="30" t="s">
        <v>2222</v>
      </c>
      <c r="G71" s="27" t="s">
        <v>652</v>
      </c>
      <c r="H71" s="31">
        <v>10</v>
      </c>
      <c r="I71" s="31">
        <v>2</v>
      </c>
      <c r="J71" s="31" t="s">
        <v>27</v>
      </c>
      <c r="K71" s="31" t="s">
        <v>27</v>
      </c>
      <c r="L71" s="38"/>
      <c r="M71" s="38">
        <v>3</v>
      </c>
      <c r="N71" s="38"/>
      <c r="O71" s="38"/>
      <c r="P71" s="33">
        <v>3</v>
      </c>
      <c r="Q71" s="34">
        <f t="shared" si="0"/>
        <v>4.0999999999999996</v>
      </c>
      <c r="R71" s="35" t="str">
        <f t="shared" si="3"/>
        <v>D</v>
      </c>
      <c r="S71" s="36" t="str">
        <f t="shared" si="1"/>
        <v>Trung bình yếu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2223</v>
      </c>
      <c r="D72" s="28" t="s">
        <v>672</v>
      </c>
      <c r="E72" s="29" t="s">
        <v>2224</v>
      </c>
      <c r="F72" s="30" t="s">
        <v>2087</v>
      </c>
      <c r="G72" s="27" t="s">
        <v>886</v>
      </c>
      <c r="H72" s="31">
        <v>10</v>
      </c>
      <c r="I72" s="31">
        <v>1</v>
      </c>
      <c r="J72" s="31" t="s">
        <v>27</v>
      </c>
      <c r="K72" s="31" t="s">
        <v>27</v>
      </c>
      <c r="L72" s="38"/>
      <c r="M72" s="38">
        <v>6</v>
      </c>
      <c r="N72" s="38"/>
      <c r="O72" s="38"/>
      <c r="P72" s="33">
        <v>6</v>
      </c>
      <c r="Q72" s="34">
        <f t="shared" si="0"/>
        <v>5.3</v>
      </c>
      <c r="R72" s="35" t="str">
        <f t="shared" si="3"/>
        <v>D+</v>
      </c>
      <c r="S72" s="36" t="str">
        <f t="shared" si="1"/>
        <v>Trung bình yếu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2225</v>
      </c>
      <c r="D73" s="28" t="s">
        <v>2226</v>
      </c>
      <c r="E73" s="29" t="s">
        <v>760</v>
      </c>
      <c r="F73" s="30" t="s">
        <v>1803</v>
      </c>
      <c r="G73" s="27" t="s">
        <v>115</v>
      </c>
      <c r="H73" s="31">
        <v>10</v>
      </c>
      <c r="I73" s="31">
        <v>2</v>
      </c>
      <c r="J73" s="31" t="s">
        <v>27</v>
      </c>
      <c r="K73" s="31" t="s">
        <v>27</v>
      </c>
      <c r="L73" s="38"/>
      <c r="M73" s="38">
        <v>3</v>
      </c>
      <c r="N73" s="38"/>
      <c r="O73" s="38"/>
      <c r="P73" s="33">
        <v>3</v>
      </c>
      <c r="Q73" s="34">
        <f t="shared" si="0"/>
        <v>4.0999999999999996</v>
      </c>
      <c r="R73" s="35" t="str">
        <f t="shared" si="3"/>
        <v>D</v>
      </c>
      <c r="S73" s="36" t="str">
        <f t="shared" si="1"/>
        <v>Trung bình yếu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2227</v>
      </c>
      <c r="D74" s="28" t="s">
        <v>2228</v>
      </c>
      <c r="E74" s="29" t="s">
        <v>559</v>
      </c>
      <c r="F74" s="30" t="s">
        <v>2229</v>
      </c>
      <c r="G74" s="27" t="s">
        <v>153</v>
      </c>
      <c r="H74" s="31">
        <v>9</v>
      </c>
      <c r="I74" s="31">
        <v>4</v>
      </c>
      <c r="J74" s="31" t="s">
        <v>27</v>
      </c>
      <c r="K74" s="31" t="s">
        <v>27</v>
      </c>
      <c r="L74" s="38"/>
      <c r="M74" s="38">
        <v>3</v>
      </c>
      <c r="N74" s="38"/>
      <c r="O74" s="38"/>
      <c r="P74" s="33">
        <v>3</v>
      </c>
      <c r="Q74" s="34">
        <f t="shared" si="0"/>
        <v>4.5</v>
      </c>
      <c r="R74" s="35" t="str">
        <f t="shared" si="3"/>
        <v>D</v>
      </c>
      <c r="S74" s="36" t="str">
        <f t="shared" si="1"/>
        <v>Trung bình yếu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2230</v>
      </c>
      <c r="D75" s="28" t="s">
        <v>1850</v>
      </c>
      <c r="E75" s="29" t="s">
        <v>566</v>
      </c>
      <c r="F75" s="30" t="s">
        <v>1184</v>
      </c>
      <c r="G75" s="27" t="s">
        <v>1076</v>
      </c>
      <c r="H75" s="31">
        <v>10</v>
      </c>
      <c r="I75" s="31">
        <v>4</v>
      </c>
      <c r="J75" s="31" t="s">
        <v>27</v>
      </c>
      <c r="K75" s="31" t="s">
        <v>27</v>
      </c>
      <c r="L75" s="38"/>
      <c r="M75" s="38">
        <v>6</v>
      </c>
      <c r="N75" s="38"/>
      <c r="O75" s="38"/>
      <c r="P75" s="33">
        <v>6</v>
      </c>
      <c r="Q75" s="34">
        <f t="shared" ref="Q75:Q83" si="5">ROUND(SUMPRODUCT(H75:P75,$H$10:$P$10)/100,1)</f>
        <v>6.2</v>
      </c>
      <c r="R75" s="35" t="str">
        <f t="shared" si="3"/>
        <v>C</v>
      </c>
      <c r="S75" s="36" t="str">
        <f t="shared" si="1"/>
        <v>Trung bình</v>
      </c>
      <c r="T75" s="37" t="str">
        <f t="shared" si="4"/>
        <v/>
      </c>
      <c r="U75" s="91"/>
      <c r="V75" s="89" t="str">
        <f t="shared" ref="V75:V83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2231</v>
      </c>
      <c r="D76" s="28" t="s">
        <v>2232</v>
      </c>
      <c r="E76" s="29" t="s">
        <v>566</v>
      </c>
      <c r="F76" s="30" t="s">
        <v>339</v>
      </c>
      <c r="G76" s="27" t="s">
        <v>917</v>
      </c>
      <c r="H76" s="31">
        <v>10</v>
      </c>
      <c r="I76" s="31">
        <v>2</v>
      </c>
      <c r="J76" s="31" t="s">
        <v>27</v>
      </c>
      <c r="K76" s="31" t="s">
        <v>27</v>
      </c>
      <c r="L76" s="38"/>
      <c r="M76" s="38">
        <v>3</v>
      </c>
      <c r="N76" s="38"/>
      <c r="O76" s="38"/>
      <c r="P76" s="33">
        <v>3</v>
      </c>
      <c r="Q76" s="34">
        <f t="shared" si="5"/>
        <v>4.0999999999999996</v>
      </c>
      <c r="R76" s="35" t="str">
        <f t="shared" si="3"/>
        <v>D</v>
      </c>
      <c r="S76" s="36" t="str">
        <f t="shared" si="1"/>
        <v>Trung bình yếu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2233</v>
      </c>
      <c r="D77" s="28" t="s">
        <v>1589</v>
      </c>
      <c r="E77" s="29" t="s">
        <v>315</v>
      </c>
      <c r="F77" s="30" t="s">
        <v>1159</v>
      </c>
      <c r="G77" s="27" t="s">
        <v>195</v>
      </c>
      <c r="H77" s="31">
        <v>8</v>
      </c>
      <c r="I77" s="31">
        <v>3</v>
      </c>
      <c r="J77" s="31" t="s">
        <v>27</v>
      </c>
      <c r="K77" s="31" t="s">
        <v>27</v>
      </c>
      <c r="L77" s="38"/>
      <c r="M77" s="38">
        <v>3</v>
      </c>
      <c r="N77" s="38"/>
      <c r="O77" s="38"/>
      <c r="P77" s="33">
        <v>3</v>
      </c>
      <c r="Q77" s="34">
        <f t="shared" si="5"/>
        <v>4</v>
      </c>
      <c r="R77" s="35" t="str">
        <f t="shared" si="3"/>
        <v>D</v>
      </c>
      <c r="S77" s="36" t="str">
        <f t="shared" si="1"/>
        <v>Trung bình yếu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2234</v>
      </c>
      <c r="D78" s="28" t="s">
        <v>387</v>
      </c>
      <c r="E78" s="29" t="s">
        <v>319</v>
      </c>
      <c r="F78" s="30" t="s">
        <v>320</v>
      </c>
      <c r="G78" s="27" t="s">
        <v>886</v>
      </c>
      <c r="H78" s="31">
        <v>10</v>
      </c>
      <c r="I78" s="31">
        <v>2</v>
      </c>
      <c r="J78" s="31" t="s">
        <v>27</v>
      </c>
      <c r="K78" s="31" t="s">
        <v>27</v>
      </c>
      <c r="L78" s="38"/>
      <c r="M78" s="38">
        <v>3</v>
      </c>
      <c r="N78" s="38"/>
      <c r="O78" s="38"/>
      <c r="P78" s="33">
        <v>3</v>
      </c>
      <c r="Q78" s="34">
        <f t="shared" si="5"/>
        <v>4.0999999999999996</v>
      </c>
      <c r="R78" s="35" t="str">
        <f t="shared" si="3"/>
        <v>D</v>
      </c>
      <c r="S78" s="36" t="str">
        <f t="shared" si="1"/>
        <v>Trung bình yếu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2235</v>
      </c>
      <c r="D79" s="28" t="s">
        <v>2236</v>
      </c>
      <c r="E79" s="29" t="s">
        <v>2237</v>
      </c>
      <c r="F79" s="30" t="s">
        <v>492</v>
      </c>
      <c r="G79" s="27" t="s">
        <v>102</v>
      </c>
      <c r="H79" s="31">
        <v>8</v>
      </c>
      <c r="I79" s="31">
        <v>3</v>
      </c>
      <c r="J79" s="31" t="s">
        <v>27</v>
      </c>
      <c r="K79" s="31" t="s">
        <v>27</v>
      </c>
      <c r="L79" s="38"/>
      <c r="M79" s="38">
        <v>3</v>
      </c>
      <c r="N79" s="38"/>
      <c r="O79" s="38"/>
      <c r="P79" s="33">
        <v>3</v>
      </c>
      <c r="Q79" s="34">
        <f t="shared" si="5"/>
        <v>4</v>
      </c>
      <c r="R79" s="35" t="str">
        <f t="shared" si="3"/>
        <v>D</v>
      </c>
      <c r="S79" s="36" t="str">
        <f t="shared" si="1"/>
        <v>Trung bình yếu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2238</v>
      </c>
      <c r="D80" s="28" t="s">
        <v>2239</v>
      </c>
      <c r="E80" s="29" t="s">
        <v>1422</v>
      </c>
      <c r="F80" s="30" t="s">
        <v>2211</v>
      </c>
      <c r="G80" s="27" t="s">
        <v>102</v>
      </c>
      <c r="H80" s="31">
        <v>10</v>
      </c>
      <c r="I80" s="31">
        <v>4</v>
      </c>
      <c r="J80" s="31" t="s">
        <v>27</v>
      </c>
      <c r="K80" s="31" t="s">
        <v>27</v>
      </c>
      <c r="L80" s="38"/>
      <c r="M80" s="38">
        <v>2</v>
      </c>
      <c r="N80" s="38"/>
      <c r="O80" s="38"/>
      <c r="P80" s="33">
        <v>2</v>
      </c>
      <c r="Q80" s="34">
        <f t="shared" si="5"/>
        <v>4.2</v>
      </c>
      <c r="R80" s="35" t="str">
        <f t="shared" si="3"/>
        <v>D</v>
      </c>
      <c r="S80" s="36" t="str">
        <f t="shared" si="1"/>
        <v>Trung bình yếu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2240</v>
      </c>
      <c r="D81" s="28" t="s">
        <v>117</v>
      </c>
      <c r="E81" s="29" t="s">
        <v>2110</v>
      </c>
      <c r="F81" s="30" t="s">
        <v>1935</v>
      </c>
      <c r="G81" s="27" t="s">
        <v>886</v>
      </c>
      <c r="H81" s="31">
        <v>10</v>
      </c>
      <c r="I81" s="31">
        <v>2</v>
      </c>
      <c r="J81" s="31" t="s">
        <v>27</v>
      </c>
      <c r="K81" s="31" t="s">
        <v>27</v>
      </c>
      <c r="L81" s="38"/>
      <c r="M81" s="38">
        <v>3</v>
      </c>
      <c r="N81" s="38"/>
      <c r="O81" s="38"/>
      <c r="P81" s="33">
        <v>3</v>
      </c>
      <c r="Q81" s="34">
        <f t="shared" si="5"/>
        <v>4.0999999999999996</v>
      </c>
      <c r="R81" s="35" t="str">
        <f t="shared" si="3"/>
        <v>D</v>
      </c>
      <c r="S81" s="36" t="str">
        <f t="shared" si="1"/>
        <v>Trung bình yếu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2241</v>
      </c>
      <c r="D82" s="28" t="s">
        <v>2242</v>
      </c>
      <c r="E82" s="29" t="s">
        <v>774</v>
      </c>
      <c r="F82" s="30" t="s">
        <v>1205</v>
      </c>
      <c r="G82" s="27" t="s">
        <v>647</v>
      </c>
      <c r="H82" s="31">
        <v>10</v>
      </c>
      <c r="I82" s="31">
        <v>4</v>
      </c>
      <c r="J82" s="31" t="s">
        <v>27</v>
      </c>
      <c r="K82" s="31" t="s">
        <v>27</v>
      </c>
      <c r="L82" s="38"/>
      <c r="M82" s="38">
        <v>8</v>
      </c>
      <c r="N82" s="38"/>
      <c r="O82" s="38"/>
      <c r="P82" s="33">
        <v>8</v>
      </c>
      <c r="Q82" s="34">
        <f t="shared" si="5"/>
        <v>7.2</v>
      </c>
      <c r="R82" s="35" t="str">
        <f t="shared" si="3"/>
        <v>B</v>
      </c>
      <c r="S82" s="36" t="str">
        <f t="shared" si="1"/>
        <v>Khá</v>
      </c>
      <c r="T82" s="37" t="str">
        <f t="shared" si="4"/>
        <v/>
      </c>
      <c r="U82" s="91"/>
      <c r="V82" s="89" t="str">
        <f t="shared" si="6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18.75" customHeight="1">
      <c r="B83" s="26">
        <v>73</v>
      </c>
      <c r="C83" s="27" t="s">
        <v>2243</v>
      </c>
      <c r="D83" s="28" t="s">
        <v>863</v>
      </c>
      <c r="E83" s="29" t="s">
        <v>774</v>
      </c>
      <c r="F83" s="30" t="s">
        <v>1321</v>
      </c>
      <c r="G83" s="27" t="s">
        <v>195</v>
      </c>
      <c r="H83" s="31">
        <v>6</v>
      </c>
      <c r="I83" s="31">
        <v>7</v>
      </c>
      <c r="J83" s="31" t="s">
        <v>27</v>
      </c>
      <c r="K83" s="31" t="s">
        <v>27</v>
      </c>
      <c r="L83" s="38"/>
      <c r="M83" s="38">
        <v>5</v>
      </c>
      <c r="N83" s="38"/>
      <c r="O83" s="38"/>
      <c r="P83" s="33">
        <v>5</v>
      </c>
      <c r="Q83" s="34">
        <f t="shared" si="5"/>
        <v>5.8</v>
      </c>
      <c r="R83" s="35" t="str">
        <f t="shared" si="3"/>
        <v>C</v>
      </c>
      <c r="S83" s="36" t="str">
        <f t="shared" si="1"/>
        <v>Trung bình</v>
      </c>
      <c r="T83" s="37" t="str">
        <f t="shared" si="4"/>
        <v/>
      </c>
      <c r="U83" s="91"/>
      <c r="V83" s="89" t="str">
        <f t="shared" si="6"/>
        <v>Đạt</v>
      </c>
      <c r="W83" s="74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2"/>
    </row>
    <row r="84" spans="1:38" ht="7.5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t="16.5">
      <c r="A85" s="2"/>
      <c r="B85" s="111" t="s">
        <v>28</v>
      </c>
      <c r="C85" s="111"/>
      <c r="D85" s="40"/>
      <c r="E85" s="41"/>
      <c r="F85" s="41"/>
      <c r="G85" s="41"/>
      <c r="H85" s="42"/>
      <c r="I85" s="43"/>
      <c r="J85" s="43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</row>
    <row r="86" spans="1:38" ht="16.5" customHeight="1">
      <c r="A86" s="2"/>
      <c r="B86" s="45" t="s">
        <v>29</v>
      </c>
      <c r="C86" s="45"/>
      <c r="D86" s="46">
        <f>+$Y$9</f>
        <v>73</v>
      </c>
      <c r="E86" s="47" t="s">
        <v>30</v>
      </c>
      <c r="F86" s="47"/>
      <c r="G86" s="131" t="s">
        <v>31</v>
      </c>
      <c r="H86" s="131"/>
      <c r="I86" s="131"/>
      <c r="J86" s="131"/>
      <c r="K86" s="131"/>
      <c r="L86" s="131"/>
      <c r="M86" s="131"/>
      <c r="N86" s="131"/>
      <c r="O86" s="131"/>
      <c r="P86" s="48">
        <f>$Y$9 -COUNTIF($T$10:$T$273,"Vắng") -COUNTIF($T$10:$T$273,"Vắng có phép") - COUNTIF($T$10:$T$273,"Đình chỉ thi") - COUNTIF($T$10:$T$273,"Không đủ ĐKDT")</f>
        <v>70</v>
      </c>
      <c r="Q86" s="48"/>
      <c r="R86" s="49"/>
      <c r="S86" s="50"/>
      <c r="T86" s="50" t="s">
        <v>30</v>
      </c>
      <c r="U86" s="3"/>
    </row>
    <row r="87" spans="1:38" ht="16.5" customHeight="1">
      <c r="A87" s="2"/>
      <c r="B87" s="45" t="s">
        <v>32</v>
      </c>
      <c r="C87" s="45"/>
      <c r="D87" s="46">
        <f>+$AJ$9</f>
        <v>69</v>
      </c>
      <c r="E87" s="47" t="s">
        <v>30</v>
      </c>
      <c r="F87" s="47"/>
      <c r="G87" s="131" t="s">
        <v>33</v>
      </c>
      <c r="H87" s="131"/>
      <c r="I87" s="131"/>
      <c r="J87" s="131"/>
      <c r="K87" s="131"/>
      <c r="L87" s="131"/>
      <c r="M87" s="131"/>
      <c r="N87" s="131"/>
      <c r="O87" s="131"/>
      <c r="P87" s="51">
        <f>COUNTIF($T$10:$T$149,"Vắng")</f>
        <v>0</v>
      </c>
      <c r="Q87" s="51"/>
      <c r="R87" s="52"/>
      <c r="S87" s="50"/>
      <c r="T87" s="50" t="s">
        <v>30</v>
      </c>
      <c r="U87" s="3"/>
    </row>
    <row r="88" spans="1:38" ht="16.5" customHeight="1">
      <c r="A88" s="2"/>
      <c r="B88" s="45" t="s">
        <v>53</v>
      </c>
      <c r="C88" s="45"/>
      <c r="D88" s="83">
        <f>COUNTIF(V11:V83,"Học lại")</f>
        <v>4</v>
      </c>
      <c r="E88" s="47" t="s">
        <v>30</v>
      </c>
      <c r="F88" s="47"/>
      <c r="G88" s="131" t="s">
        <v>54</v>
      </c>
      <c r="H88" s="131"/>
      <c r="I88" s="131"/>
      <c r="J88" s="131"/>
      <c r="K88" s="131"/>
      <c r="L88" s="131"/>
      <c r="M88" s="131"/>
      <c r="N88" s="131"/>
      <c r="O88" s="131"/>
      <c r="P88" s="48">
        <f>COUNTIF($T$10:$T$149,"Vắng có phép")</f>
        <v>0</v>
      </c>
      <c r="Q88" s="48"/>
      <c r="R88" s="49"/>
      <c r="S88" s="50"/>
      <c r="T88" s="50" t="s">
        <v>30</v>
      </c>
      <c r="U88" s="3"/>
    </row>
    <row r="89" spans="1:38" ht="3" customHeight="1">
      <c r="A89" s="2"/>
      <c r="B89" s="39"/>
      <c r="C89" s="40"/>
      <c r="D89" s="40"/>
      <c r="E89" s="41"/>
      <c r="F89" s="41"/>
      <c r="G89" s="41"/>
      <c r="H89" s="42"/>
      <c r="I89" s="43"/>
      <c r="J89" s="43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</row>
    <row r="90" spans="1:38">
      <c r="B90" s="84" t="s">
        <v>34</v>
      </c>
      <c r="C90" s="84"/>
      <c r="D90" s="85">
        <f>COUNTIF(V11:V83,"Thi lại")</f>
        <v>0</v>
      </c>
      <c r="E90" s="86" t="s">
        <v>30</v>
      </c>
      <c r="F90" s="3"/>
      <c r="G90" s="3"/>
      <c r="H90" s="3"/>
      <c r="I90" s="3"/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3"/>
    </row>
    <row r="91" spans="1:38">
      <c r="B91" s="84"/>
      <c r="C91" s="84"/>
      <c r="D91" s="85"/>
      <c r="E91" s="86"/>
      <c r="F91" s="3"/>
      <c r="G91" s="3"/>
      <c r="H91" s="3"/>
      <c r="I91" s="3"/>
      <c r="J91" s="130" t="s">
        <v>3865</v>
      </c>
      <c r="K91" s="130"/>
      <c r="L91" s="130"/>
      <c r="M91" s="130"/>
      <c r="N91" s="130"/>
      <c r="O91" s="130"/>
      <c r="P91" s="130"/>
      <c r="Q91" s="130"/>
      <c r="R91" s="130"/>
      <c r="S91" s="130"/>
      <c r="T91" s="130"/>
      <c r="U91" s="3"/>
    </row>
    <row r="92" spans="1:38">
      <c r="A92" s="53"/>
      <c r="B92" s="99" t="s">
        <v>35</v>
      </c>
      <c r="C92" s="99"/>
      <c r="D92" s="99"/>
      <c r="E92" s="99"/>
      <c r="F92" s="99"/>
      <c r="G92" s="99"/>
      <c r="H92" s="99"/>
      <c r="I92" s="54"/>
      <c r="J92" s="104" t="s">
        <v>36</v>
      </c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3"/>
    </row>
    <row r="93" spans="1:38" ht="4.5" customHeight="1">
      <c r="A93" s="2"/>
      <c r="B93" s="39"/>
      <c r="C93" s="55"/>
      <c r="D93" s="55"/>
      <c r="E93" s="56"/>
      <c r="F93" s="56"/>
      <c r="G93" s="56"/>
      <c r="H93" s="57"/>
      <c r="I93" s="58"/>
      <c r="J93" s="58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38" s="2" customFormat="1">
      <c r="B94" s="99" t="s">
        <v>37</v>
      </c>
      <c r="C94" s="99"/>
      <c r="D94" s="101" t="s">
        <v>38</v>
      </c>
      <c r="E94" s="101"/>
      <c r="F94" s="101"/>
      <c r="G94" s="101"/>
      <c r="H94" s="101"/>
      <c r="I94" s="58"/>
      <c r="J94" s="58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9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3.7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18" customHeight="1">
      <c r="A100" s="1"/>
      <c r="B100" s="100" t="s">
        <v>3863</v>
      </c>
      <c r="C100" s="100"/>
      <c r="D100" s="100" t="s">
        <v>3864</v>
      </c>
      <c r="E100" s="100"/>
      <c r="F100" s="100"/>
      <c r="G100" s="100"/>
      <c r="H100" s="100"/>
      <c r="I100" s="100"/>
      <c r="J100" s="100" t="s">
        <v>39</v>
      </c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4.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s="2" customFormat="1" ht="36.75" hidden="1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62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</row>
    <row r="103" spans="1:38" ht="38.25" hidden="1" customHeight="1">
      <c r="B103" s="98" t="s">
        <v>51</v>
      </c>
      <c r="C103" s="99"/>
      <c r="D103" s="99"/>
      <c r="E103" s="99"/>
      <c r="F103" s="99"/>
      <c r="G103" s="99"/>
      <c r="H103" s="98" t="s">
        <v>52</v>
      </c>
      <c r="I103" s="98"/>
      <c r="J103" s="98"/>
      <c r="K103" s="98"/>
      <c r="L103" s="98"/>
      <c r="M103" s="98"/>
      <c r="N103" s="102" t="s">
        <v>57</v>
      </c>
      <c r="O103" s="102"/>
      <c r="P103" s="102"/>
      <c r="Q103" s="102"/>
      <c r="R103" s="102"/>
      <c r="S103" s="102"/>
      <c r="T103" s="102"/>
      <c r="U103" s="102"/>
    </row>
    <row r="104" spans="1:38" hidden="1">
      <c r="B104" s="39"/>
      <c r="C104" s="55"/>
      <c r="D104" s="55"/>
      <c r="E104" s="56"/>
      <c r="F104" s="56"/>
      <c r="G104" s="56"/>
      <c r="H104" s="57"/>
      <c r="I104" s="58"/>
      <c r="J104" s="58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38" hidden="1">
      <c r="B105" s="99" t="s">
        <v>37</v>
      </c>
      <c r="C105" s="99"/>
      <c r="D105" s="101" t="s">
        <v>38</v>
      </c>
      <c r="E105" s="101"/>
      <c r="F105" s="101"/>
      <c r="G105" s="101"/>
      <c r="H105" s="101"/>
      <c r="I105" s="58"/>
      <c r="J105" s="58"/>
      <c r="K105" s="44"/>
      <c r="L105" s="44"/>
      <c r="M105" s="44"/>
      <c r="N105" s="44"/>
      <c r="O105" s="44"/>
      <c r="P105" s="44"/>
      <c r="Q105" s="44"/>
      <c r="R105" s="44"/>
      <c r="S105" s="44"/>
      <c r="T105" s="44"/>
    </row>
    <row r="106" spans="1:38" hidden="1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38" hidden="1"/>
    <row r="108" spans="1:38" hidden="1"/>
    <row r="109" spans="1:38" hidden="1"/>
    <row r="110" spans="1:38" hidden="1"/>
    <row r="111" spans="1:38" hidden="1">
      <c r="B111" s="97" t="s">
        <v>3820</v>
      </c>
      <c r="C111" s="97"/>
      <c r="D111" s="97"/>
      <c r="E111" s="97" t="s">
        <v>3821</v>
      </c>
      <c r="F111" s="97"/>
      <c r="G111" s="97"/>
      <c r="H111" s="97"/>
      <c r="I111" s="97"/>
      <c r="J111" s="97"/>
      <c r="K111" s="97"/>
      <c r="L111" s="97"/>
      <c r="M111" s="97"/>
      <c r="N111" s="97" t="s">
        <v>58</v>
      </c>
      <c r="O111" s="97"/>
      <c r="P111" s="97"/>
      <c r="Q111" s="97"/>
      <c r="R111" s="97"/>
      <c r="S111" s="97"/>
      <c r="T111" s="97"/>
      <c r="U111" s="97"/>
    </row>
    <row r="112" spans="1:38" hidden="1"/>
  </sheetData>
  <sheetProtection formatCells="0" formatColumns="0" formatRows="0" insertColumns="0" insertRows="0" insertHyperlinks="0" deleteColumns="0" deleteRows="0" sort="0" autoFilter="0" pivotTables="0"/>
  <autoFilter ref="A9:AL83">
    <filterColumn colId="3" showButton="0"/>
  </autoFilter>
  <mergeCells count="61"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Z5:AC7"/>
    <mergeCell ref="B94:C94"/>
    <mergeCell ref="D94:H94"/>
    <mergeCell ref="T8:T10"/>
    <mergeCell ref="U8:U10"/>
    <mergeCell ref="B10:G10"/>
    <mergeCell ref="B85:C85"/>
    <mergeCell ref="G86:O86"/>
    <mergeCell ref="G87:O87"/>
    <mergeCell ref="M8:N8"/>
    <mergeCell ref="O8:O9"/>
    <mergeCell ref="P8:P9"/>
    <mergeCell ref="Q8:Q10"/>
    <mergeCell ref="R8:R9"/>
    <mergeCell ref="S8:S9"/>
    <mergeCell ref="G8:G9"/>
    <mergeCell ref="G88:O88"/>
    <mergeCell ref="J90:T90"/>
    <mergeCell ref="J91:T91"/>
    <mergeCell ref="B92:H92"/>
    <mergeCell ref="J92:T92"/>
    <mergeCell ref="N111:U111"/>
    <mergeCell ref="B100:C100"/>
    <mergeCell ref="D100:I100"/>
    <mergeCell ref="J100:T100"/>
    <mergeCell ref="B103:G103"/>
    <mergeCell ref="H103:M103"/>
    <mergeCell ref="N103:U103"/>
    <mergeCell ref="B105:C105"/>
    <mergeCell ref="D105:H105"/>
    <mergeCell ref="B111:D111"/>
    <mergeCell ref="E111:G111"/>
    <mergeCell ref="H111:M111"/>
  </mergeCells>
  <conditionalFormatting sqref="H11:P83">
    <cfRule type="cellIs" dxfId="51" priority="5" operator="greaterThan">
      <formula>10</formula>
    </cfRule>
  </conditionalFormatting>
  <conditionalFormatting sqref="C1:C1048576">
    <cfRule type="duplicateValues" dxfId="50" priority="4"/>
  </conditionalFormatting>
  <conditionalFormatting sqref="C111">
    <cfRule type="duplicateValues" dxfId="49" priority="3"/>
  </conditionalFormatting>
  <conditionalFormatting sqref="C111">
    <cfRule type="duplicateValues" dxfId="48" priority="2"/>
  </conditionalFormatting>
  <conditionalFormatting sqref="F111">
    <cfRule type="duplicateValues" dxfId="47" priority="1"/>
  </conditionalFormatting>
  <dataValidations count="1">
    <dataValidation allowBlank="1" showInputMessage="1" showErrorMessage="1" errorTitle="Không xóa dữ liệu" error="Không xóa dữ liệu" prompt="Không xóa dữ liệu" sqref="D88 AL3:AL9 X3:AK4 W5:AK9 V11:W83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2"/>
  <sheetViews>
    <sheetView workbookViewId="0">
      <pane ySplit="4" topLeftCell="A70" activePane="bottomLeft" state="frozen"/>
      <selection activeCell="L4" sqref="L1:O1048576"/>
      <selection pane="bottomLeft" activeCell="E88" sqref="E88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3.33203125" style="1" bestFit="1" customWidth="1"/>
    <col min="5" max="5" width="5.6640625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3853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2</v>
      </c>
      <c r="G6" s="120" t="s">
        <v>3854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14</v>
      </c>
      <c r="Y9" s="69">
        <f>+$AH$9+$AJ$9+$AF$9</f>
        <v>72</v>
      </c>
      <c r="Z9" s="63">
        <f>COUNTIF($S$10:$S$142,"Khiển trách")</f>
        <v>0</v>
      </c>
      <c r="AA9" s="63">
        <f>COUNTIF($S$10:$S$142,"Cảnh cáo")</f>
        <v>0</v>
      </c>
      <c r="AB9" s="63">
        <f>COUNTIF($S$10:$S$142,"Đình chỉ thi")</f>
        <v>0</v>
      </c>
      <c r="AC9" s="70">
        <f>+($Z$9+$AA$9+$AB$9)/$Y$9*100%</f>
        <v>0</v>
      </c>
      <c r="AD9" s="63">
        <f>SUM(COUNTIF($S$10:$S$140,"Vắng"),COUNTIF($S$10:$S$140,"Vắng có phép"))</f>
        <v>0</v>
      </c>
      <c r="AE9" s="71">
        <f>+$AD$9/$Y$9</f>
        <v>0</v>
      </c>
      <c r="AF9" s="72">
        <f>COUNTIF($V$10:$V$140,"Thi lại")</f>
        <v>0</v>
      </c>
      <c r="AG9" s="71">
        <f>+$AF$9/$Y$9</f>
        <v>0</v>
      </c>
      <c r="AH9" s="72">
        <f>COUNTIF($V$10:$V$141,"Học lại")</f>
        <v>2</v>
      </c>
      <c r="AI9" s="71">
        <f>+$AH$9/$Y$9</f>
        <v>2.7777777777777776E-2</v>
      </c>
      <c r="AJ9" s="63">
        <f>COUNTIF($V$11:$V$141,"Đạt")</f>
        <v>70</v>
      </c>
      <c r="AK9" s="70">
        <f>+$AJ$9/$Y$9</f>
        <v>0.97222222222222221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2244</v>
      </c>
      <c r="D11" s="17" t="s">
        <v>2245</v>
      </c>
      <c r="E11" s="18" t="s">
        <v>67</v>
      </c>
      <c r="F11" s="19" t="s">
        <v>1162</v>
      </c>
      <c r="G11" s="16" t="s">
        <v>144</v>
      </c>
      <c r="H11" s="20">
        <v>10</v>
      </c>
      <c r="I11" s="20">
        <v>6</v>
      </c>
      <c r="J11" s="20" t="s">
        <v>27</v>
      </c>
      <c r="K11" s="20" t="s">
        <v>27</v>
      </c>
      <c r="L11" s="21"/>
      <c r="M11" s="21">
        <v>2</v>
      </c>
      <c r="N11" s="21"/>
      <c r="O11" s="21"/>
      <c r="P11" s="22">
        <v>2</v>
      </c>
      <c r="Q11" s="23">
        <f t="shared" ref="Q11:Q74" si="0">ROUND(SUMPRODUCT(H11:P11,$H$10:$P$10)/100,1)</f>
        <v>4.8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4" t="str">
        <f t="shared" ref="S11:S82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2246</v>
      </c>
      <c r="D12" s="28" t="s">
        <v>682</v>
      </c>
      <c r="E12" s="29" t="s">
        <v>67</v>
      </c>
      <c r="F12" s="30" t="s">
        <v>676</v>
      </c>
      <c r="G12" s="27" t="s">
        <v>136</v>
      </c>
      <c r="H12" s="31">
        <v>10</v>
      </c>
      <c r="I12" s="31">
        <v>8</v>
      </c>
      <c r="J12" s="31" t="s">
        <v>27</v>
      </c>
      <c r="K12" s="31" t="s">
        <v>27</v>
      </c>
      <c r="L12" s="32"/>
      <c r="M12" s="32">
        <v>2</v>
      </c>
      <c r="N12" s="32"/>
      <c r="O12" s="32"/>
      <c r="P12" s="33">
        <v>2</v>
      </c>
      <c r="Q12" s="34">
        <f t="shared" si="0"/>
        <v>5.4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D+</v>
      </c>
      <c r="S12" s="36" t="str">
        <f t="shared" si="1"/>
        <v>Trung bình yếu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2247</v>
      </c>
      <c r="D13" s="28" t="s">
        <v>2248</v>
      </c>
      <c r="E13" s="29" t="s">
        <v>372</v>
      </c>
      <c r="F13" s="30" t="s">
        <v>1877</v>
      </c>
      <c r="G13" s="27" t="s">
        <v>144</v>
      </c>
      <c r="H13" s="31">
        <v>8</v>
      </c>
      <c r="I13" s="31">
        <v>5</v>
      </c>
      <c r="J13" s="31" t="s">
        <v>27</v>
      </c>
      <c r="K13" s="31" t="s">
        <v>27</v>
      </c>
      <c r="L13" s="38"/>
      <c r="M13" s="38">
        <v>2</v>
      </c>
      <c r="N13" s="38"/>
      <c r="O13" s="38"/>
      <c r="P13" s="33">
        <v>2</v>
      </c>
      <c r="Q13" s="34">
        <f t="shared" si="0"/>
        <v>4.0999999999999996</v>
      </c>
      <c r="R13" s="35" t="str">
        <f t="shared" ref="R13:R8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6" t="str">
        <f t="shared" si="1"/>
        <v>Trung bình yếu</v>
      </c>
      <c r="T13" s="37" t="str">
        <f t="shared" ref="T13:T82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2249</v>
      </c>
      <c r="D14" s="28" t="s">
        <v>2250</v>
      </c>
      <c r="E14" s="29" t="s">
        <v>600</v>
      </c>
      <c r="F14" s="30" t="s">
        <v>2251</v>
      </c>
      <c r="G14" s="27" t="s">
        <v>76</v>
      </c>
      <c r="H14" s="31">
        <v>9</v>
      </c>
      <c r="I14" s="31">
        <v>6</v>
      </c>
      <c r="J14" s="31" t="s">
        <v>27</v>
      </c>
      <c r="K14" s="31" t="s">
        <v>27</v>
      </c>
      <c r="L14" s="38"/>
      <c r="M14" s="38">
        <v>3</v>
      </c>
      <c r="N14" s="38"/>
      <c r="O14" s="38"/>
      <c r="P14" s="33">
        <v>3</v>
      </c>
      <c r="Q14" s="34">
        <f t="shared" si="0"/>
        <v>5.0999999999999996</v>
      </c>
      <c r="R14" s="35" t="str">
        <f t="shared" si="3"/>
        <v>D+</v>
      </c>
      <c r="S14" s="36" t="str">
        <f t="shared" si="1"/>
        <v>Trung bình yếu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2252</v>
      </c>
      <c r="D15" s="28" t="s">
        <v>1222</v>
      </c>
      <c r="E15" s="29" t="s">
        <v>2133</v>
      </c>
      <c r="F15" s="30" t="s">
        <v>888</v>
      </c>
      <c r="G15" s="27" t="s">
        <v>136</v>
      </c>
      <c r="H15" s="31">
        <v>9</v>
      </c>
      <c r="I15" s="31">
        <v>7</v>
      </c>
      <c r="J15" s="31" t="s">
        <v>27</v>
      </c>
      <c r="K15" s="31" t="s">
        <v>27</v>
      </c>
      <c r="L15" s="38"/>
      <c r="M15" s="38">
        <v>3</v>
      </c>
      <c r="N15" s="38"/>
      <c r="O15" s="38"/>
      <c r="P15" s="33">
        <v>3</v>
      </c>
      <c r="Q15" s="34">
        <f t="shared" si="0"/>
        <v>5.4</v>
      </c>
      <c r="R15" s="35" t="str">
        <f t="shared" si="3"/>
        <v>D+</v>
      </c>
      <c r="S15" s="36" t="str">
        <f t="shared" si="1"/>
        <v>Trung bình yếu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2253</v>
      </c>
      <c r="D16" s="28" t="s">
        <v>448</v>
      </c>
      <c r="E16" s="29" t="s">
        <v>2254</v>
      </c>
      <c r="F16" s="30" t="s">
        <v>758</v>
      </c>
      <c r="G16" s="27" t="s">
        <v>424</v>
      </c>
      <c r="H16" s="31">
        <v>10</v>
      </c>
      <c r="I16" s="31">
        <v>6</v>
      </c>
      <c r="J16" s="31" t="s">
        <v>27</v>
      </c>
      <c r="K16" s="31" t="s">
        <v>27</v>
      </c>
      <c r="L16" s="38"/>
      <c r="M16" s="38">
        <v>6</v>
      </c>
      <c r="N16" s="38"/>
      <c r="O16" s="38"/>
      <c r="P16" s="33">
        <v>6</v>
      </c>
      <c r="Q16" s="34">
        <f t="shared" si="0"/>
        <v>6.8</v>
      </c>
      <c r="R16" s="35" t="str">
        <f t="shared" si="3"/>
        <v>C+</v>
      </c>
      <c r="S16" s="36" t="str">
        <f t="shared" si="1"/>
        <v>Trung bình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2255</v>
      </c>
      <c r="D17" s="28" t="s">
        <v>2226</v>
      </c>
      <c r="E17" s="29" t="s">
        <v>105</v>
      </c>
      <c r="F17" s="30" t="s">
        <v>406</v>
      </c>
      <c r="G17" s="27" t="s">
        <v>136</v>
      </c>
      <c r="H17" s="31">
        <v>10</v>
      </c>
      <c r="I17" s="31">
        <v>8</v>
      </c>
      <c r="J17" s="31" t="s">
        <v>27</v>
      </c>
      <c r="K17" s="31" t="s">
        <v>27</v>
      </c>
      <c r="L17" s="38"/>
      <c r="M17" s="38">
        <v>3</v>
      </c>
      <c r="N17" s="38"/>
      <c r="O17" s="38"/>
      <c r="P17" s="33">
        <v>3</v>
      </c>
      <c r="Q17" s="34">
        <f t="shared" si="0"/>
        <v>5.9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2256</v>
      </c>
      <c r="D18" s="28" t="s">
        <v>578</v>
      </c>
      <c r="E18" s="29" t="s">
        <v>2257</v>
      </c>
      <c r="F18" s="30" t="s">
        <v>127</v>
      </c>
      <c r="G18" s="27" t="s">
        <v>434</v>
      </c>
      <c r="H18" s="31">
        <v>8</v>
      </c>
      <c r="I18" s="31">
        <v>9</v>
      </c>
      <c r="J18" s="31" t="s">
        <v>27</v>
      </c>
      <c r="K18" s="31" t="s">
        <v>27</v>
      </c>
      <c r="L18" s="38"/>
      <c r="M18" s="38">
        <v>2</v>
      </c>
      <c r="N18" s="38"/>
      <c r="O18" s="38"/>
      <c r="P18" s="33">
        <v>2</v>
      </c>
      <c r="Q18" s="34">
        <f t="shared" si="0"/>
        <v>5.3</v>
      </c>
      <c r="R18" s="35" t="str">
        <f t="shared" si="3"/>
        <v>D+</v>
      </c>
      <c r="S18" s="36" t="str">
        <f t="shared" si="1"/>
        <v>Trung bình yếu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2258</v>
      </c>
      <c r="D19" s="28" t="s">
        <v>2259</v>
      </c>
      <c r="E19" s="29" t="s">
        <v>110</v>
      </c>
      <c r="F19" s="30" t="s">
        <v>1459</v>
      </c>
      <c r="G19" s="27" t="s">
        <v>136</v>
      </c>
      <c r="H19" s="31">
        <v>10</v>
      </c>
      <c r="I19" s="31">
        <v>8</v>
      </c>
      <c r="J19" s="31" t="s">
        <v>27</v>
      </c>
      <c r="K19" s="31" t="s">
        <v>27</v>
      </c>
      <c r="L19" s="38"/>
      <c r="M19" s="38">
        <v>3</v>
      </c>
      <c r="N19" s="38"/>
      <c r="O19" s="38"/>
      <c r="P19" s="33">
        <v>3</v>
      </c>
      <c r="Q19" s="34">
        <f t="shared" si="0"/>
        <v>5.9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2260</v>
      </c>
      <c r="D20" s="28" t="s">
        <v>606</v>
      </c>
      <c r="E20" s="29" t="s">
        <v>118</v>
      </c>
      <c r="F20" s="30" t="s">
        <v>749</v>
      </c>
      <c r="G20" s="27" t="s">
        <v>76</v>
      </c>
      <c r="H20" s="31">
        <v>10</v>
      </c>
      <c r="I20" s="31">
        <v>8</v>
      </c>
      <c r="J20" s="31" t="s">
        <v>27</v>
      </c>
      <c r="K20" s="31" t="s">
        <v>27</v>
      </c>
      <c r="L20" s="38"/>
      <c r="M20" s="38">
        <v>2</v>
      </c>
      <c r="N20" s="38"/>
      <c r="O20" s="38"/>
      <c r="P20" s="33">
        <v>2</v>
      </c>
      <c r="Q20" s="34">
        <f t="shared" si="0"/>
        <v>5.4</v>
      </c>
      <c r="R20" s="35" t="str">
        <f t="shared" si="3"/>
        <v>D+</v>
      </c>
      <c r="S20" s="36" t="str">
        <f t="shared" si="1"/>
        <v>Trung bình yếu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2261</v>
      </c>
      <c r="D21" s="28" t="s">
        <v>1791</v>
      </c>
      <c r="E21" s="29" t="s">
        <v>623</v>
      </c>
      <c r="F21" s="30" t="s">
        <v>377</v>
      </c>
      <c r="G21" s="27" t="s">
        <v>144</v>
      </c>
      <c r="H21" s="31">
        <v>10</v>
      </c>
      <c r="I21" s="31">
        <v>6</v>
      </c>
      <c r="J21" s="31" t="s">
        <v>27</v>
      </c>
      <c r="K21" s="31" t="s">
        <v>27</v>
      </c>
      <c r="L21" s="38"/>
      <c r="M21" s="38">
        <v>3</v>
      </c>
      <c r="N21" s="38"/>
      <c r="O21" s="38"/>
      <c r="P21" s="33">
        <v>3</v>
      </c>
      <c r="Q21" s="34">
        <f t="shared" si="0"/>
        <v>5.3</v>
      </c>
      <c r="R21" s="35" t="str">
        <f t="shared" si="3"/>
        <v>D+</v>
      </c>
      <c r="S21" s="36" t="str">
        <f t="shared" si="1"/>
        <v>Trung bình yếu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2262</v>
      </c>
      <c r="D22" s="28" t="s">
        <v>285</v>
      </c>
      <c r="E22" s="29" t="s">
        <v>996</v>
      </c>
      <c r="F22" s="30" t="s">
        <v>2263</v>
      </c>
      <c r="G22" s="27" t="s">
        <v>394</v>
      </c>
      <c r="H22" s="31">
        <v>7</v>
      </c>
      <c r="I22" s="31">
        <v>7</v>
      </c>
      <c r="J22" s="31" t="s">
        <v>27</v>
      </c>
      <c r="K22" s="31" t="s">
        <v>27</v>
      </c>
      <c r="L22" s="38"/>
      <c r="M22" s="38">
        <v>4</v>
      </c>
      <c r="N22" s="38"/>
      <c r="O22" s="38"/>
      <c r="P22" s="33">
        <v>4</v>
      </c>
      <c r="Q22" s="34">
        <f t="shared" si="0"/>
        <v>5.5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2264</v>
      </c>
      <c r="D23" s="28" t="s">
        <v>2265</v>
      </c>
      <c r="E23" s="29" t="s">
        <v>1763</v>
      </c>
      <c r="F23" s="30" t="s">
        <v>1162</v>
      </c>
      <c r="G23" s="27" t="s">
        <v>170</v>
      </c>
      <c r="H23" s="31">
        <v>10</v>
      </c>
      <c r="I23" s="31">
        <v>7</v>
      </c>
      <c r="J23" s="31" t="s">
        <v>27</v>
      </c>
      <c r="K23" s="31" t="s">
        <v>27</v>
      </c>
      <c r="L23" s="38"/>
      <c r="M23" s="38">
        <v>4</v>
      </c>
      <c r="N23" s="38"/>
      <c r="O23" s="38"/>
      <c r="P23" s="33">
        <v>4</v>
      </c>
      <c r="Q23" s="34">
        <f t="shared" si="0"/>
        <v>6.1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2266</v>
      </c>
      <c r="D24" s="28" t="s">
        <v>138</v>
      </c>
      <c r="E24" s="29" t="s">
        <v>1763</v>
      </c>
      <c r="F24" s="30" t="s">
        <v>335</v>
      </c>
      <c r="G24" s="27" t="s">
        <v>97</v>
      </c>
      <c r="H24" s="31">
        <v>9</v>
      </c>
      <c r="I24" s="31">
        <v>8</v>
      </c>
      <c r="J24" s="31" t="s">
        <v>27</v>
      </c>
      <c r="K24" s="31" t="s">
        <v>27</v>
      </c>
      <c r="L24" s="38"/>
      <c r="M24" s="38">
        <v>2</v>
      </c>
      <c r="N24" s="38"/>
      <c r="O24" s="38"/>
      <c r="P24" s="33">
        <v>2</v>
      </c>
      <c r="Q24" s="34">
        <f t="shared" si="0"/>
        <v>5.2</v>
      </c>
      <c r="R24" s="35" t="str">
        <f t="shared" si="3"/>
        <v>D+</v>
      </c>
      <c r="S24" s="36" t="str">
        <f t="shared" si="1"/>
        <v>Trung bình yếu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2267</v>
      </c>
      <c r="D25" s="28" t="s">
        <v>2268</v>
      </c>
      <c r="E25" s="29" t="s">
        <v>130</v>
      </c>
      <c r="F25" s="30" t="s">
        <v>1146</v>
      </c>
      <c r="G25" s="27" t="s">
        <v>643</v>
      </c>
      <c r="H25" s="31">
        <v>10</v>
      </c>
      <c r="I25" s="31">
        <v>8</v>
      </c>
      <c r="J25" s="31" t="s">
        <v>27</v>
      </c>
      <c r="K25" s="31" t="s">
        <v>27</v>
      </c>
      <c r="L25" s="38"/>
      <c r="M25" s="38">
        <v>3</v>
      </c>
      <c r="N25" s="38"/>
      <c r="O25" s="38"/>
      <c r="P25" s="33">
        <v>3</v>
      </c>
      <c r="Q25" s="34">
        <f t="shared" si="0"/>
        <v>5.9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2269</v>
      </c>
      <c r="D26" s="28" t="s">
        <v>1437</v>
      </c>
      <c r="E26" s="29" t="s">
        <v>130</v>
      </c>
      <c r="F26" s="30" t="s">
        <v>2270</v>
      </c>
      <c r="G26" s="27" t="s">
        <v>69</v>
      </c>
      <c r="H26" s="31">
        <v>10</v>
      </c>
      <c r="I26" s="31">
        <v>7</v>
      </c>
      <c r="J26" s="31" t="s">
        <v>27</v>
      </c>
      <c r="K26" s="31" t="s">
        <v>27</v>
      </c>
      <c r="L26" s="38"/>
      <c r="M26" s="38">
        <v>2</v>
      </c>
      <c r="N26" s="38"/>
      <c r="O26" s="38"/>
      <c r="P26" s="33">
        <v>2</v>
      </c>
      <c r="Q26" s="34">
        <f t="shared" si="0"/>
        <v>5.0999999999999996</v>
      </c>
      <c r="R26" s="35" t="str">
        <f t="shared" si="3"/>
        <v>D+</v>
      </c>
      <c r="S26" s="36" t="str">
        <f t="shared" si="1"/>
        <v>Trung bình yếu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2271</v>
      </c>
      <c r="D27" s="28" t="s">
        <v>544</v>
      </c>
      <c r="E27" s="29" t="s">
        <v>402</v>
      </c>
      <c r="F27" s="30" t="s">
        <v>2272</v>
      </c>
      <c r="G27" s="27" t="s">
        <v>83</v>
      </c>
      <c r="H27" s="31">
        <v>8</v>
      </c>
      <c r="I27" s="31">
        <v>9</v>
      </c>
      <c r="J27" s="31" t="s">
        <v>27</v>
      </c>
      <c r="K27" s="31" t="s">
        <v>27</v>
      </c>
      <c r="L27" s="38"/>
      <c r="M27" s="38">
        <v>4</v>
      </c>
      <c r="N27" s="38"/>
      <c r="O27" s="38"/>
      <c r="P27" s="33">
        <v>4</v>
      </c>
      <c r="Q27" s="34">
        <f t="shared" si="0"/>
        <v>6.3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2273</v>
      </c>
      <c r="D28" s="28" t="s">
        <v>138</v>
      </c>
      <c r="E28" s="29" t="s">
        <v>142</v>
      </c>
      <c r="F28" s="30" t="s">
        <v>845</v>
      </c>
      <c r="G28" s="27" t="s">
        <v>434</v>
      </c>
      <c r="H28" s="31">
        <v>10</v>
      </c>
      <c r="I28" s="31">
        <v>6</v>
      </c>
      <c r="J28" s="31" t="s">
        <v>27</v>
      </c>
      <c r="K28" s="31" t="s">
        <v>27</v>
      </c>
      <c r="L28" s="38"/>
      <c r="M28" s="38">
        <v>6</v>
      </c>
      <c r="N28" s="38"/>
      <c r="O28" s="38"/>
      <c r="P28" s="33">
        <v>6</v>
      </c>
      <c r="Q28" s="34">
        <f t="shared" si="0"/>
        <v>6.8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2274</v>
      </c>
      <c r="D29" s="28" t="s">
        <v>2275</v>
      </c>
      <c r="E29" s="29" t="s">
        <v>642</v>
      </c>
      <c r="F29" s="30" t="s">
        <v>1130</v>
      </c>
      <c r="G29" s="27" t="s">
        <v>144</v>
      </c>
      <c r="H29" s="31">
        <v>10</v>
      </c>
      <c r="I29" s="31">
        <v>5</v>
      </c>
      <c r="J29" s="31" t="s">
        <v>27</v>
      </c>
      <c r="K29" s="31" t="s">
        <v>27</v>
      </c>
      <c r="L29" s="38"/>
      <c r="M29" s="38">
        <v>4</v>
      </c>
      <c r="N29" s="38"/>
      <c r="O29" s="38"/>
      <c r="P29" s="33">
        <v>4</v>
      </c>
      <c r="Q29" s="34">
        <f t="shared" si="0"/>
        <v>5.5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2276</v>
      </c>
      <c r="D30" s="28" t="s">
        <v>2038</v>
      </c>
      <c r="E30" s="29" t="s">
        <v>147</v>
      </c>
      <c r="F30" s="30" t="s">
        <v>335</v>
      </c>
      <c r="G30" s="27" t="s">
        <v>76</v>
      </c>
      <c r="H30" s="31">
        <v>10</v>
      </c>
      <c r="I30" s="31">
        <v>5</v>
      </c>
      <c r="J30" s="31" t="s">
        <v>27</v>
      </c>
      <c r="K30" s="31" t="s">
        <v>27</v>
      </c>
      <c r="L30" s="38"/>
      <c r="M30" s="38">
        <v>3</v>
      </c>
      <c r="N30" s="38"/>
      <c r="O30" s="38"/>
      <c r="P30" s="33">
        <v>3</v>
      </c>
      <c r="Q30" s="34">
        <f t="shared" si="0"/>
        <v>5</v>
      </c>
      <c r="R30" s="35" t="str">
        <f t="shared" si="3"/>
        <v>D+</v>
      </c>
      <c r="S30" s="36" t="str">
        <f t="shared" si="1"/>
        <v>Trung bình yếu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2277</v>
      </c>
      <c r="D31" s="28" t="s">
        <v>2278</v>
      </c>
      <c r="E31" s="29" t="s">
        <v>1330</v>
      </c>
      <c r="F31" s="30" t="s">
        <v>362</v>
      </c>
      <c r="G31" s="27" t="s">
        <v>83</v>
      </c>
      <c r="H31" s="31">
        <v>10</v>
      </c>
      <c r="I31" s="31">
        <v>5</v>
      </c>
      <c r="J31" s="31" t="s">
        <v>27</v>
      </c>
      <c r="K31" s="31" t="s">
        <v>27</v>
      </c>
      <c r="L31" s="38"/>
      <c r="M31" s="38">
        <v>2</v>
      </c>
      <c r="N31" s="38"/>
      <c r="O31" s="38"/>
      <c r="P31" s="33">
        <v>2</v>
      </c>
      <c r="Q31" s="34">
        <f t="shared" si="0"/>
        <v>4.5</v>
      </c>
      <c r="R31" s="35" t="str">
        <f t="shared" si="3"/>
        <v>D</v>
      </c>
      <c r="S31" s="36" t="str">
        <f t="shared" si="1"/>
        <v>Trung bình yếu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2279</v>
      </c>
      <c r="D32" s="28" t="s">
        <v>829</v>
      </c>
      <c r="E32" s="29" t="s">
        <v>411</v>
      </c>
      <c r="F32" s="30" t="s">
        <v>1621</v>
      </c>
      <c r="G32" s="27" t="s">
        <v>181</v>
      </c>
      <c r="H32" s="31">
        <v>5</v>
      </c>
      <c r="I32" s="31">
        <v>4</v>
      </c>
      <c r="J32" s="31" t="s">
        <v>27</v>
      </c>
      <c r="K32" s="31" t="s">
        <v>27</v>
      </c>
      <c r="L32" s="38"/>
      <c r="M32" s="38">
        <v>4</v>
      </c>
      <c r="N32" s="38"/>
      <c r="O32" s="38"/>
      <c r="P32" s="33">
        <v>4</v>
      </c>
      <c r="Q32" s="34">
        <f t="shared" si="0"/>
        <v>4.2</v>
      </c>
      <c r="R32" s="35" t="str">
        <f t="shared" si="3"/>
        <v>D</v>
      </c>
      <c r="S32" s="36" t="str">
        <f t="shared" si="1"/>
        <v>Trung bình yếu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2280</v>
      </c>
      <c r="D33" s="28" t="s">
        <v>2281</v>
      </c>
      <c r="E33" s="29" t="s">
        <v>2032</v>
      </c>
      <c r="F33" s="30" t="s">
        <v>2282</v>
      </c>
      <c r="G33" s="27" t="s">
        <v>87</v>
      </c>
      <c r="H33" s="31">
        <v>5</v>
      </c>
      <c r="I33" s="31">
        <v>4</v>
      </c>
      <c r="J33" s="31" t="s">
        <v>27</v>
      </c>
      <c r="K33" s="31" t="s">
        <v>27</v>
      </c>
      <c r="L33" s="38"/>
      <c r="M33" s="38">
        <v>4</v>
      </c>
      <c r="N33" s="38"/>
      <c r="O33" s="38"/>
      <c r="P33" s="33">
        <v>4</v>
      </c>
      <c r="Q33" s="34">
        <f t="shared" si="0"/>
        <v>4.2</v>
      </c>
      <c r="R33" s="35" t="str">
        <f t="shared" si="3"/>
        <v>D</v>
      </c>
      <c r="S33" s="36" t="str">
        <f t="shared" si="1"/>
        <v>Trung bình yếu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2283</v>
      </c>
      <c r="D34" s="28" t="s">
        <v>2284</v>
      </c>
      <c r="E34" s="29" t="s">
        <v>667</v>
      </c>
      <c r="F34" s="30" t="s">
        <v>420</v>
      </c>
      <c r="G34" s="27" t="s">
        <v>170</v>
      </c>
      <c r="H34" s="31">
        <v>9</v>
      </c>
      <c r="I34" s="31">
        <v>4</v>
      </c>
      <c r="J34" s="31" t="s">
        <v>27</v>
      </c>
      <c r="K34" s="31" t="s">
        <v>27</v>
      </c>
      <c r="L34" s="38"/>
      <c r="M34" s="38">
        <v>3</v>
      </c>
      <c r="N34" s="38"/>
      <c r="O34" s="38"/>
      <c r="P34" s="33">
        <v>3</v>
      </c>
      <c r="Q34" s="34">
        <f t="shared" si="0"/>
        <v>4.5</v>
      </c>
      <c r="R34" s="35" t="str">
        <f t="shared" si="3"/>
        <v>D</v>
      </c>
      <c r="S34" s="36" t="str">
        <f t="shared" si="1"/>
        <v>Trung bình yếu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2285</v>
      </c>
      <c r="D35" s="28" t="s">
        <v>1164</v>
      </c>
      <c r="E35" s="29" t="s">
        <v>2286</v>
      </c>
      <c r="F35" s="30" t="s">
        <v>212</v>
      </c>
      <c r="G35" s="27" t="s">
        <v>643</v>
      </c>
      <c r="H35" s="31">
        <v>10</v>
      </c>
      <c r="I35" s="31">
        <v>6</v>
      </c>
      <c r="J35" s="31" t="s">
        <v>27</v>
      </c>
      <c r="K35" s="31" t="s">
        <v>27</v>
      </c>
      <c r="L35" s="38"/>
      <c r="M35" s="38">
        <v>3</v>
      </c>
      <c r="N35" s="38"/>
      <c r="O35" s="38"/>
      <c r="P35" s="33">
        <v>3</v>
      </c>
      <c r="Q35" s="34">
        <f t="shared" si="0"/>
        <v>5.3</v>
      </c>
      <c r="R35" s="35" t="str">
        <f t="shared" si="3"/>
        <v>D+</v>
      </c>
      <c r="S35" s="36" t="str">
        <f t="shared" si="1"/>
        <v>Trung bình yếu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2287</v>
      </c>
      <c r="D36" s="28" t="s">
        <v>682</v>
      </c>
      <c r="E36" s="29" t="s">
        <v>683</v>
      </c>
      <c r="F36" s="30" t="s">
        <v>968</v>
      </c>
      <c r="G36" s="27" t="s">
        <v>76</v>
      </c>
      <c r="H36" s="31">
        <v>9</v>
      </c>
      <c r="I36" s="31">
        <v>7</v>
      </c>
      <c r="J36" s="31" t="s">
        <v>27</v>
      </c>
      <c r="K36" s="31" t="s">
        <v>27</v>
      </c>
      <c r="L36" s="38"/>
      <c r="M36" s="38">
        <v>6</v>
      </c>
      <c r="N36" s="38"/>
      <c r="O36" s="38"/>
      <c r="P36" s="33">
        <v>6</v>
      </c>
      <c r="Q36" s="34">
        <f t="shared" si="0"/>
        <v>6.9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2288</v>
      </c>
      <c r="D37" s="28" t="s">
        <v>1222</v>
      </c>
      <c r="E37" s="29" t="s">
        <v>683</v>
      </c>
      <c r="F37" s="30" t="s">
        <v>1266</v>
      </c>
      <c r="G37" s="27" t="s">
        <v>331</v>
      </c>
      <c r="H37" s="31">
        <v>9</v>
      </c>
      <c r="I37" s="31">
        <v>4</v>
      </c>
      <c r="J37" s="31" t="s">
        <v>27</v>
      </c>
      <c r="K37" s="31" t="s">
        <v>27</v>
      </c>
      <c r="L37" s="38"/>
      <c r="M37" s="38">
        <v>4</v>
      </c>
      <c r="N37" s="38"/>
      <c r="O37" s="38"/>
      <c r="P37" s="33">
        <v>4</v>
      </c>
      <c r="Q37" s="34">
        <f t="shared" si="0"/>
        <v>5</v>
      </c>
      <c r="R37" s="35" t="str">
        <f t="shared" si="3"/>
        <v>D+</v>
      </c>
      <c r="S37" s="36" t="str">
        <f t="shared" si="1"/>
        <v>Trung bình yếu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2289</v>
      </c>
      <c r="D38" s="28" t="s">
        <v>2290</v>
      </c>
      <c r="E38" s="29" t="s">
        <v>683</v>
      </c>
      <c r="F38" s="30" t="s">
        <v>1403</v>
      </c>
      <c r="G38" s="27" t="s">
        <v>424</v>
      </c>
      <c r="H38" s="31">
        <v>10</v>
      </c>
      <c r="I38" s="31">
        <v>7</v>
      </c>
      <c r="J38" s="31" t="s">
        <v>27</v>
      </c>
      <c r="K38" s="31" t="s">
        <v>27</v>
      </c>
      <c r="L38" s="38"/>
      <c r="M38" s="38">
        <v>3</v>
      </c>
      <c r="N38" s="38"/>
      <c r="O38" s="38"/>
      <c r="P38" s="33">
        <v>3</v>
      </c>
      <c r="Q38" s="34">
        <f t="shared" si="0"/>
        <v>5.6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2291</v>
      </c>
      <c r="D39" s="28" t="s">
        <v>1765</v>
      </c>
      <c r="E39" s="29" t="s">
        <v>172</v>
      </c>
      <c r="F39" s="30" t="s">
        <v>373</v>
      </c>
      <c r="G39" s="27" t="s">
        <v>643</v>
      </c>
      <c r="H39" s="31">
        <v>8</v>
      </c>
      <c r="I39" s="31">
        <v>6</v>
      </c>
      <c r="J39" s="31" t="s">
        <v>27</v>
      </c>
      <c r="K39" s="31" t="s">
        <v>27</v>
      </c>
      <c r="L39" s="38"/>
      <c r="M39" s="38">
        <v>5</v>
      </c>
      <c r="N39" s="38"/>
      <c r="O39" s="38"/>
      <c r="P39" s="33">
        <v>5</v>
      </c>
      <c r="Q39" s="34">
        <f t="shared" si="0"/>
        <v>5.9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2292</v>
      </c>
      <c r="D40" s="28" t="s">
        <v>1028</v>
      </c>
      <c r="E40" s="29" t="s">
        <v>172</v>
      </c>
      <c r="F40" s="30" t="s">
        <v>177</v>
      </c>
      <c r="G40" s="27" t="s">
        <v>185</v>
      </c>
      <c r="H40" s="31">
        <v>8</v>
      </c>
      <c r="I40" s="31">
        <v>5</v>
      </c>
      <c r="J40" s="31" t="s">
        <v>27</v>
      </c>
      <c r="K40" s="31" t="s">
        <v>27</v>
      </c>
      <c r="L40" s="38"/>
      <c r="M40" s="38">
        <v>4</v>
      </c>
      <c r="N40" s="38"/>
      <c r="O40" s="38"/>
      <c r="P40" s="33">
        <v>4</v>
      </c>
      <c r="Q40" s="34">
        <f t="shared" si="0"/>
        <v>5.0999999999999996</v>
      </c>
      <c r="R40" s="35" t="str">
        <f t="shared" si="3"/>
        <v>D+</v>
      </c>
      <c r="S40" s="36" t="str">
        <f t="shared" si="1"/>
        <v>Trung bình yếu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2293</v>
      </c>
      <c r="D41" s="28" t="s">
        <v>2214</v>
      </c>
      <c r="E41" s="29" t="s">
        <v>193</v>
      </c>
      <c r="F41" s="30" t="s">
        <v>1130</v>
      </c>
      <c r="G41" s="27" t="s">
        <v>643</v>
      </c>
      <c r="H41" s="31">
        <v>10</v>
      </c>
      <c r="I41" s="31">
        <v>7</v>
      </c>
      <c r="J41" s="31" t="s">
        <v>27</v>
      </c>
      <c r="K41" s="31" t="s">
        <v>27</v>
      </c>
      <c r="L41" s="38"/>
      <c r="M41" s="38">
        <v>2</v>
      </c>
      <c r="N41" s="38"/>
      <c r="O41" s="38"/>
      <c r="P41" s="33">
        <v>2</v>
      </c>
      <c r="Q41" s="34">
        <f t="shared" si="0"/>
        <v>5.0999999999999996</v>
      </c>
      <c r="R41" s="35" t="str">
        <f t="shared" si="3"/>
        <v>D+</v>
      </c>
      <c r="S41" s="36" t="str">
        <f t="shared" si="1"/>
        <v>Trung bình yếu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2294</v>
      </c>
      <c r="D42" s="28" t="s">
        <v>770</v>
      </c>
      <c r="E42" s="29" t="s">
        <v>193</v>
      </c>
      <c r="F42" s="30" t="s">
        <v>205</v>
      </c>
      <c r="G42" s="27" t="s">
        <v>170</v>
      </c>
      <c r="H42" s="31">
        <v>10</v>
      </c>
      <c r="I42" s="31">
        <v>8</v>
      </c>
      <c r="J42" s="31" t="s">
        <v>27</v>
      </c>
      <c r="K42" s="31" t="s">
        <v>27</v>
      </c>
      <c r="L42" s="38"/>
      <c r="M42" s="38">
        <v>8</v>
      </c>
      <c r="N42" s="38"/>
      <c r="O42" s="38"/>
      <c r="P42" s="33">
        <v>8</v>
      </c>
      <c r="Q42" s="34">
        <f t="shared" si="0"/>
        <v>8.4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2295</v>
      </c>
      <c r="D43" s="28" t="s">
        <v>2296</v>
      </c>
      <c r="E43" s="29" t="s">
        <v>193</v>
      </c>
      <c r="F43" s="30" t="s">
        <v>2297</v>
      </c>
      <c r="G43" s="27" t="s">
        <v>424</v>
      </c>
      <c r="H43" s="31">
        <v>10</v>
      </c>
      <c r="I43" s="31">
        <v>6</v>
      </c>
      <c r="J43" s="31" t="s">
        <v>27</v>
      </c>
      <c r="K43" s="31" t="s">
        <v>27</v>
      </c>
      <c r="L43" s="38"/>
      <c r="M43" s="38">
        <v>6</v>
      </c>
      <c r="N43" s="38"/>
      <c r="O43" s="38"/>
      <c r="P43" s="33">
        <v>6</v>
      </c>
      <c r="Q43" s="34">
        <f t="shared" si="0"/>
        <v>6.8</v>
      </c>
      <c r="R43" s="35" t="str">
        <f t="shared" si="3"/>
        <v>C+</v>
      </c>
      <c r="S43" s="36" t="str">
        <f t="shared" si="1"/>
        <v>Trung bình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2298</v>
      </c>
      <c r="D44" s="28" t="s">
        <v>1855</v>
      </c>
      <c r="E44" s="29" t="s">
        <v>198</v>
      </c>
      <c r="F44" s="30" t="s">
        <v>1991</v>
      </c>
      <c r="G44" s="27" t="s">
        <v>768</v>
      </c>
      <c r="H44" s="31">
        <v>9</v>
      </c>
      <c r="I44" s="31">
        <v>8</v>
      </c>
      <c r="J44" s="31" t="s">
        <v>27</v>
      </c>
      <c r="K44" s="31" t="s">
        <v>27</v>
      </c>
      <c r="L44" s="38"/>
      <c r="M44" s="38">
        <v>6</v>
      </c>
      <c r="N44" s="38"/>
      <c r="O44" s="38"/>
      <c r="P44" s="33">
        <v>6</v>
      </c>
      <c r="Q44" s="34">
        <f t="shared" si="0"/>
        <v>7.2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2299</v>
      </c>
      <c r="D45" s="28" t="s">
        <v>2300</v>
      </c>
      <c r="E45" s="29" t="s">
        <v>2301</v>
      </c>
      <c r="F45" s="30" t="s">
        <v>1316</v>
      </c>
      <c r="G45" s="27" t="s">
        <v>643</v>
      </c>
      <c r="H45" s="31">
        <v>10</v>
      </c>
      <c r="I45" s="31">
        <v>8</v>
      </c>
      <c r="J45" s="31" t="s">
        <v>27</v>
      </c>
      <c r="K45" s="31" t="s">
        <v>27</v>
      </c>
      <c r="L45" s="38"/>
      <c r="M45" s="38">
        <v>3</v>
      </c>
      <c r="N45" s="38"/>
      <c r="O45" s="38"/>
      <c r="P45" s="33">
        <v>3</v>
      </c>
      <c r="Q45" s="34">
        <f t="shared" si="0"/>
        <v>5.9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2302</v>
      </c>
      <c r="D46" s="28" t="s">
        <v>2303</v>
      </c>
      <c r="E46" s="29" t="s">
        <v>208</v>
      </c>
      <c r="F46" s="30" t="s">
        <v>664</v>
      </c>
      <c r="G46" s="27" t="s">
        <v>83</v>
      </c>
      <c r="H46" s="31">
        <v>6</v>
      </c>
      <c r="I46" s="31">
        <v>8</v>
      </c>
      <c r="J46" s="31" t="s">
        <v>27</v>
      </c>
      <c r="K46" s="31" t="s">
        <v>27</v>
      </c>
      <c r="L46" s="38"/>
      <c r="M46" s="38">
        <v>2</v>
      </c>
      <c r="N46" s="38"/>
      <c r="O46" s="38"/>
      <c r="P46" s="33">
        <v>2</v>
      </c>
      <c r="Q46" s="34">
        <f t="shared" si="0"/>
        <v>4.5999999999999996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2304</v>
      </c>
      <c r="D47" s="28" t="s">
        <v>502</v>
      </c>
      <c r="E47" s="29" t="s">
        <v>474</v>
      </c>
      <c r="F47" s="30" t="s">
        <v>1481</v>
      </c>
      <c r="G47" s="27" t="s">
        <v>144</v>
      </c>
      <c r="H47" s="31">
        <v>10</v>
      </c>
      <c r="I47" s="31">
        <v>4</v>
      </c>
      <c r="J47" s="31" t="s">
        <v>27</v>
      </c>
      <c r="K47" s="31" t="s">
        <v>27</v>
      </c>
      <c r="L47" s="38"/>
      <c r="M47" s="38">
        <v>2</v>
      </c>
      <c r="N47" s="38"/>
      <c r="O47" s="38"/>
      <c r="P47" s="33">
        <v>2</v>
      </c>
      <c r="Q47" s="34">
        <f t="shared" si="0"/>
        <v>4.2</v>
      </c>
      <c r="R47" s="35" t="str">
        <f t="shared" si="3"/>
        <v>D</v>
      </c>
      <c r="S47" s="36" t="str">
        <f t="shared" si="1"/>
        <v>Trung bình yếu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2305</v>
      </c>
      <c r="D48" s="28" t="s">
        <v>2306</v>
      </c>
      <c r="E48" s="29" t="s">
        <v>476</v>
      </c>
      <c r="F48" s="30" t="s">
        <v>1512</v>
      </c>
      <c r="G48" s="27" t="s">
        <v>76</v>
      </c>
      <c r="H48" s="31">
        <v>10</v>
      </c>
      <c r="I48" s="31">
        <v>8</v>
      </c>
      <c r="J48" s="31" t="s">
        <v>27</v>
      </c>
      <c r="K48" s="31" t="s">
        <v>27</v>
      </c>
      <c r="L48" s="38"/>
      <c r="M48" s="38">
        <v>2</v>
      </c>
      <c r="N48" s="38"/>
      <c r="O48" s="38"/>
      <c r="P48" s="33">
        <v>2</v>
      </c>
      <c r="Q48" s="34">
        <f t="shared" si="0"/>
        <v>5.4</v>
      </c>
      <c r="R48" s="35" t="str">
        <f t="shared" si="3"/>
        <v>D+</v>
      </c>
      <c r="S48" s="36" t="str">
        <f t="shared" si="1"/>
        <v>Trung bình yếu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2307</v>
      </c>
      <c r="D49" s="28" t="s">
        <v>2308</v>
      </c>
      <c r="E49" s="29" t="s">
        <v>211</v>
      </c>
      <c r="F49" s="30" t="s">
        <v>2023</v>
      </c>
      <c r="G49" s="27" t="s">
        <v>153</v>
      </c>
      <c r="H49" s="31">
        <v>6</v>
      </c>
      <c r="I49" s="31">
        <v>7</v>
      </c>
      <c r="J49" s="31" t="s">
        <v>27</v>
      </c>
      <c r="K49" s="31" t="s">
        <v>27</v>
      </c>
      <c r="L49" s="38"/>
      <c r="M49" s="38">
        <v>4</v>
      </c>
      <c r="N49" s="38"/>
      <c r="O49" s="38"/>
      <c r="P49" s="33">
        <v>4</v>
      </c>
      <c r="Q49" s="34">
        <f t="shared" si="0"/>
        <v>5.3</v>
      </c>
      <c r="R49" s="35" t="str">
        <f t="shared" si="3"/>
        <v>D+</v>
      </c>
      <c r="S49" s="36" t="str">
        <f t="shared" si="1"/>
        <v>Trung bình yếu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2309</v>
      </c>
      <c r="D50" s="28" t="s">
        <v>2310</v>
      </c>
      <c r="E50" s="29" t="s">
        <v>488</v>
      </c>
      <c r="F50" s="30" t="s">
        <v>520</v>
      </c>
      <c r="G50" s="27" t="s">
        <v>170</v>
      </c>
      <c r="H50" s="31">
        <v>9</v>
      </c>
      <c r="I50" s="31">
        <v>6</v>
      </c>
      <c r="J50" s="31" t="s">
        <v>27</v>
      </c>
      <c r="K50" s="31" t="s">
        <v>27</v>
      </c>
      <c r="L50" s="38"/>
      <c r="M50" s="38">
        <v>4</v>
      </c>
      <c r="N50" s="38"/>
      <c r="O50" s="38"/>
      <c r="P50" s="33">
        <v>4</v>
      </c>
      <c r="Q50" s="34">
        <f t="shared" si="0"/>
        <v>5.6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2311</v>
      </c>
      <c r="D51" s="28" t="s">
        <v>1855</v>
      </c>
      <c r="E51" s="29" t="s">
        <v>488</v>
      </c>
      <c r="F51" s="30" t="s">
        <v>440</v>
      </c>
      <c r="G51" s="27" t="s">
        <v>144</v>
      </c>
      <c r="H51" s="31">
        <v>5</v>
      </c>
      <c r="I51" s="31">
        <v>8</v>
      </c>
      <c r="J51" s="31" t="s">
        <v>27</v>
      </c>
      <c r="K51" s="31" t="s">
        <v>27</v>
      </c>
      <c r="L51" s="38"/>
      <c r="M51" s="38">
        <v>4</v>
      </c>
      <c r="N51" s="38"/>
      <c r="O51" s="38"/>
      <c r="P51" s="33">
        <v>4</v>
      </c>
      <c r="Q51" s="34">
        <f t="shared" si="0"/>
        <v>5.4</v>
      </c>
      <c r="R51" s="35" t="str">
        <f t="shared" si="3"/>
        <v>D+</v>
      </c>
      <c r="S51" s="36" t="str">
        <f t="shared" si="1"/>
        <v>Trung bình yếu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2312</v>
      </c>
      <c r="D52" s="28" t="s">
        <v>241</v>
      </c>
      <c r="E52" s="29" t="s">
        <v>225</v>
      </c>
      <c r="F52" s="30" t="s">
        <v>2313</v>
      </c>
      <c r="G52" s="27" t="s">
        <v>227</v>
      </c>
      <c r="H52" s="31">
        <v>6</v>
      </c>
      <c r="I52" s="31">
        <v>8</v>
      </c>
      <c r="J52" s="31" t="s">
        <v>27</v>
      </c>
      <c r="K52" s="31" t="s">
        <v>27</v>
      </c>
      <c r="L52" s="38"/>
      <c r="M52" s="38">
        <v>3</v>
      </c>
      <c r="N52" s="38"/>
      <c r="O52" s="38"/>
      <c r="P52" s="33">
        <v>3</v>
      </c>
      <c r="Q52" s="34">
        <f t="shared" si="0"/>
        <v>5.0999999999999996</v>
      </c>
      <c r="R52" s="35" t="str">
        <f t="shared" si="3"/>
        <v>D+</v>
      </c>
      <c r="S52" s="36" t="str">
        <f t="shared" si="1"/>
        <v>Trung bình yếu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2314</v>
      </c>
      <c r="D53" s="28" t="s">
        <v>71</v>
      </c>
      <c r="E53" s="29" t="s">
        <v>506</v>
      </c>
      <c r="F53" s="30" t="s">
        <v>1159</v>
      </c>
      <c r="G53" s="27" t="s">
        <v>434</v>
      </c>
      <c r="H53" s="31">
        <v>9</v>
      </c>
      <c r="I53" s="31">
        <v>8</v>
      </c>
      <c r="J53" s="31" t="s">
        <v>27</v>
      </c>
      <c r="K53" s="31" t="s">
        <v>27</v>
      </c>
      <c r="L53" s="38"/>
      <c r="M53" s="38">
        <v>8</v>
      </c>
      <c r="N53" s="38"/>
      <c r="O53" s="38"/>
      <c r="P53" s="33">
        <v>8</v>
      </c>
      <c r="Q53" s="34">
        <f t="shared" si="0"/>
        <v>8.1999999999999993</v>
      </c>
      <c r="R53" s="35" t="str">
        <f t="shared" si="3"/>
        <v>B+</v>
      </c>
      <c r="S53" s="36" t="str">
        <f t="shared" si="1"/>
        <v>Khá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2315</v>
      </c>
      <c r="D54" s="28" t="s">
        <v>2316</v>
      </c>
      <c r="E54" s="29" t="s">
        <v>506</v>
      </c>
      <c r="F54" s="30" t="s">
        <v>1818</v>
      </c>
      <c r="G54" s="27" t="s">
        <v>69</v>
      </c>
      <c r="H54" s="31">
        <v>9</v>
      </c>
      <c r="I54" s="31">
        <v>7</v>
      </c>
      <c r="J54" s="31" t="s">
        <v>27</v>
      </c>
      <c r="K54" s="31" t="s">
        <v>27</v>
      </c>
      <c r="L54" s="38"/>
      <c r="M54" s="38">
        <v>2</v>
      </c>
      <c r="N54" s="38"/>
      <c r="O54" s="38"/>
      <c r="P54" s="33">
        <v>2</v>
      </c>
      <c r="Q54" s="34">
        <f t="shared" si="0"/>
        <v>4.9000000000000004</v>
      </c>
      <c r="R54" s="35" t="str">
        <f t="shared" si="3"/>
        <v>D</v>
      </c>
      <c r="S54" s="36" t="str">
        <f t="shared" si="1"/>
        <v>Trung bình yếu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2317</v>
      </c>
      <c r="D55" s="28" t="s">
        <v>2318</v>
      </c>
      <c r="E55" s="29" t="s">
        <v>2319</v>
      </c>
      <c r="F55" s="30" t="s">
        <v>304</v>
      </c>
      <c r="G55" s="27" t="s">
        <v>434</v>
      </c>
      <c r="H55" s="31">
        <v>10</v>
      </c>
      <c r="I55" s="31">
        <v>7</v>
      </c>
      <c r="J55" s="31" t="s">
        <v>27</v>
      </c>
      <c r="K55" s="31" t="s">
        <v>27</v>
      </c>
      <c r="L55" s="38"/>
      <c r="M55" s="38">
        <v>4</v>
      </c>
      <c r="N55" s="38"/>
      <c r="O55" s="38"/>
      <c r="P55" s="33">
        <v>4</v>
      </c>
      <c r="Q55" s="34">
        <f t="shared" si="0"/>
        <v>6.1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2320</v>
      </c>
      <c r="D56" s="28" t="s">
        <v>2321</v>
      </c>
      <c r="E56" s="29" t="s">
        <v>2322</v>
      </c>
      <c r="F56" s="30" t="s">
        <v>956</v>
      </c>
      <c r="G56" s="27" t="s">
        <v>424</v>
      </c>
      <c r="H56" s="31">
        <v>10</v>
      </c>
      <c r="I56" s="31">
        <v>6</v>
      </c>
      <c r="J56" s="31" t="s">
        <v>27</v>
      </c>
      <c r="K56" s="31" t="s">
        <v>27</v>
      </c>
      <c r="L56" s="38"/>
      <c r="M56" s="38">
        <v>5</v>
      </c>
      <c r="N56" s="38"/>
      <c r="O56" s="38"/>
      <c r="P56" s="33">
        <v>5</v>
      </c>
      <c r="Q56" s="34">
        <f t="shared" si="0"/>
        <v>6.3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2323</v>
      </c>
      <c r="D57" s="28" t="s">
        <v>2324</v>
      </c>
      <c r="E57" s="29" t="s">
        <v>512</v>
      </c>
      <c r="F57" s="30" t="s">
        <v>664</v>
      </c>
      <c r="G57" s="27" t="s">
        <v>643</v>
      </c>
      <c r="H57" s="31">
        <v>8</v>
      </c>
      <c r="I57" s="31">
        <v>6</v>
      </c>
      <c r="J57" s="31" t="s">
        <v>27</v>
      </c>
      <c r="K57" s="31" t="s">
        <v>27</v>
      </c>
      <c r="L57" s="38"/>
      <c r="M57" s="38">
        <v>2</v>
      </c>
      <c r="N57" s="38"/>
      <c r="O57" s="38"/>
      <c r="P57" s="33">
        <v>2</v>
      </c>
      <c r="Q57" s="34">
        <f t="shared" si="0"/>
        <v>4.4000000000000004</v>
      </c>
      <c r="R57" s="35" t="str">
        <f t="shared" si="3"/>
        <v>D</v>
      </c>
      <c r="S57" s="36" t="str">
        <f t="shared" si="1"/>
        <v>Trung bình yếu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2325</v>
      </c>
      <c r="D58" s="28" t="s">
        <v>1930</v>
      </c>
      <c r="E58" s="29" t="s">
        <v>512</v>
      </c>
      <c r="F58" s="30" t="s">
        <v>251</v>
      </c>
      <c r="G58" s="27" t="s">
        <v>136</v>
      </c>
      <c r="H58" s="31">
        <v>10</v>
      </c>
      <c r="I58" s="31">
        <v>6</v>
      </c>
      <c r="J58" s="31" t="s">
        <v>27</v>
      </c>
      <c r="K58" s="31" t="s">
        <v>27</v>
      </c>
      <c r="L58" s="38"/>
      <c r="M58" s="38">
        <v>4</v>
      </c>
      <c r="N58" s="38"/>
      <c r="O58" s="38"/>
      <c r="P58" s="33">
        <v>4</v>
      </c>
      <c r="Q58" s="34">
        <f t="shared" si="0"/>
        <v>5.8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2326</v>
      </c>
      <c r="D59" s="28" t="s">
        <v>2327</v>
      </c>
      <c r="E59" s="29" t="s">
        <v>519</v>
      </c>
      <c r="F59" s="30" t="s">
        <v>1481</v>
      </c>
      <c r="G59" s="27" t="s">
        <v>424</v>
      </c>
      <c r="H59" s="31">
        <v>10</v>
      </c>
      <c r="I59" s="31">
        <v>7</v>
      </c>
      <c r="J59" s="31" t="s">
        <v>27</v>
      </c>
      <c r="K59" s="31" t="s">
        <v>27</v>
      </c>
      <c r="L59" s="38"/>
      <c r="M59" s="38">
        <v>2</v>
      </c>
      <c r="N59" s="38"/>
      <c r="O59" s="38"/>
      <c r="P59" s="33">
        <v>2</v>
      </c>
      <c r="Q59" s="34">
        <f t="shared" si="0"/>
        <v>5.0999999999999996</v>
      </c>
      <c r="R59" s="35" t="str">
        <f t="shared" si="3"/>
        <v>D+</v>
      </c>
      <c r="S59" s="36" t="str">
        <f t="shared" si="1"/>
        <v>Trung bình yếu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2328</v>
      </c>
      <c r="D60" s="28" t="s">
        <v>104</v>
      </c>
      <c r="E60" s="29" t="s">
        <v>526</v>
      </c>
      <c r="F60" s="30" t="s">
        <v>235</v>
      </c>
      <c r="G60" s="27" t="s">
        <v>185</v>
      </c>
      <c r="H60" s="31">
        <v>8</v>
      </c>
      <c r="I60" s="31">
        <v>9</v>
      </c>
      <c r="J60" s="31" t="s">
        <v>27</v>
      </c>
      <c r="K60" s="31" t="s">
        <v>27</v>
      </c>
      <c r="L60" s="38"/>
      <c r="M60" s="38">
        <v>3</v>
      </c>
      <c r="N60" s="38"/>
      <c r="O60" s="38"/>
      <c r="P60" s="33">
        <v>3</v>
      </c>
      <c r="Q60" s="34">
        <f t="shared" si="0"/>
        <v>5.8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2329</v>
      </c>
      <c r="D61" s="28" t="s">
        <v>318</v>
      </c>
      <c r="E61" s="29" t="s">
        <v>270</v>
      </c>
      <c r="F61" s="30" t="s">
        <v>698</v>
      </c>
      <c r="G61" s="27" t="s">
        <v>394</v>
      </c>
      <c r="H61" s="31">
        <v>8</v>
      </c>
      <c r="I61" s="31">
        <v>9</v>
      </c>
      <c r="J61" s="31" t="s">
        <v>27</v>
      </c>
      <c r="K61" s="31" t="s">
        <v>27</v>
      </c>
      <c r="L61" s="38"/>
      <c r="M61" s="38">
        <v>3</v>
      </c>
      <c r="N61" s="38"/>
      <c r="O61" s="38"/>
      <c r="P61" s="33">
        <v>3</v>
      </c>
      <c r="Q61" s="34">
        <f t="shared" si="0"/>
        <v>5.8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2330</v>
      </c>
      <c r="D62" s="28" t="s">
        <v>138</v>
      </c>
      <c r="E62" s="29" t="s">
        <v>1241</v>
      </c>
      <c r="F62" s="30" t="s">
        <v>1722</v>
      </c>
      <c r="G62" s="27" t="s">
        <v>424</v>
      </c>
      <c r="H62" s="31">
        <v>10</v>
      </c>
      <c r="I62" s="31">
        <v>6</v>
      </c>
      <c r="J62" s="31" t="s">
        <v>27</v>
      </c>
      <c r="K62" s="31" t="s">
        <v>27</v>
      </c>
      <c r="L62" s="38"/>
      <c r="M62" s="38">
        <v>5</v>
      </c>
      <c r="N62" s="38"/>
      <c r="O62" s="38"/>
      <c r="P62" s="33">
        <v>5</v>
      </c>
      <c r="Q62" s="34">
        <f t="shared" si="0"/>
        <v>6.3</v>
      </c>
      <c r="R62" s="35" t="str">
        <f t="shared" si="3"/>
        <v>C</v>
      </c>
      <c r="S62" s="36" t="str">
        <f t="shared" si="1"/>
        <v>Trung bình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2331</v>
      </c>
      <c r="D63" s="28" t="s">
        <v>2332</v>
      </c>
      <c r="E63" s="29" t="s">
        <v>279</v>
      </c>
      <c r="F63" s="30" t="s">
        <v>477</v>
      </c>
      <c r="G63" s="27" t="s">
        <v>394</v>
      </c>
      <c r="H63" s="31">
        <v>9</v>
      </c>
      <c r="I63" s="31">
        <v>9</v>
      </c>
      <c r="J63" s="31" t="s">
        <v>27</v>
      </c>
      <c r="K63" s="31" t="s">
        <v>27</v>
      </c>
      <c r="L63" s="38"/>
      <c r="M63" s="38">
        <v>4</v>
      </c>
      <c r="N63" s="38"/>
      <c r="O63" s="38"/>
      <c r="P63" s="33">
        <v>4</v>
      </c>
      <c r="Q63" s="34">
        <f t="shared" si="0"/>
        <v>6.5</v>
      </c>
      <c r="R63" s="35" t="str">
        <f t="shared" si="3"/>
        <v>C+</v>
      </c>
      <c r="S63" s="36" t="str">
        <f t="shared" si="1"/>
        <v>Trung bình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2333</v>
      </c>
      <c r="D64" s="28" t="s">
        <v>1391</v>
      </c>
      <c r="E64" s="29" t="s">
        <v>1078</v>
      </c>
      <c r="F64" s="30" t="s">
        <v>827</v>
      </c>
      <c r="G64" s="27" t="s">
        <v>424</v>
      </c>
      <c r="H64" s="31">
        <v>10</v>
      </c>
      <c r="I64" s="31">
        <v>6</v>
      </c>
      <c r="J64" s="31" t="s">
        <v>27</v>
      </c>
      <c r="K64" s="31" t="s">
        <v>27</v>
      </c>
      <c r="L64" s="38"/>
      <c r="M64" s="38">
        <v>3</v>
      </c>
      <c r="N64" s="38"/>
      <c r="O64" s="38"/>
      <c r="P64" s="33">
        <v>3</v>
      </c>
      <c r="Q64" s="34">
        <f t="shared" si="0"/>
        <v>5.3</v>
      </c>
      <c r="R64" s="35" t="str">
        <f t="shared" si="3"/>
        <v>D+</v>
      </c>
      <c r="S64" s="36" t="str">
        <f t="shared" si="1"/>
        <v>Trung bình yếu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2334</v>
      </c>
      <c r="D65" s="28" t="s">
        <v>2335</v>
      </c>
      <c r="E65" s="29" t="s">
        <v>1702</v>
      </c>
      <c r="F65" s="30" t="s">
        <v>2336</v>
      </c>
      <c r="G65" s="27" t="s">
        <v>69</v>
      </c>
      <c r="H65" s="31">
        <v>9</v>
      </c>
      <c r="I65" s="31">
        <v>7</v>
      </c>
      <c r="J65" s="31" t="s">
        <v>27</v>
      </c>
      <c r="K65" s="31" t="s">
        <v>27</v>
      </c>
      <c r="L65" s="38"/>
      <c r="M65" s="38">
        <v>5</v>
      </c>
      <c r="N65" s="38"/>
      <c r="O65" s="38"/>
      <c r="P65" s="33">
        <v>5</v>
      </c>
      <c r="Q65" s="34">
        <f t="shared" si="0"/>
        <v>6.4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2337</v>
      </c>
      <c r="D66" s="28" t="s">
        <v>2338</v>
      </c>
      <c r="E66" s="29" t="s">
        <v>293</v>
      </c>
      <c r="F66" s="30" t="s">
        <v>1674</v>
      </c>
      <c r="G66" s="27" t="s">
        <v>170</v>
      </c>
      <c r="H66" s="31">
        <v>10</v>
      </c>
      <c r="I66" s="31">
        <v>6</v>
      </c>
      <c r="J66" s="31" t="s">
        <v>27</v>
      </c>
      <c r="K66" s="31" t="s">
        <v>27</v>
      </c>
      <c r="L66" s="38"/>
      <c r="M66" s="38">
        <v>4</v>
      </c>
      <c r="N66" s="38"/>
      <c r="O66" s="38"/>
      <c r="P66" s="33">
        <v>4</v>
      </c>
      <c r="Q66" s="34">
        <f t="shared" si="0"/>
        <v>5.8</v>
      </c>
      <c r="R66" s="35" t="str">
        <f t="shared" si="3"/>
        <v>C</v>
      </c>
      <c r="S66" s="36" t="str">
        <f t="shared" si="1"/>
        <v>Trung bình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2339</v>
      </c>
      <c r="D67" s="28" t="s">
        <v>678</v>
      </c>
      <c r="E67" s="29" t="s">
        <v>2340</v>
      </c>
      <c r="F67" s="30" t="s">
        <v>586</v>
      </c>
      <c r="G67" s="27" t="s">
        <v>76</v>
      </c>
      <c r="H67" s="31">
        <v>10</v>
      </c>
      <c r="I67" s="31">
        <v>9</v>
      </c>
      <c r="J67" s="31" t="s">
        <v>27</v>
      </c>
      <c r="K67" s="31" t="s">
        <v>27</v>
      </c>
      <c r="L67" s="38"/>
      <c r="M67" s="38">
        <v>6</v>
      </c>
      <c r="N67" s="38"/>
      <c r="O67" s="38"/>
      <c r="P67" s="33">
        <v>6</v>
      </c>
      <c r="Q67" s="34">
        <f t="shared" si="0"/>
        <v>7.7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2341</v>
      </c>
      <c r="D68" s="28" t="s">
        <v>1154</v>
      </c>
      <c r="E68" s="29" t="s">
        <v>554</v>
      </c>
      <c r="F68" s="30" t="s">
        <v>180</v>
      </c>
      <c r="G68" s="27" t="s">
        <v>144</v>
      </c>
      <c r="H68" s="31">
        <v>8</v>
      </c>
      <c r="I68" s="31">
        <v>8</v>
      </c>
      <c r="J68" s="31" t="s">
        <v>27</v>
      </c>
      <c r="K68" s="31" t="s">
        <v>27</v>
      </c>
      <c r="L68" s="38"/>
      <c r="M68" s="38">
        <v>4</v>
      </c>
      <c r="N68" s="38"/>
      <c r="O68" s="38"/>
      <c r="P68" s="33">
        <v>4</v>
      </c>
      <c r="Q68" s="34">
        <f t="shared" si="0"/>
        <v>6</v>
      </c>
      <c r="R68" s="35" t="str">
        <f t="shared" si="3"/>
        <v>C</v>
      </c>
      <c r="S68" s="36" t="str">
        <f t="shared" si="1"/>
        <v>Trung bình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2342</v>
      </c>
      <c r="D69" s="28" t="s">
        <v>2228</v>
      </c>
      <c r="E69" s="29" t="s">
        <v>559</v>
      </c>
      <c r="F69" s="30" t="s">
        <v>535</v>
      </c>
      <c r="G69" s="27" t="s">
        <v>331</v>
      </c>
      <c r="H69" s="31">
        <v>8</v>
      </c>
      <c r="I69" s="31">
        <v>4</v>
      </c>
      <c r="J69" s="31" t="s">
        <v>27</v>
      </c>
      <c r="K69" s="31" t="s">
        <v>27</v>
      </c>
      <c r="L69" s="38"/>
      <c r="M69" s="38">
        <v>5</v>
      </c>
      <c r="N69" s="38"/>
      <c r="O69" s="38"/>
      <c r="P69" s="33">
        <v>5</v>
      </c>
      <c r="Q69" s="34">
        <f t="shared" si="0"/>
        <v>5.3</v>
      </c>
      <c r="R69" s="35" t="str">
        <f t="shared" si="3"/>
        <v>D+</v>
      </c>
      <c r="S69" s="36" t="str">
        <f t="shared" si="1"/>
        <v>Trung bình yếu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2343</v>
      </c>
      <c r="D70" s="28" t="s">
        <v>2344</v>
      </c>
      <c r="E70" s="29" t="s">
        <v>300</v>
      </c>
      <c r="F70" s="30" t="s">
        <v>707</v>
      </c>
      <c r="G70" s="27" t="s">
        <v>144</v>
      </c>
      <c r="H70" s="31">
        <v>5</v>
      </c>
      <c r="I70" s="31">
        <v>4</v>
      </c>
      <c r="J70" s="31" t="s">
        <v>27</v>
      </c>
      <c r="K70" s="31" t="s">
        <v>27</v>
      </c>
      <c r="L70" s="38"/>
      <c r="M70" s="38">
        <v>3</v>
      </c>
      <c r="N70" s="38"/>
      <c r="O70" s="38"/>
      <c r="P70" s="33">
        <v>3</v>
      </c>
      <c r="Q70" s="34">
        <f t="shared" si="0"/>
        <v>3.7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91"/>
      <c r="V70" s="89" t="str">
        <f t="shared" si="2"/>
        <v>Học lại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2345</v>
      </c>
      <c r="D71" s="28" t="s">
        <v>2346</v>
      </c>
      <c r="E71" s="29" t="s">
        <v>2347</v>
      </c>
      <c r="F71" s="30" t="s">
        <v>791</v>
      </c>
      <c r="G71" s="27" t="s">
        <v>97</v>
      </c>
      <c r="H71" s="31">
        <v>10</v>
      </c>
      <c r="I71" s="31">
        <v>5</v>
      </c>
      <c r="J71" s="31" t="s">
        <v>27</v>
      </c>
      <c r="K71" s="31" t="s">
        <v>27</v>
      </c>
      <c r="L71" s="38"/>
      <c r="M71" s="38">
        <v>2</v>
      </c>
      <c r="N71" s="38"/>
      <c r="O71" s="38"/>
      <c r="P71" s="33">
        <v>2</v>
      </c>
      <c r="Q71" s="34">
        <f t="shared" si="0"/>
        <v>4.5</v>
      </c>
      <c r="R71" s="35" t="str">
        <f t="shared" si="3"/>
        <v>D</v>
      </c>
      <c r="S71" s="36" t="str">
        <f t="shared" si="1"/>
        <v>Trung bình yếu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2348</v>
      </c>
      <c r="D72" s="28" t="s">
        <v>2349</v>
      </c>
      <c r="E72" s="29" t="s">
        <v>2347</v>
      </c>
      <c r="F72" s="30" t="s">
        <v>215</v>
      </c>
      <c r="G72" s="27" t="s">
        <v>76</v>
      </c>
      <c r="H72" s="31">
        <v>9</v>
      </c>
      <c r="I72" s="31">
        <v>8</v>
      </c>
      <c r="J72" s="31" t="s">
        <v>27</v>
      </c>
      <c r="K72" s="31" t="s">
        <v>27</v>
      </c>
      <c r="L72" s="38"/>
      <c r="M72" s="38">
        <v>3</v>
      </c>
      <c r="N72" s="38"/>
      <c r="O72" s="38"/>
      <c r="P72" s="33">
        <v>3</v>
      </c>
      <c r="Q72" s="34">
        <f t="shared" si="0"/>
        <v>5.7</v>
      </c>
      <c r="R72" s="35" t="str">
        <f t="shared" si="3"/>
        <v>C</v>
      </c>
      <c r="S72" s="36" t="str">
        <f t="shared" si="1"/>
        <v>Trung bình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2350</v>
      </c>
      <c r="D73" s="28" t="s">
        <v>1667</v>
      </c>
      <c r="E73" s="29" t="s">
        <v>566</v>
      </c>
      <c r="F73" s="30" t="s">
        <v>818</v>
      </c>
      <c r="G73" s="27" t="s">
        <v>424</v>
      </c>
      <c r="H73" s="31">
        <v>10</v>
      </c>
      <c r="I73" s="31">
        <v>9</v>
      </c>
      <c r="J73" s="31" t="s">
        <v>27</v>
      </c>
      <c r="K73" s="31" t="s">
        <v>27</v>
      </c>
      <c r="L73" s="38"/>
      <c r="M73" s="38">
        <v>3</v>
      </c>
      <c r="N73" s="38"/>
      <c r="O73" s="38"/>
      <c r="P73" s="33">
        <v>3</v>
      </c>
      <c r="Q73" s="34">
        <f t="shared" si="0"/>
        <v>6.2</v>
      </c>
      <c r="R73" s="35" t="str">
        <f t="shared" si="3"/>
        <v>C</v>
      </c>
      <c r="S73" s="36" t="str">
        <f t="shared" si="1"/>
        <v>Trung bình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2351</v>
      </c>
      <c r="D74" s="28" t="s">
        <v>2352</v>
      </c>
      <c r="E74" s="29" t="s">
        <v>319</v>
      </c>
      <c r="F74" s="30" t="s">
        <v>2353</v>
      </c>
      <c r="G74" s="27" t="s">
        <v>76</v>
      </c>
      <c r="H74" s="31">
        <v>10</v>
      </c>
      <c r="I74" s="31">
        <v>7</v>
      </c>
      <c r="J74" s="31" t="s">
        <v>27</v>
      </c>
      <c r="K74" s="31" t="s">
        <v>27</v>
      </c>
      <c r="L74" s="38"/>
      <c r="M74" s="38">
        <v>6</v>
      </c>
      <c r="N74" s="38"/>
      <c r="O74" s="38"/>
      <c r="P74" s="33">
        <v>6</v>
      </c>
      <c r="Q74" s="34">
        <f t="shared" si="0"/>
        <v>7.1</v>
      </c>
      <c r="R74" s="35" t="str">
        <f t="shared" si="3"/>
        <v>B</v>
      </c>
      <c r="S74" s="36" t="str">
        <f t="shared" si="1"/>
        <v>Khá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2354</v>
      </c>
      <c r="D75" s="28" t="s">
        <v>1233</v>
      </c>
      <c r="E75" s="29" t="s">
        <v>326</v>
      </c>
      <c r="F75" s="30" t="s">
        <v>837</v>
      </c>
      <c r="G75" s="27" t="s">
        <v>424</v>
      </c>
      <c r="H75" s="31">
        <v>10</v>
      </c>
      <c r="I75" s="31">
        <v>9</v>
      </c>
      <c r="J75" s="31" t="s">
        <v>27</v>
      </c>
      <c r="K75" s="31" t="s">
        <v>27</v>
      </c>
      <c r="L75" s="38"/>
      <c r="M75" s="38">
        <v>4</v>
      </c>
      <c r="N75" s="38"/>
      <c r="O75" s="38"/>
      <c r="P75" s="33">
        <v>4</v>
      </c>
      <c r="Q75" s="34">
        <f t="shared" ref="Q75:Q82" si="5">ROUND(SUMPRODUCT(H75:P75,$H$10:$P$10)/100,1)</f>
        <v>6.7</v>
      </c>
      <c r="R75" s="35" t="str">
        <f t="shared" si="3"/>
        <v>C+</v>
      </c>
      <c r="S75" s="36" t="str">
        <f t="shared" si="1"/>
        <v>Trung bình</v>
      </c>
      <c r="T75" s="37" t="str">
        <f t="shared" si="4"/>
        <v/>
      </c>
      <c r="U75" s="91"/>
      <c r="V75" s="89" t="str">
        <f t="shared" ref="V75:V82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2355</v>
      </c>
      <c r="D76" s="28" t="s">
        <v>686</v>
      </c>
      <c r="E76" s="29" t="s">
        <v>326</v>
      </c>
      <c r="F76" s="30" t="s">
        <v>1722</v>
      </c>
      <c r="G76" s="27" t="s">
        <v>185</v>
      </c>
      <c r="H76" s="31">
        <v>9</v>
      </c>
      <c r="I76" s="31">
        <v>8</v>
      </c>
      <c r="J76" s="31" t="s">
        <v>27</v>
      </c>
      <c r="K76" s="31" t="s">
        <v>27</v>
      </c>
      <c r="L76" s="38"/>
      <c r="M76" s="38">
        <v>8</v>
      </c>
      <c r="N76" s="38"/>
      <c r="O76" s="38"/>
      <c r="P76" s="33">
        <v>8</v>
      </c>
      <c r="Q76" s="34">
        <f t="shared" si="5"/>
        <v>8.1999999999999993</v>
      </c>
      <c r="R76" s="35" t="str">
        <f t="shared" si="3"/>
        <v>B+</v>
      </c>
      <c r="S76" s="36" t="str">
        <f t="shared" si="1"/>
        <v>Khá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2356</v>
      </c>
      <c r="D77" s="28" t="s">
        <v>2357</v>
      </c>
      <c r="E77" s="29" t="s">
        <v>326</v>
      </c>
      <c r="F77" s="30" t="s">
        <v>802</v>
      </c>
      <c r="G77" s="27" t="s">
        <v>434</v>
      </c>
      <c r="H77" s="31">
        <v>7</v>
      </c>
      <c r="I77" s="31">
        <v>8</v>
      </c>
      <c r="J77" s="31" t="s">
        <v>27</v>
      </c>
      <c r="K77" s="31" t="s">
        <v>27</v>
      </c>
      <c r="L77" s="38"/>
      <c r="M77" s="38">
        <v>2</v>
      </c>
      <c r="N77" s="38"/>
      <c r="O77" s="38"/>
      <c r="P77" s="33">
        <v>2</v>
      </c>
      <c r="Q77" s="34">
        <f t="shared" si="5"/>
        <v>4.8</v>
      </c>
      <c r="R77" s="35" t="str">
        <f t="shared" si="3"/>
        <v>D</v>
      </c>
      <c r="S77" s="36" t="str">
        <f t="shared" si="1"/>
        <v>Trung bình yếu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2358</v>
      </c>
      <c r="D78" s="28" t="s">
        <v>138</v>
      </c>
      <c r="E78" s="29" t="s">
        <v>1418</v>
      </c>
      <c r="F78" s="30" t="s">
        <v>1705</v>
      </c>
      <c r="G78" s="27" t="s">
        <v>424</v>
      </c>
      <c r="H78" s="31">
        <v>10</v>
      </c>
      <c r="I78" s="31">
        <v>7</v>
      </c>
      <c r="J78" s="31" t="s">
        <v>27</v>
      </c>
      <c r="K78" s="31" t="s">
        <v>27</v>
      </c>
      <c r="L78" s="38"/>
      <c r="M78" s="38">
        <v>4</v>
      </c>
      <c r="N78" s="38"/>
      <c r="O78" s="38"/>
      <c r="P78" s="33">
        <v>4</v>
      </c>
      <c r="Q78" s="34">
        <f t="shared" si="5"/>
        <v>6.1</v>
      </c>
      <c r="R78" s="35" t="str">
        <f t="shared" si="3"/>
        <v>C</v>
      </c>
      <c r="S78" s="36" t="str">
        <f t="shared" si="1"/>
        <v>Trung bình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2359</v>
      </c>
      <c r="D79" s="28" t="s">
        <v>2360</v>
      </c>
      <c r="E79" s="29" t="s">
        <v>1422</v>
      </c>
      <c r="F79" s="30" t="s">
        <v>320</v>
      </c>
      <c r="G79" s="27" t="s">
        <v>170</v>
      </c>
      <c r="H79" s="31">
        <v>8</v>
      </c>
      <c r="I79" s="31">
        <v>6</v>
      </c>
      <c r="J79" s="31" t="s">
        <v>27</v>
      </c>
      <c r="K79" s="31" t="s">
        <v>27</v>
      </c>
      <c r="L79" s="38"/>
      <c r="M79" s="38">
        <v>2</v>
      </c>
      <c r="N79" s="38"/>
      <c r="O79" s="38"/>
      <c r="P79" s="33">
        <v>2</v>
      </c>
      <c r="Q79" s="34">
        <f t="shared" si="5"/>
        <v>4.4000000000000004</v>
      </c>
      <c r="R79" s="35" t="str">
        <f t="shared" si="3"/>
        <v>D</v>
      </c>
      <c r="S79" s="36" t="str">
        <f t="shared" si="1"/>
        <v>Trung bình yếu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2361</v>
      </c>
      <c r="D80" s="28" t="s">
        <v>2362</v>
      </c>
      <c r="E80" s="29" t="s">
        <v>2363</v>
      </c>
      <c r="F80" s="30" t="s">
        <v>2364</v>
      </c>
      <c r="G80" s="27" t="s">
        <v>2365</v>
      </c>
      <c r="H80" s="31">
        <v>10</v>
      </c>
      <c r="I80" s="31">
        <v>9</v>
      </c>
      <c r="J80" s="31" t="s">
        <v>27</v>
      </c>
      <c r="K80" s="31" t="s">
        <v>27</v>
      </c>
      <c r="L80" s="38"/>
      <c r="M80" s="38">
        <v>5</v>
      </c>
      <c r="N80" s="38"/>
      <c r="O80" s="38"/>
      <c r="P80" s="33">
        <v>5</v>
      </c>
      <c r="Q80" s="34">
        <f t="shared" si="5"/>
        <v>7.2</v>
      </c>
      <c r="R80" s="35" t="str">
        <f t="shared" si="3"/>
        <v>B</v>
      </c>
      <c r="S80" s="36" t="str">
        <f t="shared" si="1"/>
        <v>Khá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2366</v>
      </c>
      <c r="D81" s="28" t="s">
        <v>296</v>
      </c>
      <c r="E81" s="29" t="s">
        <v>778</v>
      </c>
      <c r="F81" s="30" t="s">
        <v>2367</v>
      </c>
      <c r="G81" s="27" t="s">
        <v>153</v>
      </c>
      <c r="H81" s="31">
        <v>0</v>
      </c>
      <c r="I81" s="31">
        <v>0</v>
      </c>
      <c r="J81" s="31" t="s">
        <v>27</v>
      </c>
      <c r="K81" s="31" t="s">
        <v>27</v>
      </c>
      <c r="L81" s="38"/>
      <c r="M81" s="38"/>
      <c r="N81" s="38"/>
      <c r="O81" s="38"/>
      <c r="P81" s="33"/>
      <c r="Q81" s="34">
        <f t="shared" si="5"/>
        <v>0</v>
      </c>
      <c r="R81" s="35" t="str">
        <f t="shared" si="3"/>
        <v>F</v>
      </c>
      <c r="S81" s="36" t="str">
        <f t="shared" si="1"/>
        <v>Kém</v>
      </c>
      <c r="T81" s="37" t="str">
        <f t="shared" si="4"/>
        <v>Không đủ ĐKDT</v>
      </c>
      <c r="U81" s="91"/>
      <c r="V81" s="89" t="str">
        <f t="shared" si="6"/>
        <v>Học lại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2368</v>
      </c>
      <c r="D82" s="28" t="s">
        <v>2369</v>
      </c>
      <c r="E82" s="29" t="s">
        <v>1426</v>
      </c>
      <c r="F82" s="30" t="s">
        <v>520</v>
      </c>
      <c r="G82" s="27" t="s">
        <v>69</v>
      </c>
      <c r="H82" s="31">
        <v>8</v>
      </c>
      <c r="I82" s="31">
        <v>8</v>
      </c>
      <c r="J82" s="31" t="s">
        <v>27</v>
      </c>
      <c r="K82" s="31" t="s">
        <v>27</v>
      </c>
      <c r="L82" s="38"/>
      <c r="M82" s="38">
        <v>2</v>
      </c>
      <c r="N82" s="38"/>
      <c r="O82" s="38"/>
      <c r="P82" s="33">
        <v>2</v>
      </c>
      <c r="Q82" s="34">
        <f t="shared" si="5"/>
        <v>5</v>
      </c>
      <c r="R82" s="35" t="str">
        <f t="shared" si="3"/>
        <v>D+</v>
      </c>
      <c r="S82" s="36" t="str">
        <f t="shared" si="1"/>
        <v>Trung bình yếu</v>
      </c>
      <c r="T82" s="37" t="str">
        <f t="shared" si="4"/>
        <v/>
      </c>
      <c r="U82" s="91"/>
      <c r="V82" s="89" t="str">
        <f t="shared" si="6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7.5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t="16.5">
      <c r="A84" s="2"/>
      <c r="B84" s="111" t="s">
        <v>28</v>
      </c>
      <c r="C84" s="111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t="16.5" customHeight="1">
      <c r="A85" s="2"/>
      <c r="B85" s="45" t="s">
        <v>29</v>
      </c>
      <c r="C85" s="45"/>
      <c r="D85" s="46">
        <f>+$Y$9</f>
        <v>72</v>
      </c>
      <c r="E85" s="47" t="s">
        <v>30</v>
      </c>
      <c r="F85" s="47"/>
      <c r="G85" s="131" t="s">
        <v>31</v>
      </c>
      <c r="H85" s="131"/>
      <c r="I85" s="131"/>
      <c r="J85" s="131"/>
      <c r="K85" s="131"/>
      <c r="L85" s="131"/>
      <c r="M85" s="131"/>
      <c r="N85" s="131"/>
      <c r="O85" s="131"/>
      <c r="P85" s="48">
        <f>$Y$9 -COUNTIF($T$10:$T$272,"Vắng") -COUNTIF($T$10:$T$272,"Vắng có phép") - COUNTIF($T$10:$T$272,"Đình chỉ thi") - COUNTIF($T$10:$T$272,"Không đủ ĐKDT")</f>
        <v>71</v>
      </c>
      <c r="Q85" s="48"/>
      <c r="R85" s="49"/>
      <c r="S85" s="50"/>
      <c r="T85" s="50" t="s">
        <v>30</v>
      </c>
      <c r="U85" s="3"/>
    </row>
    <row r="86" spans="1:38" ht="16.5" customHeight="1">
      <c r="A86" s="2"/>
      <c r="B86" s="45" t="s">
        <v>32</v>
      </c>
      <c r="C86" s="45"/>
      <c r="D86" s="46">
        <f>+$AJ$9</f>
        <v>70</v>
      </c>
      <c r="E86" s="47" t="s">
        <v>30</v>
      </c>
      <c r="F86" s="47"/>
      <c r="G86" s="131" t="s">
        <v>33</v>
      </c>
      <c r="H86" s="131"/>
      <c r="I86" s="131"/>
      <c r="J86" s="131"/>
      <c r="K86" s="131"/>
      <c r="L86" s="131"/>
      <c r="M86" s="131"/>
      <c r="N86" s="131"/>
      <c r="O86" s="131"/>
      <c r="P86" s="51">
        <f>COUNTIF($T$10:$T$148,"Vắng")</f>
        <v>0</v>
      </c>
      <c r="Q86" s="51"/>
      <c r="R86" s="52"/>
      <c r="S86" s="50"/>
      <c r="T86" s="50" t="s">
        <v>30</v>
      </c>
      <c r="U86" s="3"/>
    </row>
    <row r="87" spans="1:38" ht="16.5" customHeight="1">
      <c r="A87" s="2"/>
      <c r="B87" s="45" t="s">
        <v>53</v>
      </c>
      <c r="C87" s="45"/>
      <c r="D87" s="83">
        <f>COUNTIF(V11:V82,"Học lại")</f>
        <v>2</v>
      </c>
      <c r="E87" s="47" t="s">
        <v>30</v>
      </c>
      <c r="F87" s="47"/>
      <c r="G87" s="131" t="s">
        <v>54</v>
      </c>
      <c r="H87" s="131"/>
      <c r="I87" s="131"/>
      <c r="J87" s="131"/>
      <c r="K87" s="131"/>
      <c r="L87" s="131"/>
      <c r="M87" s="131"/>
      <c r="N87" s="131"/>
      <c r="O87" s="131"/>
      <c r="P87" s="48">
        <f>COUNTIF($T$10:$T$148,"Vắng có phép")</f>
        <v>0</v>
      </c>
      <c r="Q87" s="48"/>
      <c r="R87" s="49"/>
      <c r="S87" s="50"/>
      <c r="T87" s="50" t="s">
        <v>30</v>
      </c>
      <c r="U87" s="3"/>
    </row>
    <row r="88" spans="1:38" ht="3" customHeight="1">
      <c r="A88" s="2"/>
      <c r="B88" s="39"/>
      <c r="C88" s="40"/>
      <c r="D88" s="40"/>
      <c r="E88" s="41"/>
      <c r="F88" s="41"/>
      <c r="G88" s="41"/>
      <c r="H88" s="42"/>
      <c r="I88" s="43"/>
      <c r="J88" s="43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</row>
    <row r="89" spans="1:38">
      <c r="B89" s="84" t="s">
        <v>34</v>
      </c>
      <c r="C89" s="84"/>
      <c r="D89" s="85">
        <f>COUNTIF(V11:V82,"Thi lại")</f>
        <v>0</v>
      </c>
      <c r="E89" s="86" t="s">
        <v>30</v>
      </c>
      <c r="F89" s="3"/>
      <c r="G89" s="3"/>
      <c r="H89" s="3"/>
      <c r="I89" s="3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3"/>
    </row>
    <row r="90" spans="1:38">
      <c r="B90" s="84"/>
      <c r="C90" s="84"/>
      <c r="D90" s="85"/>
      <c r="E90" s="86"/>
      <c r="F90" s="3"/>
      <c r="G90" s="3"/>
      <c r="H90" s="3"/>
      <c r="I90" s="3"/>
      <c r="J90" s="130" t="s">
        <v>3865</v>
      </c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3"/>
    </row>
    <row r="91" spans="1:38">
      <c r="A91" s="53"/>
      <c r="B91" s="99" t="s">
        <v>35</v>
      </c>
      <c r="C91" s="99"/>
      <c r="D91" s="99"/>
      <c r="E91" s="99"/>
      <c r="F91" s="99"/>
      <c r="G91" s="99"/>
      <c r="H91" s="99"/>
      <c r="I91" s="54"/>
      <c r="J91" s="104" t="s">
        <v>36</v>
      </c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3"/>
    </row>
    <row r="92" spans="1:38" ht="4.5" customHeight="1">
      <c r="A92" s="2"/>
      <c r="B92" s="39"/>
      <c r="C92" s="55"/>
      <c r="D92" s="55"/>
      <c r="E92" s="56"/>
      <c r="F92" s="56"/>
      <c r="G92" s="56"/>
      <c r="H92" s="57"/>
      <c r="I92" s="58"/>
      <c r="J92" s="58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38" s="2" customFormat="1">
      <c r="B93" s="99" t="s">
        <v>37</v>
      </c>
      <c r="C93" s="99"/>
      <c r="D93" s="101" t="s">
        <v>38</v>
      </c>
      <c r="E93" s="101"/>
      <c r="F93" s="101"/>
      <c r="G93" s="101"/>
      <c r="H93" s="101"/>
      <c r="I93" s="58"/>
      <c r="J93" s="58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9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3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18" customHeight="1">
      <c r="A99" s="1"/>
      <c r="B99" s="100" t="s">
        <v>3863</v>
      </c>
      <c r="C99" s="100"/>
      <c r="D99" s="100" t="s">
        <v>3864</v>
      </c>
      <c r="E99" s="100"/>
      <c r="F99" s="100"/>
      <c r="G99" s="100"/>
      <c r="H99" s="100"/>
      <c r="I99" s="100"/>
      <c r="J99" s="100" t="s">
        <v>39</v>
      </c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4.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36.7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ht="38.25" hidden="1" customHeight="1">
      <c r="B102" s="98" t="s">
        <v>51</v>
      </c>
      <c r="C102" s="99"/>
      <c r="D102" s="99"/>
      <c r="E102" s="99"/>
      <c r="F102" s="99"/>
      <c r="G102" s="99"/>
      <c r="H102" s="98" t="s">
        <v>52</v>
      </c>
      <c r="I102" s="98"/>
      <c r="J102" s="98"/>
      <c r="K102" s="98"/>
      <c r="L102" s="98"/>
      <c r="M102" s="98"/>
      <c r="N102" s="102" t="s">
        <v>57</v>
      </c>
      <c r="O102" s="102"/>
      <c r="P102" s="102"/>
      <c r="Q102" s="102"/>
      <c r="R102" s="102"/>
      <c r="S102" s="102"/>
      <c r="T102" s="102"/>
      <c r="U102" s="102"/>
    </row>
    <row r="103" spans="1:38" hidden="1">
      <c r="B103" s="39"/>
      <c r="C103" s="55"/>
      <c r="D103" s="55"/>
      <c r="E103" s="56"/>
      <c r="F103" s="56"/>
      <c r="G103" s="56"/>
      <c r="H103" s="57"/>
      <c r="I103" s="58"/>
      <c r="J103" s="58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38" hidden="1">
      <c r="B104" s="99" t="s">
        <v>37</v>
      </c>
      <c r="C104" s="99"/>
      <c r="D104" s="101" t="s">
        <v>38</v>
      </c>
      <c r="E104" s="101"/>
      <c r="F104" s="101"/>
      <c r="G104" s="101"/>
      <c r="H104" s="101"/>
      <c r="I104" s="58"/>
      <c r="J104" s="58"/>
      <c r="K104" s="44"/>
      <c r="L104" s="44"/>
      <c r="M104" s="44"/>
      <c r="N104" s="44"/>
      <c r="O104" s="44"/>
      <c r="P104" s="44"/>
      <c r="Q104" s="44"/>
      <c r="R104" s="44"/>
      <c r="S104" s="44"/>
      <c r="T104" s="44"/>
    </row>
    <row r="105" spans="1:38" hidden="1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38" hidden="1"/>
    <row r="107" spans="1:38" hidden="1"/>
    <row r="108" spans="1:38" hidden="1"/>
    <row r="109" spans="1:38" hidden="1"/>
    <row r="110" spans="1:38" hidden="1">
      <c r="B110" s="139" t="s">
        <v>3839</v>
      </c>
      <c r="C110" s="139"/>
      <c r="D110" s="139"/>
      <c r="E110" s="97"/>
      <c r="F110" s="97"/>
      <c r="G110" s="97"/>
      <c r="H110" s="97" t="s">
        <v>3838</v>
      </c>
      <c r="I110" s="97"/>
      <c r="J110" s="97"/>
      <c r="K110" s="97"/>
      <c r="L110" s="97"/>
      <c r="M110" s="97"/>
      <c r="N110" s="97" t="s">
        <v>58</v>
      </c>
      <c r="O110" s="97"/>
      <c r="P110" s="97"/>
      <c r="Q110" s="97"/>
      <c r="R110" s="97"/>
      <c r="S110" s="97"/>
      <c r="T110" s="97"/>
      <c r="U110" s="97"/>
    </row>
    <row r="111" spans="1:38" hidden="1"/>
    <row r="112" spans="1:38" hidden="1"/>
  </sheetData>
  <sheetProtection formatCells="0" formatColumns="0" formatRows="0" insertColumns="0" insertRows="0" insertHyperlinks="0" deleteColumns="0" deleteRows="0" sort="0" autoFilter="0" pivotTables="0"/>
  <autoFilter ref="A9:AL82">
    <filterColumn colId="3" showButton="0"/>
  </autoFilter>
  <mergeCells count="61">
    <mergeCell ref="B104:C104"/>
    <mergeCell ref="D104:H104"/>
    <mergeCell ref="B110:D110"/>
    <mergeCell ref="E110:G110"/>
    <mergeCell ref="H110:M110"/>
    <mergeCell ref="N110:U110"/>
    <mergeCell ref="B99:C99"/>
    <mergeCell ref="D99:I99"/>
    <mergeCell ref="J99:T99"/>
    <mergeCell ref="B102:G102"/>
    <mergeCell ref="H102:M102"/>
    <mergeCell ref="N102:U102"/>
    <mergeCell ref="G87:O87"/>
    <mergeCell ref="J89:T89"/>
    <mergeCell ref="J90:T90"/>
    <mergeCell ref="B91:H91"/>
    <mergeCell ref="J91:T91"/>
    <mergeCell ref="B93:C93"/>
    <mergeCell ref="D93:H93"/>
    <mergeCell ref="T8:T10"/>
    <mergeCell ref="U8:U10"/>
    <mergeCell ref="B10:G10"/>
    <mergeCell ref="B84:C84"/>
    <mergeCell ref="G85:O85"/>
    <mergeCell ref="G86:O86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2">
    <cfRule type="cellIs" dxfId="46" priority="2" operator="greaterThan">
      <formula>10</formula>
    </cfRule>
  </conditionalFormatting>
  <conditionalFormatting sqref="C1:C1048576">
    <cfRule type="duplicateValues" dxfId="45" priority="1"/>
  </conditionalFormatting>
  <dataValidations count="1">
    <dataValidation allowBlank="1" showInputMessage="1" showErrorMessage="1" errorTitle="Không xóa dữ liệu" error="Không xóa dữ liệu" prompt="Không xóa dữ liệu" sqref="D87 V11:W82 W5:AK9 X3:AK4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1"/>
  <sheetViews>
    <sheetView workbookViewId="0">
      <pane ySplit="4" topLeftCell="A26" activePane="bottomLeft" state="frozen"/>
      <selection activeCell="L4" sqref="L1:O1048576"/>
      <selection pane="bottomLeft" activeCell="H22" sqref="H22"/>
    </sheetView>
  </sheetViews>
  <sheetFormatPr defaultColWidth="9" defaultRowHeight="15.75"/>
  <cols>
    <col min="1" max="1" width="1.77734375" style="1" customWidth="1"/>
    <col min="2" max="2" width="4" style="1" customWidth="1"/>
    <col min="3" max="3" width="10.33203125" style="1" customWidth="1"/>
    <col min="4" max="4" width="11.5546875" style="1" bestFit="1" customWidth="1"/>
    <col min="5" max="5" width="5.6640625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3855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2</v>
      </c>
      <c r="G6" s="120" t="s">
        <v>3854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15</v>
      </c>
      <c r="Y9" s="69">
        <f>+$AH$9+$AJ$9+$AF$9</f>
        <v>71</v>
      </c>
      <c r="Z9" s="63">
        <f>COUNTIF($S$10:$S$141,"Khiển trách")</f>
        <v>0</v>
      </c>
      <c r="AA9" s="63">
        <f>COUNTIF($S$10:$S$141,"Cảnh cáo")</f>
        <v>0</v>
      </c>
      <c r="AB9" s="63">
        <f>COUNTIF($S$10:$S$141,"Đình chỉ thi")</f>
        <v>0</v>
      </c>
      <c r="AC9" s="70">
        <f>+($Z$9+$AA$9+$AB$9)/$Y$9*100%</f>
        <v>0</v>
      </c>
      <c r="AD9" s="63">
        <f>SUM(COUNTIF($S$10:$S$139,"Vắng"),COUNTIF($S$10:$S$139,"Vắng có phép"))</f>
        <v>0</v>
      </c>
      <c r="AE9" s="71">
        <f>+$AD$9/$Y$9</f>
        <v>0</v>
      </c>
      <c r="AF9" s="72">
        <f>COUNTIF($V$10:$V$139,"Thi lại")</f>
        <v>0</v>
      </c>
      <c r="AG9" s="71">
        <f>+$AF$9/$Y$9</f>
        <v>0</v>
      </c>
      <c r="AH9" s="72">
        <f>COUNTIF($V$10:$V$140,"Học lại")</f>
        <v>4</v>
      </c>
      <c r="AI9" s="71">
        <f>+$AH$9/$Y$9</f>
        <v>5.6338028169014086E-2</v>
      </c>
      <c r="AJ9" s="63">
        <f>COUNTIF($V$11:$V$140,"Đạt")</f>
        <v>67</v>
      </c>
      <c r="AK9" s="70">
        <f>+$AJ$9/$Y$9</f>
        <v>0.94366197183098588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2370</v>
      </c>
      <c r="D11" s="17" t="s">
        <v>1699</v>
      </c>
      <c r="E11" s="18" t="s">
        <v>67</v>
      </c>
      <c r="F11" s="19" t="s">
        <v>258</v>
      </c>
      <c r="G11" s="16" t="s">
        <v>424</v>
      </c>
      <c r="H11" s="20">
        <v>8</v>
      </c>
      <c r="I11" s="20">
        <v>6</v>
      </c>
      <c r="J11" s="20" t="s">
        <v>27</v>
      </c>
      <c r="K11" s="20" t="s">
        <v>27</v>
      </c>
      <c r="L11" s="21"/>
      <c r="M11" s="21">
        <v>4</v>
      </c>
      <c r="N11" s="21"/>
      <c r="O11" s="21"/>
      <c r="P11" s="22">
        <v>4</v>
      </c>
      <c r="Q11" s="23">
        <f t="shared" ref="Q11:Q74" si="0">ROUND(SUMPRODUCT(H11:P11,$H$10:$P$10)/100,1)</f>
        <v>5.4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24" t="str">
        <f t="shared" ref="S11:S81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2371</v>
      </c>
      <c r="D12" s="28" t="s">
        <v>890</v>
      </c>
      <c r="E12" s="29" t="s">
        <v>67</v>
      </c>
      <c r="F12" s="30" t="s">
        <v>1501</v>
      </c>
      <c r="G12" s="27" t="s">
        <v>185</v>
      </c>
      <c r="H12" s="31">
        <v>8</v>
      </c>
      <c r="I12" s="31">
        <v>4</v>
      </c>
      <c r="J12" s="31" t="s">
        <v>27</v>
      </c>
      <c r="K12" s="31" t="s">
        <v>27</v>
      </c>
      <c r="L12" s="32"/>
      <c r="M12" s="32">
        <v>9</v>
      </c>
      <c r="N12" s="32"/>
      <c r="O12" s="32"/>
      <c r="P12" s="33">
        <v>9</v>
      </c>
      <c r="Q12" s="34">
        <f t="shared" si="0"/>
        <v>7.3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2372</v>
      </c>
      <c r="D13" s="28" t="s">
        <v>2373</v>
      </c>
      <c r="E13" s="29" t="s">
        <v>67</v>
      </c>
      <c r="F13" s="30" t="s">
        <v>320</v>
      </c>
      <c r="G13" s="27" t="s">
        <v>76</v>
      </c>
      <c r="H13" s="31">
        <v>7</v>
      </c>
      <c r="I13" s="31">
        <v>6</v>
      </c>
      <c r="J13" s="31" t="s">
        <v>27</v>
      </c>
      <c r="K13" s="31" t="s">
        <v>27</v>
      </c>
      <c r="L13" s="38"/>
      <c r="M13" s="38">
        <v>4</v>
      </c>
      <c r="N13" s="38"/>
      <c r="O13" s="38"/>
      <c r="P13" s="33">
        <v>4</v>
      </c>
      <c r="Q13" s="34">
        <f t="shared" si="0"/>
        <v>5.2</v>
      </c>
      <c r="R13" s="35" t="str">
        <f t="shared" ref="R13:R8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D+</v>
      </c>
      <c r="S13" s="36" t="str">
        <f t="shared" si="1"/>
        <v>Trung bình yếu</v>
      </c>
      <c r="T13" s="37" t="str">
        <f t="shared" ref="T13:T81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2374</v>
      </c>
      <c r="D14" s="28" t="s">
        <v>71</v>
      </c>
      <c r="E14" s="29" t="s">
        <v>90</v>
      </c>
      <c r="F14" s="30" t="s">
        <v>2375</v>
      </c>
      <c r="G14" s="27" t="s">
        <v>144</v>
      </c>
      <c r="H14" s="31">
        <v>9</v>
      </c>
      <c r="I14" s="31">
        <v>6</v>
      </c>
      <c r="J14" s="31" t="s">
        <v>27</v>
      </c>
      <c r="K14" s="31" t="s">
        <v>27</v>
      </c>
      <c r="L14" s="38"/>
      <c r="M14" s="38">
        <v>4</v>
      </c>
      <c r="N14" s="38"/>
      <c r="O14" s="38"/>
      <c r="P14" s="33">
        <v>4</v>
      </c>
      <c r="Q14" s="34">
        <f t="shared" si="0"/>
        <v>5.6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2376</v>
      </c>
      <c r="D15" s="28" t="s">
        <v>104</v>
      </c>
      <c r="E15" s="29" t="s">
        <v>2377</v>
      </c>
      <c r="F15" s="30" t="s">
        <v>2378</v>
      </c>
      <c r="G15" s="27" t="s">
        <v>92</v>
      </c>
      <c r="H15" s="31">
        <v>10</v>
      </c>
      <c r="I15" s="31">
        <v>7</v>
      </c>
      <c r="J15" s="31" t="s">
        <v>27</v>
      </c>
      <c r="K15" s="31" t="s">
        <v>27</v>
      </c>
      <c r="L15" s="38"/>
      <c r="M15" s="38">
        <v>3</v>
      </c>
      <c r="N15" s="38"/>
      <c r="O15" s="38"/>
      <c r="P15" s="33">
        <v>3</v>
      </c>
      <c r="Q15" s="34">
        <f t="shared" si="0"/>
        <v>5.6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2379</v>
      </c>
      <c r="D16" s="28" t="s">
        <v>442</v>
      </c>
      <c r="E16" s="29" t="s">
        <v>2380</v>
      </c>
      <c r="F16" s="30" t="s">
        <v>119</v>
      </c>
      <c r="G16" s="27" t="s">
        <v>83</v>
      </c>
      <c r="H16" s="31">
        <v>5</v>
      </c>
      <c r="I16" s="31">
        <v>6</v>
      </c>
      <c r="J16" s="31" t="s">
        <v>27</v>
      </c>
      <c r="K16" s="31" t="s">
        <v>27</v>
      </c>
      <c r="L16" s="38"/>
      <c r="M16" s="38">
        <v>6</v>
      </c>
      <c r="N16" s="38"/>
      <c r="O16" s="38"/>
      <c r="P16" s="33">
        <v>6</v>
      </c>
      <c r="Q16" s="34">
        <f t="shared" si="0"/>
        <v>5.8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2381</v>
      </c>
      <c r="D17" s="28" t="s">
        <v>2382</v>
      </c>
      <c r="E17" s="29" t="s">
        <v>392</v>
      </c>
      <c r="F17" s="30" t="s">
        <v>1678</v>
      </c>
      <c r="G17" s="27" t="s">
        <v>394</v>
      </c>
      <c r="H17" s="31">
        <v>0</v>
      </c>
      <c r="I17" s="31">
        <v>0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>Không đủ ĐKDT</v>
      </c>
      <c r="U17" s="91"/>
      <c r="V17" s="89" t="str">
        <f t="shared" si="2"/>
        <v>Học lại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2383</v>
      </c>
      <c r="D18" s="28" t="s">
        <v>686</v>
      </c>
      <c r="E18" s="29" t="s">
        <v>118</v>
      </c>
      <c r="F18" s="30" t="s">
        <v>1242</v>
      </c>
      <c r="G18" s="27" t="s">
        <v>434</v>
      </c>
      <c r="H18" s="31">
        <v>9</v>
      </c>
      <c r="I18" s="31">
        <v>4</v>
      </c>
      <c r="J18" s="31" t="s">
        <v>27</v>
      </c>
      <c r="K18" s="31" t="s">
        <v>27</v>
      </c>
      <c r="L18" s="38"/>
      <c r="M18" s="38">
        <v>3</v>
      </c>
      <c r="N18" s="38"/>
      <c r="O18" s="38"/>
      <c r="P18" s="33">
        <v>3</v>
      </c>
      <c r="Q18" s="34">
        <f t="shared" si="0"/>
        <v>4.5</v>
      </c>
      <c r="R18" s="35" t="str">
        <f t="shared" si="3"/>
        <v>D</v>
      </c>
      <c r="S18" s="36" t="str">
        <f t="shared" si="1"/>
        <v>Trung bình yếu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2384</v>
      </c>
      <c r="D19" s="28" t="s">
        <v>2352</v>
      </c>
      <c r="E19" s="29" t="s">
        <v>118</v>
      </c>
      <c r="F19" s="30" t="s">
        <v>440</v>
      </c>
      <c r="G19" s="27" t="s">
        <v>69</v>
      </c>
      <c r="H19" s="31">
        <v>0</v>
      </c>
      <c r="I19" s="31">
        <v>0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>Không đủ ĐKDT</v>
      </c>
      <c r="U19" s="91"/>
      <c r="V19" s="89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2385</v>
      </c>
      <c r="D20" s="28" t="s">
        <v>2386</v>
      </c>
      <c r="E20" s="29" t="s">
        <v>623</v>
      </c>
      <c r="F20" s="30" t="s">
        <v>1024</v>
      </c>
      <c r="G20" s="27" t="s">
        <v>365</v>
      </c>
      <c r="H20" s="31">
        <v>9</v>
      </c>
      <c r="I20" s="31">
        <v>8</v>
      </c>
      <c r="J20" s="31" t="s">
        <v>27</v>
      </c>
      <c r="K20" s="31" t="s">
        <v>27</v>
      </c>
      <c r="L20" s="38"/>
      <c r="M20" s="38">
        <v>5</v>
      </c>
      <c r="N20" s="38"/>
      <c r="O20" s="38"/>
      <c r="P20" s="33">
        <v>5</v>
      </c>
      <c r="Q20" s="34">
        <f t="shared" si="0"/>
        <v>6.7</v>
      </c>
      <c r="R20" s="35" t="str">
        <f t="shared" si="3"/>
        <v>C+</v>
      </c>
      <c r="S20" s="36" t="str">
        <f t="shared" si="1"/>
        <v>Trung bình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2387</v>
      </c>
      <c r="D21" s="28" t="s">
        <v>104</v>
      </c>
      <c r="E21" s="29" t="s">
        <v>623</v>
      </c>
      <c r="F21" s="30" t="s">
        <v>316</v>
      </c>
      <c r="G21" s="27" t="s">
        <v>1367</v>
      </c>
      <c r="H21" s="31">
        <v>5</v>
      </c>
      <c r="I21" s="31">
        <v>6</v>
      </c>
      <c r="J21" s="31" t="s">
        <v>27</v>
      </c>
      <c r="K21" s="31" t="s">
        <v>27</v>
      </c>
      <c r="L21" s="38"/>
      <c r="M21" s="38">
        <v>4</v>
      </c>
      <c r="N21" s="38"/>
      <c r="O21" s="38"/>
      <c r="P21" s="33">
        <v>4</v>
      </c>
      <c r="Q21" s="34">
        <f t="shared" si="0"/>
        <v>4.8</v>
      </c>
      <c r="R21" s="35" t="str">
        <f t="shared" si="3"/>
        <v>D</v>
      </c>
      <c r="S21" s="36" t="str">
        <f t="shared" si="1"/>
        <v>Trung bình yếu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2388</v>
      </c>
      <c r="D22" s="28" t="s">
        <v>2389</v>
      </c>
      <c r="E22" s="29" t="s">
        <v>130</v>
      </c>
      <c r="F22" s="30" t="s">
        <v>2390</v>
      </c>
      <c r="G22" s="27" t="s">
        <v>120</v>
      </c>
      <c r="H22" s="31">
        <v>10</v>
      </c>
      <c r="I22" s="31">
        <v>8</v>
      </c>
      <c r="J22" s="31" t="s">
        <v>27</v>
      </c>
      <c r="K22" s="31" t="s">
        <v>27</v>
      </c>
      <c r="L22" s="38"/>
      <c r="M22" s="38">
        <v>7</v>
      </c>
      <c r="N22" s="38"/>
      <c r="O22" s="38"/>
      <c r="P22" s="33">
        <v>7</v>
      </c>
      <c r="Q22" s="34">
        <f t="shared" si="0"/>
        <v>7.9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2391</v>
      </c>
      <c r="D23" s="28" t="s">
        <v>2392</v>
      </c>
      <c r="E23" s="29" t="s">
        <v>130</v>
      </c>
      <c r="F23" s="30" t="s">
        <v>266</v>
      </c>
      <c r="G23" s="27" t="s">
        <v>643</v>
      </c>
      <c r="H23" s="31">
        <v>9</v>
      </c>
      <c r="I23" s="31">
        <v>4</v>
      </c>
      <c r="J23" s="31" t="s">
        <v>27</v>
      </c>
      <c r="K23" s="31" t="s">
        <v>27</v>
      </c>
      <c r="L23" s="38"/>
      <c r="M23" s="38">
        <v>2</v>
      </c>
      <c r="N23" s="38"/>
      <c r="O23" s="38"/>
      <c r="P23" s="33">
        <v>2</v>
      </c>
      <c r="Q23" s="34">
        <f t="shared" si="0"/>
        <v>4</v>
      </c>
      <c r="R23" s="35" t="str">
        <f t="shared" si="3"/>
        <v>D</v>
      </c>
      <c r="S23" s="36" t="str">
        <f t="shared" si="1"/>
        <v>Trung bình yếu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2393</v>
      </c>
      <c r="D24" s="28" t="s">
        <v>2394</v>
      </c>
      <c r="E24" s="29" t="s">
        <v>130</v>
      </c>
      <c r="F24" s="30" t="s">
        <v>2395</v>
      </c>
      <c r="G24" s="27" t="s">
        <v>185</v>
      </c>
      <c r="H24" s="31">
        <v>10</v>
      </c>
      <c r="I24" s="31">
        <v>4</v>
      </c>
      <c r="J24" s="31" t="s">
        <v>27</v>
      </c>
      <c r="K24" s="31" t="s">
        <v>27</v>
      </c>
      <c r="L24" s="38"/>
      <c r="M24" s="38">
        <v>2</v>
      </c>
      <c r="N24" s="38"/>
      <c r="O24" s="38"/>
      <c r="P24" s="33">
        <v>2</v>
      </c>
      <c r="Q24" s="34">
        <f t="shared" si="0"/>
        <v>4.2</v>
      </c>
      <c r="R24" s="35" t="str">
        <f t="shared" si="3"/>
        <v>D</v>
      </c>
      <c r="S24" s="36" t="str">
        <f t="shared" si="1"/>
        <v>Trung bình yếu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2396</v>
      </c>
      <c r="D25" s="28" t="s">
        <v>2397</v>
      </c>
      <c r="E25" s="29" t="s">
        <v>402</v>
      </c>
      <c r="F25" s="30" t="s">
        <v>348</v>
      </c>
      <c r="G25" s="27" t="s">
        <v>331</v>
      </c>
      <c r="H25" s="31">
        <v>9</v>
      </c>
      <c r="I25" s="31">
        <v>9</v>
      </c>
      <c r="J25" s="31" t="s">
        <v>27</v>
      </c>
      <c r="K25" s="31" t="s">
        <v>27</v>
      </c>
      <c r="L25" s="38"/>
      <c r="M25" s="38">
        <v>3</v>
      </c>
      <c r="N25" s="38"/>
      <c r="O25" s="38"/>
      <c r="P25" s="33">
        <v>3</v>
      </c>
      <c r="Q25" s="34">
        <f t="shared" si="0"/>
        <v>6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2398</v>
      </c>
      <c r="D26" s="28" t="s">
        <v>253</v>
      </c>
      <c r="E26" s="29" t="s">
        <v>402</v>
      </c>
      <c r="F26" s="30" t="s">
        <v>634</v>
      </c>
      <c r="G26" s="27" t="s">
        <v>643</v>
      </c>
      <c r="H26" s="31">
        <v>5</v>
      </c>
      <c r="I26" s="31">
        <v>7</v>
      </c>
      <c r="J26" s="31" t="s">
        <v>27</v>
      </c>
      <c r="K26" s="31" t="s">
        <v>27</v>
      </c>
      <c r="L26" s="38"/>
      <c r="M26" s="38">
        <v>3</v>
      </c>
      <c r="N26" s="38"/>
      <c r="O26" s="38"/>
      <c r="P26" s="33">
        <v>3</v>
      </c>
      <c r="Q26" s="34">
        <f t="shared" si="0"/>
        <v>4.5999999999999996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2399</v>
      </c>
      <c r="D27" s="28" t="s">
        <v>2400</v>
      </c>
      <c r="E27" s="29" t="s">
        <v>826</v>
      </c>
      <c r="F27" s="30" t="s">
        <v>575</v>
      </c>
      <c r="G27" s="27" t="s">
        <v>185</v>
      </c>
      <c r="H27" s="31">
        <v>7</v>
      </c>
      <c r="I27" s="31">
        <v>5</v>
      </c>
      <c r="J27" s="31" t="s">
        <v>27</v>
      </c>
      <c r="K27" s="31" t="s">
        <v>27</v>
      </c>
      <c r="L27" s="38"/>
      <c r="M27" s="38">
        <v>4</v>
      </c>
      <c r="N27" s="38"/>
      <c r="O27" s="38"/>
      <c r="P27" s="33">
        <v>4</v>
      </c>
      <c r="Q27" s="34">
        <f t="shared" si="0"/>
        <v>4.9000000000000004</v>
      </c>
      <c r="R27" s="35" t="str">
        <f t="shared" si="3"/>
        <v>D</v>
      </c>
      <c r="S27" s="36" t="str">
        <f t="shared" si="1"/>
        <v>Trung bình yếu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2401</v>
      </c>
      <c r="D28" s="28" t="s">
        <v>2402</v>
      </c>
      <c r="E28" s="29" t="s">
        <v>151</v>
      </c>
      <c r="F28" s="30" t="s">
        <v>323</v>
      </c>
      <c r="G28" s="27" t="s">
        <v>434</v>
      </c>
      <c r="H28" s="31">
        <v>7</v>
      </c>
      <c r="I28" s="31">
        <v>7</v>
      </c>
      <c r="J28" s="31" t="s">
        <v>27</v>
      </c>
      <c r="K28" s="31" t="s">
        <v>27</v>
      </c>
      <c r="L28" s="38"/>
      <c r="M28" s="38">
        <v>7</v>
      </c>
      <c r="N28" s="38"/>
      <c r="O28" s="38"/>
      <c r="P28" s="33">
        <v>7</v>
      </c>
      <c r="Q28" s="34">
        <f t="shared" si="0"/>
        <v>7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2403</v>
      </c>
      <c r="D29" s="28" t="s">
        <v>164</v>
      </c>
      <c r="E29" s="29" t="s">
        <v>1335</v>
      </c>
      <c r="F29" s="30" t="s">
        <v>1403</v>
      </c>
      <c r="G29" s="27" t="s">
        <v>69</v>
      </c>
      <c r="H29" s="31">
        <v>10</v>
      </c>
      <c r="I29" s="31">
        <v>7</v>
      </c>
      <c r="J29" s="31" t="s">
        <v>27</v>
      </c>
      <c r="K29" s="31" t="s">
        <v>27</v>
      </c>
      <c r="L29" s="38"/>
      <c r="M29" s="38">
        <v>2</v>
      </c>
      <c r="N29" s="38"/>
      <c r="O29" s="38"/>
      <c r="P29" s="33">
        <v>2</v>
      </c>
      <c r="Q29" s="34">
        <f t="shared" si="0"/>
        <v>5.0999999999999996</v>
      </c>
      <c r="R29" s="35" t="str">
        <f t="shared" si="3"/>
        <v>D+</v>
      </c>
      <c r="S29" s="36" t="str">
        <f t="shared" si="1"/>
        <v>Trung bình yếu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2404</v>
      </c>
      <c r="D30" s="28" t="s">
        <v>405</v>
      </c>
      <c r="E30" s="29" t="s">
        <v>415</v>
      </c>
      <c r="F30" s="30" t="s">
        <v>520</v>
      </c>
      <c r="G30" s="27" t="s">
        <v>643</v>
      </c>
      <c r="H30" s="31">
        <v>7</v>
      </c>
      <c r="I30" s="31">
        <v>6</v>
      </c>
      <c r="J30" s="31" t="s">
        <v>27</v>
      </c>
      <c r="K30" s="31" t="s">
        <v>27</v>
      </c>
      <c r="L30" s="38"/>
      <c r="M30" s="38">
        <v>3</v>
      </c>
      <c r="N30" s="38"/>
      <c r="O30" s="38"/>
      <c r="P30" s="33">
        <v>3</v>
      </c>
      <c r="Q30" s="34">
        <f t="shared" si="0"/>
        <v>4.7</v>
      </c>
      <c r="R30" s="35" t="str">
        <f t="shared" si="3"/>
        <v>D</v>
      </c>
      <c r="S30" s="36" t="str">
        <f t="shared" si="1"/>
        <v>Trung bình yếu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2405</v>
      </c>
      <c r="D31" s="28" t="s">
        <v>1312</v>
      </c>
      <c r="E31" s="29" t="s">
        <v>419</v>
      </c>
      <c r="F31" s="30" t="s">
        <v>2141</v>
      </c>
      <c r="G31" s="27" t="s">
        <v>76</v>
      </c>
      <c r="H31" s="31">
        <v>10</v>
      </c>
      <c r="I31" s="31">
        <v>5</v>
      </c>
      <c r="J31" s="31" t="s">
        <v>27</v>
      </c>
      <c r="K31" s="31" t="s">
        <v>27</v>
      </c>
      <c r="L31" s="38"/>
      <c r="M31" s="38">
        <v>4</v>
      </c>
      <c r="N31" s="38"/>
      <c r="O31" s="38"/>
      <c r="P31" s="33">
        <v>4</v>
      </c>
      <c r="Q31" s="34">
        <f t="shared" si="0"/>
        <v>5.5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2406</v>
      </c>
      <c r="D32" s="28" t="s">
        <v>857</v>
      </c>
      <c r="E32" s="29" t="s">
        <v>419</v>
      </c>
      <c r="F32" s="30" t="s">
        <v>513</v>
      </c>
      <c r="G32" s="27" t="s">
        <v>434</v>
      </c>
      <c r="H32" s="31">
        <v>10</v>
      </c>
      <c r="I32" s="31">
        <v>5</v>
      </c>
      <c r="J32" s="31" t="s">
        <v>27</v>
      </c>
      <c r="K32" s="31" t="s">
        <v>27</v>
      </c>
      <c r="L32" s="38"/>
      <c r="M32" s="38">
        <v>4</v>
      </c>
      <c r="N32" s="38"/>
      <c r="O32" s="38"/>
      <c r="P32" s="33">
        <v>4</v>
      </c>
      <c r="Q32" s="34">
        <f t="shared" si="0"/>
        <v>5.5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2407</v>
      </c>
      <c r="D33" s="28" t="s">
        <v>155</v>
      </c>
      <c r="E33" s="29" t="s">
        <v>427</v>
      </c>
      <c r="F33" s="30" t="s">
        <v>861</v>
      </c>
      <c r="G33" s="27" t="s">
        <v>365</v>
      </c>
      <c r="H33" s="31">
        <v>9</v>
      </c>
      <c r="I33" s="31">
        <v>8</v>
      </c>
      <c r="J33" s="31" t="s">
        <v>27</v>
      </c>
      <c r="K33" s="31" t="s">
        <v>27</v>
      </c>
      <c r="L33" s="38"/>
      <c r="M33" s="38">
        <v>3</v>
      </c>
      <c r="N33" s="38"/>
      <c r="O33" s="38"/>
      <c r="P33" s="33">
        <v>3</v>
      </c>
      <c r="Q33" s="34">
        <f t="shared" si="0"/>
        <v>5.7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2408</v>
      </c>
      <c r="D34" s="28" t="s">
        <v>2409</v>
      </c>
      <c r="E34" s="29" t="s">
        <v>193</v>
      </c>
      <c r="F34" s="30" t="s">
        <v>1254</v>
      </c>
      <c r="G34" s="27" t="s">
        <v>83</v>
      </c>
      <c r="H34" s="31">
        <v>10</v>
      </c>
      <c r="I34" s="31">
        <v>7</v>
      </c>
      <c r="J34" s="31" t="s">
        <v>27</v>
      </c>
      <c r="K34" s="31" t="s">
        <v>27</v>
      </c>
      <c r="L34" s="38"/>
      <c r="M34" s="38">
        <v>4</v>
      </c>
      <c r="N34" s="38"/>
      <c r="O34" s="38"/>
      <c r="P34" s="33">
        <v>4</v>
      </c>
      <c r="Q34" s="34">
        <f t="shared" si="0"/>
        <v>6.1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2410</v>
      </c>
      <c r="D35" s="28" t="s">
        <v>2411</v>
      </c>
      <c r="E35" s="29" t="s">
        <v>2174</v>
      </c>
      <c r="F35" s="30" t="s">
        <v>807</v>
      </c>
      <c r="G35" s="27" t="s">
        <v>92</v>
      </c>
      <c r="H35" s="31">
        <v>8</v>
      </c>
      <c r="I35" s="31">
        <v>7</v>
      </c>
      <c r="J35" s="31" t="s">
        <v>27</v>
      </c>
      <c r="K35" s="31" t="s">
        <v>27</v>
      </c>
      <c r="L35" s="38"/>
      <c r="M35" s="38">
        <v>3</v>
      </c>
      <c r="N35" s="38"/>
      <c r="O35" s="38"/>
      <c r="P35" s="33">
        <v>3</v>
      </c>
      <c r="Q35" s="34">
        <f t="shared" si="0"/>
        <v>5.2</v>
      </c>
      <c r="R35" s="35" t="str">
        <f t="shared" si="3"/>
        <v>D+</v>
      </c>
      <c r="S35" s="36" t="str">
        <f t="shared" si="1"/>
        <v>Trung bình yếu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2412</v>
      </c>
      <c r="D36" s="28" t="s">
        <v>1122</v>
      </c>
      <c r="E36" s="29" t="s">
        <v>459</v>
      </c>
      <c r="F36" s="30" t="s">
        <v>2413</v>
      </c>
      <c r="G36" s="27" t="s">
        <v>181</v>
      </c>
      <c r="H36" s="31">
        <v>10</v>
      </c>
      <c r="I36" s="31">
        <v>8</v>
      </c>
      <c r="J36" s="31" t="s">
        <v>27</v>
      </c>
      <c r="K36" s="31" t="s">
        <v>27</v>
      </c>
      <c r="L36" s="38"/>
      <c r="M36" s="38">
        <v>4</v>
      </c>
      <c r="N36" s="38"/>
      <c r="O36" s="38"/>
      <c r="P36" s="33">
        <v>4</v>
      </c>
      <c r="Q36" s="34">
        <f t="shared" si="0"/>
        <v>6.4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2414</v>
      </c>
      <c r="D37" s="28" t="s">
        <v>278</v>
      </c>
      <c r="E37" s="29" t="s">
        <v>459</v>
      </c>
      <c r="F37" s="30" t="s">
        <v>2087</v>
      </c>
      <c r="G37" s="27" t="s">
        <v>136</v>
      </c>
      <c r="H37" s="31">
        <v>10</v>
      </c>
      <c r="I37" s="31">
        <v>10</v>
      </c>
      <c r="J37" s="31" t="s">
        <v>27</v>
      </c>
      <c r="K37" s="31" t="s">
        <v>27</v>
      </c>
      <c r="L37" s="38"/>
      <c r="M37" s="38">
        <v>4</v>
      </c>
      <c r="N37" s="38"/>
      <c r="O37" s="38"/>
      <c r="P37" s="33">
        <v>4</v>
      </c>
      <c r="Q37" s="34">
        <f t="shared" si="0"/>
        <v>7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2415</v>
      </c>
      <c r="D38" s="28" t="s">
        <v>2416</v>
      </c>
      <c r="E38" s="29" t="s">
        <v>208</v>
      </c>
      <c r="F38" s="30" t="s">
        <v>604</v>
      </c>
      <c r="G38" s="27" t="s">
        <v>185</v>
      </c>
      <c r="H38" s="31">
        <v>7</v>
      </c>
      <c r="I38" s="31">
        <v>8</v>
      </c>
      <c r="J38" s="31" t="s">
        <v>27</v>
      </c>
      <c r="K38" s="31" t="s">
        <v>27</v>
      </c>
      <c r="L38" s="38"/>
      <c r="M38" s="38">
        <v>3</v>
      </c>
      <c r="N38" s="38"/>
      <c r="O38" s="38"/>
      <c r="P38" s="33">
        <v>3</v>
      </c>
      <c r="Q38" s="34">
        <f t="shared" si="0"/>
        <v>5.3</v>
      </c>
      <c r="R38" s="35" t="str">
        <f t="shared" si="3"/>
        <v>D+</v>
      </c>
      <c r="S38" s="36" t="str">
        <f t="shared" si="1"/>
        <v>Trung bình yếu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2417</v>
      </c>
      <c r="D39" s="28" t="s">
        <v>2418</v>
      </c>
      <c r="E39" s="29" t="s">
        <v>208</v>
      </c>
      <c r="F39" s="30" t="s">
        <v>440</v>
      </c>
      <c r="G39" s="27" t="s">
        <v>394</v>
      </c>
      <c r="H39" s="31">
        <v>6</v>
      </c>
      <c r="I39" s="31">
        <v>7</v>
      </c>
      <c r="J39" s="31" t="s">
        <v>27</v>
      </c>
      <c r="K39" s="31" t="s">
        <v>27</v>
      </c>
      <c r="L39" s="38"/>
      <c r="M39" s="38">
        <v>4</v>
      </c>
      <c r="N39" s="38"/>
      <c r="O39" s="38"/>
      <c r="P39" s="33">
        <v>4</v>
      </c>
      <c r="Q39" s="34">
        <f t="shared" si="0"/>
        <v>5.3</v>
      </c>
      <c r="R39" s="35" t="str">
        <f t="shared" si="3"/>
        <v>D+</v>
      </c>
      <c r="S39" s="36" t="str">
        <f t="shared" si="1"/>
        <v>Trung bình yếu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2419</v>
      </c>
      <c r="D40" s="28" t="s">
        <v>686</v>
      </c>
      <c r="E40" s="29" t="s">
        <v>208</v>
      </c>
      <c r="F40" s="30" t="s">
        <v>2420</v>
      </c>
      <c r="G40" s="27" t="s">
        <v>768</v>
      </c>
      <c r="H40" s="31">
        <v>8</v>
      </c>
      <c r="I40" s="31">
        <v>8</v>
      </c>
      <c r="J40" s="31" t="s">
        <v>27</v>
      </c>
      <c r="K40" s="31" t="s">
        <v>27</v>
      </c>
      <c r="L40" s="38"/>
      <c r="M40" s="38">
        <v>2</v>
      </c>
      <c r="N40" s="38"/>
      <c r="O40" s="38"/>
      <c r="P40" s="33">
        <v>2</v>
      </c>
      <c r="Q40" s="34">
        <f t="shared" si="0"/>
        <v>5</v>
      </c>
      <c r="R40" s="35" t="str">
        <f t="shared" si="3"/>
        <v>D+</v>
      </c>
      <c r="S40" s="36" t="str">
        <f t="shared" si="1"/>
        <v>Trung bình yếu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2421</v>
      </c>
      <c r="D41" s="28" t="s">
        <v>138</v>
      </c>
      <c r="E41" s="29" t="s">
        <v>208</v>
      </c>
      <c r="F41" s="30" t="s">
        <v>747</v>
      </c>
      <c r="G41" s="27" t="s">
        <v>153</v>
      </c>
      <c r="H41" s="31">
        <v>9</v>
      </c>
      <c r="I41" s="31">
        <v>4</v>
      </c>
      <c r="J41" s="31" t="s">
        <v>27</v>
      </c>
      <c r="K41" s="31" t="s">
        <v>27</v>
      </c>
      <c r="L41" s="38"/>
      <c r="M41" s="38">
        <v>3</v>
      </c>
      <c r="N41" s="38"/>
      <c r="O41" s="38"/>
      <c r="P41" s="33">
        <v>3</v>
      </c>
      <c r="Q41" s="34">
        <f t="shared" si="0"/>
        <v>4.5</v>
      </c>
      <c r="R41" s="35" t="str">
        <f t="shared" si="3"/>
        <v>D</v>
      </c>
      <c r="S41" s="36" t="str">
        <f t="shared" si="1"/>
        <v>Trung bình yếu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2422</v>
      </c>
      <c r="D42" s="28" t="s">
        <v>2423</v>
      </c>
      <c r="E42" s="29" t="s">
        <v>208</v>
      </c>
      <c r="F42" s="30" t="s">
        <v>614</v>
      </c>
      <c r="G42" s="27" t="s">
        <v>76</v>
      </c>
      <c r="H42" s="31">
        <v>0</v>
      </c>
      <c r="I42" s="31">
        <v>0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>Không đủ ĐKDT</v>
      </c>
      <c r="U42" s="91"/>
      <c r="V42" s="89" t="str">
        <f t="shared" si="2"/>
        <v>Học lại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2424</v>
      </c>
      <c r="D43" s="28" t="s">
        <v>502</v>
      </c>
      <c r="E43" s="29" t="s">
        <v>474</v>
      </c>
      <c r="F43" s="30" t="s">
        <v>362</v>
      </c>
      <c r="G43" s="27" t="s">
        <v>181</v>
      </c>
      <c r="H43" s="31">
        <v>8</v>
      </c>
      <c r="I43" s="31">
        <v>8</v>
      </c>
      <c r="J43" s="31" t="s">
        <v>27</v>
      </c>
      <c r="K43" s="31" t="s">
        <v>27</v>
      </c>
      <c r="L43" s="38"/>
      <c r="M43" s="38">
        <v>2</v>
      </c>
      <c r="N43" s="38"/>
      <c r="O43" s="38"/>
      <c r="P43" s="33">
        <v>2</v>
      </c>
      <c r="Q43" s="34">
        <f t="shared" si="0"/>
        <v>5</v>
      </c>
      <c r="R43" s="35" t="str">
        <f t="shared" si="3"/>
        <v>D+</v>
      </c>
      <c r="S43" s="36" t="str">
        <f t="shared" si="1"/>
        <v>Trung bình yếu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2425</v>
      </c>
      <c r="D44" s="28" t="s">
        <v>2426</v>
      </c>
      <c r="E44" s="29" t="s">
        <v>476</v>
      </c>
      <c r="F44" s="30" t="s">
        <v>1279</v>
      </c>
      <c r="G44" s="27" t="s">
        <v>917</v>
      </c>
      <c r="H44" s="31">
        <v>6</v>
      </c>
      <c r="I44" s="31">
        <v>6</v>
      </c>
      <c r="J44" s="31" t="s">
        <v>27</v>
      </c>
      <c r="K44" s="31" t="s">
        <v>27</v>
      </c>
      <c r="L44" s="38"/>
      <c r="M44" s="38">
        <v>2</v>
      </c>
      <c r="N44" s="38"/>
      <c r="O44" s="38"/>
      <c r="P44" s="33">
        <v>2</v>
      </c>
      <c r="Q44" s="34">
        <f t="shared" si="0"/>
        <v>4</v>
      </c>
      <c r="R44" s="35" t="str">
        <f t="shared" si="3"/>
        <v>D</v>
      </c>
      <c r="S44" s="36" t="str">
        <f t="shared" si="1"/>
        <v>Trung bình yếu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2427</v>
      </c>
      <c r="D45" s="28" t="s">
        <v>253</v>
      </c>
      <c r="E45" s="29" t="s">
        <v>211</v>
      </c>
      <c r="F45" s="30" t="s">
        <v>1305</v>
      </c>
      <c r="G45" s="27" t="s">
        <v>331</v>
      </c>
      <c r="H45" s="31">
        <v>9</v>
      </c>
      <c r="I45" s="31">
        <v>5</v>
      </c>
      <c r="J45" s="31" t="s">
        <v>27</v>
      </c>
      <c r="K45" s="31" t="s">
        <v>27</v>
      </c>
      <c r="L45" s="38"/>
      <c r="M45" s="38">
        <v>8</v>
      </c>
      <c r="N45" s="38"/>
      <c r="O45" s="38"/>
      <c r="P45" s="33">
        <v>8</v>
      </c>
      <c r="Q45" s="34">
        <f t="shared" si="0"/>
        <v>7.3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2428</v>
      </c>
      <c r="D46" s="28" t="s">
        <v>1180</v>
      </c>
      <c r="E46" s="29" t="s">
        <v>211</v>
      </c>
      <c r="F46" s="30" t="s">
        <v>354</v>
      </c>
      <c r="G46" s="27" t="s">
        <v>170</v>
      </c>
      <c r="H46" s="31">
        <v>10</v>
      </c>
      <c r="I46" s="31">
        <v>6</v>
      </c>
      <c r="J46" s="31" t="s">
        <v>27</v>
      </c>
      <c r="K46" s="31" t="s">
        <v>27</v>
      </c>
      <c r="L46" s="38"/>
      <c r="M46" s="38">
        <v>2</v>
      </c>
      <c r="N46" s="38"/>
      <c r="O46" s="38"/>
      <c r="P46" s="33">
        <v>2</v>
      </c>
      <c r="Q46" s="34">
        <f t="shared" si="0"/>
        <v>4.8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2429</v>
      </c>
      <c r="D47" s="28" t="s">
        <v>1572</v>
      </c>
      <c r="E47" s="29" t="s">
        <v>225</v>
      </c>
      <c r="F47" s="30" t="s">
        <v>851</v>
      </c>
      <c r="G47" s="27" t="s">
        <v>136</v>
      </c>
      <c r="H47" s="31">
        <v>6</v>
      </c>
      <c r="I47" s="31">
        <v>7</v>
      </c>
      <c r="J47" s="31" t="s">
        <v>27</v>
      </c>
      <c r="K47" s="31" t="s">
        <v>27</v>
      </c>
      <c r="L47" s="38"/>
      <c r="M47" s="38">
        <v>6</v>
      </c>
      <c r="N47" s="38"/>
      <c r="O47" s="38"/>
      <c r="P47" s="33">
        <v>6</v>
      </c>
      <c r="Q47" s="34">
        <f t="shared" si="0"/>
        <v>6.3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2430</v>
      </c>
      <c r="D48" s="28" t="s">
        <v>2431</v>
      </c>
      <c r="E48" s="29" t="s">
        <v>225</v>
      </c>
      <c r="F48" s="30" t="s">
        <v>2432</v>
      </c>
      <c r="G48" s="27" t="s">
        <v>83</v>
      </c>
      <c r="H48" s="31">
        <v>7</v>
      </c>
      <c r="I48" s="31">
        <v>6</v>
      </c>
      <c r="J48" s="31" t="s">
        <v>27</v>
      </c>
      <c r="K48" s="31" t="s">
        <v>27</v>
      </c>
      <c r="L48" s="38"/>
      <c r="M48" s="38">
        <v>3</v>
      </c>
      <c r="N48" s="38"/>
      <c r="O48" s="38"/>
      <c r="P48" s="33">
        <v>3</v>
      </c>
      <c r="Q48" s="34">
        <f t="shared" si="0"/>
        <v>4.7</v>
      </c>
      <c r="R48" s="35" t="str">
        <f t="shared" si="3"/>
        <v>D</v>
      </c>
      <c r="S48" s="36" t="str">
        <f t="shared" si="1"/>
        <v>Trung bình yếu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2433</v>
      </c>
      <c r="D49" s="28" t="s">
        <v>71</v>
      </c>
      <c r="E49" s="29" t="s">
        <v>1223</v>
      </c>
      <c r="F49" s="30" t="s">
        <v>1452</v>
      </c>
      <c r="G49" s="27" t="s">
        <v>643</v>
      </c>
      <c r="H49" s="31">
        <v>5</v>
      </c>
      <c r="I49" s="31">
        <v>7</v>
      </c>
      <c r="J49" s="31" t="s">
        <v>27</v>
      </c>
      <c r="K49" s="31" t="s">
        <v>27</v>
      </c>
      <c r="L49" s="38"/>
      <c r="M49" s="38">
        <v>7</v>
      </c>
      <c r="N49" s="38"/>
      <c r="O49" s="38"/>
      <c r="P49" s="33">
        <v>7</v>
      </c>
      <c r="Q49" s="34">
        <f t="shared" si="0"/>
        <v>6.6</v>
      </c>
      <c r="R49" s="35" t="str">
        <f t="shared" si="3"/>
        <v>C+</v>
      </c>
      <c r="S49" s="36" t="str">
        <f t="shared" si="1"/>
        <v>Trung bình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2434</v>
      </c>
      <c r="D50" s="28" t="s">
        <v>2435</v>
      </c>
      <c r="E50" s="29" t="s">
        <v>2190</v>
      </c>
      <c r="F50" s="30" t="s">
        <v>851</v>
      </c>
      <c r="G50" s="27" t="s">
        <v>181</v>
      </c>
      <c r="H50" s="31">
        <v>8</v>
      </c>
      <c r="I50" s="31">
        <v>8</v>
      </c>
      <c r="J50" s="31" t="s">
        <v>27</v>
      </c>
      <c r="K50" s="31" t="s">
        <v>27</v>
      </c>
      <c r="L50" s="38"/>
      <c r="M50" s="38">
        <v>3</v>
      </c>
      <c r="N50" s="38"/>
      <c r="O50" s="38"/>
      <c r="P50" s="33">
        <v>3</v>
      </c>
      <c r="Q50" s="34">
        <f t="shared" si="0"/>
        <v>5.5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2436</v>
      </c>
      <c r="D51" s="28" t="s">
        <v>2437</v>
      </c>
      <c r="E51" s="29" t="s">
        <v>506</v>
      </c>
      <c r="F51" s="30" t="s">
        <v>1518</v>
      </c>
      <c r="G51" s="27" t="s">
        <v>643</v>
      </c>
      <c r="H51" s="31">
        <v>7</v>
      </c>
      <c r="I51" s="31">
        <v>4</v>
      </c>
      <c r="J51" s="31" t="s">
        <v>27</v>
      </c>
      <c r="K51" s="31" t="s">
        <v>27</v>
      </c>
      <c r="L51" s="38"/>
      <c r="M51" s="38">
        <v>4</v>
      </c>
      <c r="N51" s="38"/>
      <c r="O51" s="38"/>
      <c r="P51" s="33">
        <v>4</v>
      </c>
      <c r="Q51" s="34">
        <f t="shared" si="0"/>
        <v>4.5999999999999996</v>
      </c>
      <c r="R51" s="35" t="str">
        <f t="shared" si="3"/>
        <v>D</v>
      </c>
      <c r="S51" s="36" t="str">
        <f t="shared" si="1"/>
        <v>Trung bình yếu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2438</v>
      </c>
      <c r="D52" s="28" t="s">
        <v>2439</v>
      </c>
      <c r="E52" s="29" t="s">
        <v>506</v>
      </c>
      <c r="F52" s="30" t="s">
        <v>471</v>
      </c>
      <c r="G52" s="27" t="s">
        <v>331</v>
      </c>
      <c r="H52" s="31">
        <v>6</v>
      </c>
      <c r="I52" s="31">
        <v>8</v>
      </c>
      <c r="J52" s="31" t="s">
        <v>27</v>
      </c>
      <c r="K52" s="31" t="s">
        <v>27</v>
      </c>
      <c r="L52" s="38"/>
      <c r="M52" s="38">
        <v>2</v>
      </c>
      <c r="N52" s="38"/>
      <c r="O52" s="38"/>
      <c r="P52" s="33">
        <v>2</v>
      </c>
      <c r="Q52" s="34">
        <f t="shared" si="0"/>
        <v>4.5999999999999996</v>
      </c>
      <c r="R52" s="35" t="str">
        <f t="shared" si="3"/>
        <v>D</v>
      </c>
      <c r="S52" s="36" t="str">
        <f t="shared" si="1"/>
        <v>Trung bình yếu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2440</v>
      </c>
      <c r="D53" s="28" t="s">
        <v>544</v>
      </c>
      <c r="E53" s="29" t="s">
        <v>2441</v>
      </c>
      <c r="F53" s="30" t="s">
        <v>1079</v>
      </c>
      <c r="G53" s="27" t="s">
        <v>181</v>
      </c>
      <c r="H53" s="31">
        <v>10</v>
      </c>
      <c r="I53" s="31">
        <v>10</v>
      </c>
      <c r="J53" s="31" t="s">
        <v>27</v>
      </c>
      <c r="K53" s="31" t="s">
        <v>27</v>
      </c>
      <c r="L53" s="38"/>
      <c r="M53" s="38">
        <v>3</v>
      </c>
      <c r="N53" s="38"/>
      <c r="O53" s="38"/>
      <c r="P53" s="33">
        <v>3</v>
      </c>
      <c r="Q53" s="34">
        <f t="shared" si="0"/>
        <v>6.5</v>
      </c>
      <c r="R53" s="35" t="str">
        <f t="shared" si="3"/>
        <v>C+</v>
      </c>
      <c r="S53" s="36" t="str">
        <f t="shared" si="1"/>
        <v>Trung bình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2442</v>
      </c>
      <c r="D54" s="28" t="s">
        <v>2443</v>
      </c>
      <c r="E54" s="29" t="s">
        <v>515</v>
      </c>
      <c r="F54" s="30" t="s">
        <v>377</v>
      </c>
      <c r="G54" s="27" t="s">
        <v>170</v>
      </c>
      <c r="H54" s="31">
        <v>7</v>
      </c>
      <c r="I54" s="31">
        <v>9</v>
      </c>
      <c r="J54" s="31" t="s">
        <v>27</v>
      </c>
      <c r="K54" s="31" t="s">
        <v>27</v>
      </c>
      <c r="L54" s="38"/>
      <c r="M54" s="38">
        <v>3</v>
      </c>
      <c r="N54" s="38"/>
      <c r="O54" s="38"/>
      <c r="P54" s="33">
        <v>3</v>
      </c>
      <c r="Q54" s="34">
        <f t="shared" si="0"/>
        <v>5.6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2444</v>
      </c>
      <c r="D55" s="28" t="s">
        <v>104</v>
      </c>
      <c r="E55" s="29" t="s">
        <v>246</v>
      </c>
      <c r="F55" s="30" t="s">
        <v>2445</v>
      </c>
      <c r="G55" s="27" t="s">
        <v>120</v>
      </c>
      <c r="H55" s="31">
        <v>10</v>
      </c>
      <c r="I55" s="31">
        <v>7</v>
      </c>
      <c r="J55" s="31" t="s">
        <v>27</v>
      </c>
      <c r="K55" s="31" t="s">
        <v>27</v>
      </c>
      <c r="L55" s="38"/>
      <c r="M55" s="38">
        <v>2</v>
      </c>
      <c r="N55" s="38"/>
      <c r="O55" s="38"/>
      <c r="P55" s="33">
        <v>2</v>
      </c>
      <c r="Q55" s="34">
        <f t="shared" si="0"/>
        <v>5.0999999999999996</v>
      </c>
      <c r="R55" s="35" t="str">
        <f t="shared" si="3"/>
        <v>D+</v>
      </c>
      <c r="S55" s="36" t="str">
        <f t="shared" si="1"/>
        <v>Trung bình yếu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2446</v>
      </c>
      <c r="D56" s="28" t="s">
        <v>2447</v>
      </c>
      <c r="E56" s="29" t="s">
        <v>519</v>
      </c>
      <c r="F56" s="30" t="s">
        <v>2141</v>
      </c>
      <c r="G56" s="27" t="s">
        <v>97</v>
      </c>
      <c r="H56" s="31">
        <v>7</v>
      </c>
      <c r="I56" s="31">
        <v>7</v>
      </c>
      <c r="J56" s="31" t="s">
        <v>27</v>
      </c>
      <c r="K56" s="31" t="s">
        <v>27</v>
      </c>
      <c r="L56" s="38"/>
      <c r="M56" s="38">
        <v>4</v>
      </c>
      <c r="N56" s="38"/>
      <c r="O56" s="38"/>
      <c r="P56" s="33">
        <v>4</v>
      </c>
      <c r="Q56" s="34">
        <f t="shared" si="0"/>
        <v>5.5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2448</v>
      </c>
      <c r="D57" s="28" t="s">
        <v>164</v>
      </c>
      <c r="E57" s="29" t="s">
        <v>526</v>
      </c>
      <c r="F57" s="30" t="s">
        <v>807</v>
      </c>
      <c r="G57" s="27" t="s">
        <v>189</v>
      </c>
      <c r="H57" s="31">
        <v>9</v>
      </c>
      <c r="I57" s="31">
        <v>9</v>
      </c>
      <c r="J57" s="31" t="s">
        <v>27</v>
      </c>
      <c r="K57" s="31" t="s">
        <v>27</v>
      </c>
      <c r="L57" s="38"/>
      <c r="M57" s="38">
        <v>6</v>
      </c>
      <c r="N57" s="38"/>
      <c r="O57" s="38"/>
      <c r="P57" s="33">
        <v>6</v>
      </c>
      <c r="Q57" s="34">
        <f t="shared" si="0"/>
        <v>7.5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2449</v>
      </c>
      <c r="D58" s="28" t="s">
        <v>104</v>
      </c>
      <c r="E58" s="29" t="s">
        <v>2450</v>
      </c>
      <c r="F58" s="30" t="s">
        <v>1408</v>
      </c>
      <c r="G58" s="27" t="s">
        <v>424</v>
      </c>
      <c r="H58" s="31">
        <v>10</v>
      </c>
      <c r="I58" s="31">
        <v>7</v>
      </c>
      <c r="J58" s="31" t="s">
        <v>27</v>
      </c>
      <c r="K58" s="31" t="s">
        <v>27</v>
      </c>
      <c r="L58" s="38"/>
      <c r="M58" s="38">
        <v>2</v>
      </c>
      <c r="N58" s="38"/>
      <c r="O58" s="38"/>
      <c r="P58" s="33">
        <v>2</v>
      </c>
      <c r="Q58" s="34">
        <f t="shared" si="0"/>
        <v>5.0999999999999996</v>
      </c>
      <c r="R58" s="35" t="str">
        <f t="shared" si="3"/>
        <v>D+</v>
      </c>
      <c r="S58" s="36" t="str">
        <f t="shared" si="1"/>
        <v>Trung bình yếu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2451</v>
      </c>
      <c r="D59" s="28" t="s">
        <v>574</v>
      </c>
      <c r="E59" s="29" t="s">
        <v>257</v>
      </c>
      <c r="F59" s="30" t="s">
        <v>1452</v>
      </c>
      <c r="G59" s="27" t="s">
        <v>181</v>
      </c>
      <c r="H59" s="31">
        <v>9</v>
      </c>
      <c r="I59" s="31">
        <v>9</v>
      </c>
      <c r="J59" s="31" t="s">
        <v>27</v>
      </c>
      <c r="K59" s="31" t="s">
        <v>27</v>
      </c>
      <c r="L59" s="38"/>
      <c r="M59" s="38">
        <v>5</v>
      </c>
      <c r="N59" s="38"/>
      <c r="O59" s="38"/>
      <c r="P59" s="33">
        <v>5</v>
      </c>
      <c r="Q59" s="34">
        <f t="shared" si="0"/>
        <v>7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2452</v>
      </c>
      <c r="D60" s="28" t="s">
        <v>1324</v>
      </c>
      <c r="E60" s="29" t="s">
        <v>2453</v>
      </c>
      <c r="F60" s="30" t="s">
        <v>2454</v>
      </c>
      <c r="G60" s="27" t="s">
        <v>424</v>
      </c>
      <c r="H60" s="31">
        <v>5</v>
      </c>
      <c r="I60" s="31">
        <v>5</v>
      </c>
      <c r="J60" s="31" t="s">
        <v>27</v>
      </c>
      <c r="K60" s="31" t="s">
        <v>27</v>
      </c>
      <c r="L60" s="38"/>
      <c r="M60" s="38">
        <v>3</v>
      </c>
      <c r="N60" s="38"/>
      <c r="O60" s="38"/>
      <c r="P60" s="33">
        <v>3</v>
      </c>
      <c r="Q60" s="34">
        <f t="shared" si="0"/>
        <v>4</v>
      </c>
      <c r="R60" s="35" t="str">
        <f t="shared" si="3"/>
        <v>D</v>
      </c>
      <c r="S60" s="36" t="str">
        <f t="shared" si="1"/>
        <v>Trung bình yếu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2455</v>
      </c>
      <c r="D61" s="28" t="s">
        <v>950</v>
      </c>
      <c r="E61" s="29" t="s">
        <v>283</v>
      </c>
      <c r="F61" s="30" t="s">
        <v>343</v>
      </c>
      <c r="G61" s="27" t="s">
        <v>652</v>
      </c>
      <c r="H61" s="31">
        <v>8</v>
      </c>
      <c r="I61" s="31">
        <v>8</v>
      </c>
      <c r="J61" s="31" t="s">
        <v>27</v>
      </c>
      <c r="K61" s="31" t="s">
        <v>27</v>
      </c>
      <c r="L61" s="38"/>
      <c r="M61" s="38">
        <v>2</v>
      </c>
      <c r="N61" s="38"/>
      <c r="O61" s="38"/>
      <c r="P61" s="33">
        <v>2</v>
      </c>
      <c r="Q61" s="34">
        <f t="shared" si="0"/>
        <v>5</v>
      </c>
      <c r="R61" s="35" t="str">
        <f t="shared" si="3"/>
        <v>D+</v>
      </c>
      <c r="S61" s="36" t="str">
        <f t="shared" si="1"/>
        <v>Trung bình yếu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2456</v>
      </c>
      <c r="D62" s="28" t="s">
        <v>2457</v>
      </c>
      <c r="E62" s="29" t="s">
        <v>1078</v>
      </c>
      <c r="F62" s="30" t="s">
        <v>86</v>
      </c>
      <c r="G62" s="27" t="s">
        <v>434</v>
      </c>
      <c r="H62" s="31">
        <v>9</v>
      </c>
      <c r="I62" s="31">
        <v>5</v>
      </c>
      <c r="J62" s="31" t="s">
        <v>27</v>
      </c>
      <c r="K62" s="31" t="s">
        <v>27</v>
      </c>
      <c r="L62" s="38"/>
      <c r="M62" s="38">
        <v>5</v>
      </c>
      <c r="N62" s="38"/>
      <c r="O62" s="38"/>
      <c r="P62" s="33">
        <v>5</v>
      </c>
      <c r="Q62" s="34">
        <f t="shared" si="0"/>
        <v>5.8</v>
      </c>
      <c r="R62" s="35" t="str">
        <f t="shared" si="3"/>
        <v>C</v>
      </c>
      <c r="S62" s="36" t="str">
        <f t="shared" si="1"/>
        <v>Trung bình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2458</v>
      </c>
      <c r="D63" s="28" t="s">
        <v>661</v>
      </c>
      <c r="E63" s="29" t="s">
        <v>2459</v>
      </c>
      <c r="F63" s="30" t="s">
        <v>2460</v>
      </c>
      <c r="G63" s="27" t="s">
        <v>170</v>
      </c>
      <c r="H63" s="31">
        <v>10</v>
      </c>
      <c r="I63" s="31">
        <v>8</v>
      </c>
      <c r="J63" s="31" t="s">
        <v>27</v>
      </c>
      <c r="K63" s="31" t="s">
        <v>27</v>
      </c>
      <c r="L63" s="38"/>
      <c r="M63" s="38">
        <v>2</v>
      </c>
      <c r="N63" s="38"/>
      <c r="O63" s="38"/>
      <c r="P63" s="33">
        <v>2</v>
      </c>
      <c r="Q63" s="34">
        <f t="shared" si="0"/>
        <v>5.4</v>
      </c>
      <c r="R63" s="35" t="str">
        <f t="shared" si="3"/>
        <v>D+</v>
      </c>
      <c r="S63" s="36" t="str">
        <f t="shared" si="1"/>
        <v>Trung bình yếu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2461</v>
      </c>
      <c r="D64" s="28" t="s">
        <v>2462</v>
      </c>
      <c r="E64" s="29" t="s">
        <v>2463</v>
      </c>
      <c r="F64" s="30" t="s">
        <v>1146</v>
      </c>
      <c r="G64" s="27" t="s">
        <v>185</v>
      </c>
      <c r="H64" s="31">
        <v>7</v>
      </c>
      <c r="I64" s="31">
        <v>10</v>
      </c>
      <c r="J64" s="31" t="s">
        <v>27</v>
      </c>
      <c r="K64" s="31" t="s">
        <v>27</v>
      </c>
      <c r="L64" s="38"/>
      <c r="M64" s="38">
        <v>5</v>
      </c>
      <c r="N64" s="38"/>
      <c r="O64" s="38"/>
      <c r="P64" s="33">
        <v>5</v>
      </c>
      <c r="Q64" s="34">
        <f t="shared" si="0"/>
        <v>6.9</v>
      </c>
      <c r="R64" s="35" t="str">
        <f t="shared" si="3"/>
        <v>C+</v>
      </c>
      <c r="S64" s="36" t="str">
        <f t="shared" si="1"/>
        <v>Trung bình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2464</v>
      </c>
      <c r="D65" s="28" t="s">
        <v>117</v>
      </c>
      <c r="E65" s="29" t="s">
        <v>1837</v>
      </c>
      <c r="F65" s="30" t="s">
        <v>2465</v>
      </c>
      <c r="G65" s="27" t="s">
        <v>424</v>
      </c>
      <c r="H65" s="31">
        <v>6</v>
      </c>
      <c r="I65" s="31">
        <v>7</v>
      </c>
      <c r="J65" s="31" t="s">
        <v>27</v>
      </c>
      <c r="K65" s="31" t="s">
        <v>27</v>
      </c>
      <c r="L65" s="38"/>
      <c r="M65" s="38">
        <v>4</v>
      </c>
      <c r="N65" s="38"/>
      <c r="O65" s="38"/>
      <c r="P65" s="33">
        <v>4</v>
      </c>
      <c r="Q65" s="34">
        <f t="shared" si="0"/>
        <v>5.3</v>
      </c>
      <c r="R65" s="35" t="str">
        <f t="shared" si="3"/>
        <v>D+</v>
      </c>
      <c r="S65" s="36" t="str">
        <f t="shared" si="1"/>
        <v>Trung bình yếu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2466</v>
      </c>
      <c r="D66" s="28" t="s">
        <v>78</v>
      </c>
      <c r="E66" s="29" t="s">
        <v>2467</v>
      </c>
      <c r="F66" s="30" t="s">
        <v>1518</v>
      </c>
      <c r="G66" s="27" t="s">
        <v>643</v>
      </c>
      <c r="H66" s="31">
        <v>9</v>
      </c>
      <c r="I66" s="31">
        <v>5</v>
      </c>
      <c r="J66" s="31" t="s">
        <v>27</v>
      </c>
      <c r="K66" s="31" t="s">
        <v>27</v>
      </c>
      <c r="L66" s="38"/>
      <c r="M66" s="38">
        <v>2</v>
      </c>
      <c r="N66" s="38"/>
      <c r="O66" s="38"/>
      <c r="P66" s="33">
        <v>2</v>
      </c>
      <c r="Q66" s="34">
        <f t="shared" si="0"/>
        <v>4.3</v>
      </c>
      <c r="R66" s="35" t="str">
        <f t="shared" si="3"/>
        <v>D</v>
      </c>
      <c r="S66" s="36" t="str">
        <f t="shared" si="1"/>
        <v>Trung bình yếu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2468</v>
      </c>
      <c r="D67" s="28" t="s">
        <v>391</v>
      </c>
      <c r="E67" s="29" t="s">
        <v>1967</v>
      </c>
      <c r="F67" s="30" t="s">
        <v>1621</v>
      </c>
      <c r="G67" s="27" t="s">
        <v>87</v>
      </c>
      <c r="H67" s="31">
        <v>8</v>
      </c>
      <c r="I67" s="31">
        <v>4</v>
      </c>
      <c r="J67" s="31" t="s">
        <v>27</v>
      </c>
      <c r="K67" s="31" t="s">
        <v>27</v>
      </c>
      <c r="L67" s="38"/>
      <c r="M67" s="38">
        <v>4</v>
      </c>
      <c r="N67" s="38"/>
      <c r="O67" s="38"/>
      <c r="P67" s="33">
        <v>4</v>
      </c>
      <c r="Q67" s="34">
        <f t="shared" si="0"/>
        <v>4.8</v>
      </c>
      <c r="R67" s="35" t="str">
        <f t="shared" si="3"/>
        <v>D</v>
      </c>
      <c r="S67" s="36" t="str">
        <f t="shared" si="1"/>
        <v>Trung bình yếu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2469</v>
      </c>
      <c r="D68" s="28" t="s">
        <v>2470</v>
      </c>
      <c r="E68" s="29" t="s">
        <v>757</v>
      </c>
      <c r="F68" s="30" t="s">
        <v>575</v>
      </c>
      <c r="G68" s="27" t="s">
        <v>181</v>
      </c>
      <c r="H68" s="31">
        <v>10</v>
      </c>
      <c r="I68" s="31">
        <v>10</v>
      </c>
      <c r="J68" s="31" t="s">
        <v>27</v>
      </c>
      <c r="K68" s="31" t="s">
        <v>27</v>
      </c>
      <c r="L68" s="38"/>
      <c r="M68" s="38">
        <v>3</v>
      </c>
      <c r="N68" s="38"/>
      <c r="O68" s="38"/>
      <c r="P68" s="33">
        <v>3</v>
      </c>
      <c r="Q68" s="34">
        <f t="shared" si="0"/>
        <v>6.5</v>
      </c>
      <c r="R68" s="35" t="str">
        <f t="shared" si="3"/>
        <v>C+</v>
      </c>
      <c r="S68" s="36" t="str">
        <f t="shared" si="1"/>
        <v>Trung bình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2471</v>
      </c>
      <c r="D69" s="28" t="s">
        <v>104</v>
      </c>
      <c r="E69" s="29" t="s">
        <v>757</v>
      </c>
      <c r="F69" s="30" t="s">
        <v>2147</v>
      </c>
      <c r="G69" s="27" t="s">
        <v>189</v>
      </c>
      <c r="H69" s="31">
        <v>10</v>
      </c>
      <c r="I69" s="31">
        <v>8</v>
      </c>
      <c r="J69" s="31" t="s">
        <v>27</v>
      </c>
      <c r="K69" s="31" t="s">
        <v>27</v>
      </c>
      <c r="L69" s="38"/>
      <c r="M69" s="38">
        <v>2</v>
      </c>
      <c r="N69" s="38"/>
      <c r="O69" s="38"/>
      <c r="P69" s="33">
        <v>2</v>
      </c>
      <c r="Q69" s="34">
        <f t="shared" si="0"/>
        <v>5.4</v>
      </c>
      <c r="R69" s="35" t="str">
        <f t="shared" si="3"/>
        <v>D+</v>
      </c>
      <c r="S69" s="36" t="str">
        <f t="shared" si="1"/>
        <v>Trung bình yếu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2472</v>
      </c>
      <c r="D70" s="28" t="s">
        <v>2473</v>
      </c>
      <c r="E70" s="29" t="s">
        <v>760</v>
      </c>
      <c r="F70" s="30" t="s">
        <v>2215</v>
      </c>
      <c r="G70" s="27" t="s">
        <v>120</v>
      </c>
      <c r="H70" s="31">
        <v>8</v>
      </c>
      <c r="I70" s="31">
        <v>9</v>
      </c>
      <c r="J70" s="31" t="s">
        <v>27</v>
      </c>
      <c r="K70" s="31" t="s">
        <v>27</v>
      </c>
      <c r="L70" s="38"/>
      <c r="M70" s="38">
        <v>6</v>
      </c>
      <c r="N70" s="38"/>
      <c r="O70" s="38"/>
      <c r="P70" s="33">
        <v>6</v>
      </c>
      <c r="Q70" s="34">
        <f t="shared" si="0"/>
        <v>7.3</v>
      </c>
      <c r="R70" s="35" t="str">
        <f t="shared" si="3"/>
        <v>B</v>
      </c>
      <c r="S70" s="36" t="str">
        <f t="shared" si="1"/>
        <v>Khá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2474</v>
      </c>
      <c r="D71" s="28" t="s">
        <v>2475</v>
      </c>
      <c r="E71" s="29" t="s">
        <v>566</v>
      </c>
      <c r="F71" s="30" t="s">
        <v>901</v>
      </c>
      <c r="G71" s="27" t="s">
        <v>615</v>
      </c>
      <c r="H71" s="31">
        <v>6</v>
      </c>
      <c r="I71" s="31">
        <v>7</v>
      </c>
      <c r="J71" s="31" t="s">
        <v>27</v>
      </c>
      <c r="K71" s="31" t="s">
        <v>27</v>
      </c>
      <c r="L71" s="38"/>
      <c r="M71" s="38">
        <v>4</v>
      </c>
      <c r="N71" s="38"/>
      <c r="O71" s="38"/>
      <c r="P71" s="33">
        <v>4</v>
      </c>
      <c r="Q71" s="34">
        <f t="shared" si="0"/>
        <v>5.3</v>
      </c>
      <c r="R71" s="35" t="str">
        <f t="shared" si="3"/>
        <v>D+</v>
      </c>
      <c r="S71" s="36" t="str">
        <f t="shared" si="1"/>
        <v>Trung bình yếu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2476</v>
      </c>
      <c r="D72" s="28" t="s">
        <v>626</v>
      </c>
      <c r="E72" s="29" t="s">
        <v>311</v>
      </c>
      <c r="F72" s="30" t="s">
        <v>575</v>
      </c>
      <c r="G72" s="27" t="s">
        <v>92</v>
      </c>
      <c r="H72" s="31">
        <v>10</v>
      </c>
      <c r="I72" s="31">
        <v>6</v>
      </c>
      <c r="J72" s="31" t="s">
        <v>27</v>
      </c>
      <c r="K72" s="31" t="s">
        <v>27</v>
      </c>
      <c r="L72" s="38"/>
      <c r="M72" s="38">
        <v>2</v>
      </c>
      <c r="N72" s="38"/>
      <c r="O72" s="38"/>
      <c r="P72" s="33">
        <v>2</v>
      </c>
      <c r="Q72" s="34">
        <f t="shared" si="0"/>
        <v>4.8</v>
      </c>
      <c r="R72" s="35" t="str">
        <f t="shared" si="3"/>
        <v>D</v>
      </c>
      <c r="S72" s="36" t="str">
        <f t="shared" si="1"/>
        <v>Trung bình yếu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2477</v>
      </c>
      <c r="D73" s="28" t="s">
        <v>2478</v>
      </c>
      <c r="E73" s="29" t="s">
        <v>311</v>
      </c>
      <c r="F73" s="30" t="s">
        <v>1159</v>
      </c>
      <c r="G73" s="27" t="s">
        <v>424</v>
      </c>
      <c r="H73" s="31">
        <v>8</v>
      </c>
      <c r="I73" s="31">
        <v>9</v>
      </c>
      <c r="J73" s="31" t="s">
        <v>27</v>
      </c>
      <c r="K73" s="31" t="s">
        <v>27</v>
      </c>
      <c r="L73" s="38"/>
      <c r="M73" s="38">
        <v>4</v>
      </c>
      <c r="N73" s="38"/>
      <c r="O73" s="38"/>
      <c r="P73" s="33">
        <v>4</v>
      </c>
      <c r="Q73" s="34">
        <f t="shared" si="0"/>
        <v>6.3</v>
      </c>
      <c r="R73" s="35" t="str">
        <f t="shared" si="3"/>
        <v>C</v>
      </c>
      <c r="S73" s="36" t="str">
        <f t="shared" si="1"/>
        <v>Trung bình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2479</v>
      </c>
      <c r="D74" s="28" t="s">
        <v>260</v>
      </c>
      <c r="E74" s="29" t="s">
        <v>315</v>
      </c>
      <c r="F74" s="30" t="s">
        <v>416</v>
      </c>
      <c r="G74" s="27" t="s">
        <v>917</v>
      </c>
      <c r="H74" s="31">
        <v>6</v>
      </c>
      <c r="I74" s="31">
        <v>8</v>
      </c>
      <c r="J74" s="31" t="s">
        <v>27</v>
      </c>
      <c r="K74" s="31" t="s">
        <v>27</v>
      </c>
      <c r="L74" s="38"/>
      <c r="M74" s="38">
        <v>4</v>
      </c>
      <c r="N74" s="38"/>
      <c r="O74" s="38"/>
      <c r="P74" s="33">
        <v>4</v>
      </c>
      <c r="Q74" s="34">
        <f t="shared" si="0"/>
        <v>5.6</v>
      </c>
      <c r="R74" s="35" t="str">
        <f t="shared" si="3"/>
        <v>C</v>
      </c>
      <c r="S74" s="36" t="str">
        <f t="shared" si="1"/>
        <v>Trung bình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2480</v>
      </c>
      <c r="D75" s="28" t="s">
        <v>2481</v>
      </c>
      <c r="E75" s="29" t="s">
        <v>319</v>
      </c>
      <c r="F75" s="30" t="s">
        <v>1327</v>
      </c>
      <c r="G75" s="27" t="s">
        <v>181</v>
      </c>
      <c r="H75" s="31">
        <v>8</v>
      </c>
      <c r="I75" s="31">
        <v>8</v>
      </c>
      <c r="J75" s="31" t="s">
        <v>27</v>
      </c>
      <c r="K75" s="31" t="s">
        <v>27</v>
      </c>
      <c r="L75" s="38"/>
      <c r="M75" s="38">
        <v>3</v>
      </c>
      <c r="N75" s="38"/>
      <c r="O75" s="38"/>
      <c r="P75" s="33">
        <v>3</v>
      </c>
      <c r="Q75" s="34">
        <f t="shared" ref="Q75:Q81" si="5">ROUND(SUMPRODUCT(H75:P75,$H$10:$P$10)/100,1)</f>
        <v>5.5</v>
      </c>
      <c r="R75" s="35" t="str">
        <f t="shared" si="3"/>
        <v>C</v>
      </c>
      <c r="S75" s="36" t="str">
        <f t="shared" si="1"/>
        <v>Trung bình</v>
      </c>
      <c r="T75" s="37" t="str">
        <f t="shared" si="4"/>
        <v/>
      </c>
      <c r="U75" s="91"/>
      <c r="V75" s="89" t="str">
        <f t="shared" ref="V75:V81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2482</v>
      </c>
      <c r="D76" s="28" t="s">
        <v>2104</v>
      </c>
      <c r="E76" s="29" t="s">
        <v>319</v>
      </c>
      <c r="F76" s="30" t="s">
        <v>1621</v>
      </c>
      <c r="G76" s="27" t="s">
        <v>76</v>
      </c>
      <c r="H76" s="31">
        <v>0</v>
      </c>
      <c r="I76" s="31">
        <v>0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>Không đủ ĐKDT</v>
      </c>
      <c r="U76" s="91"/>
      <c r="V76" s="89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2483</v>
      </c>
      <c r="D77" s="28" t="s">
        <v>544</v>
      </c>
      <c r="E77" s="29" t="s">
        <v>326</v>
      </c>
      <c r="F77" s="30" t="s">
        <v>503</v>
      </c>
      <c r="G77" s="27" t="s">
        <v>136</v>
      </c>
      <c r="H77" s="31">
        <v>5</v>
      </c>
      <c r="I77" s="31">
        <v>10</v>
      </c>
      <c r="J77" s="31" t="s">
        <v>27</v>
      </c>
      <c r="K77" s="31" t="s">
        <v>27</v>
      </c>
      <c r="L77" s="38"/>
      <c r="M77" s="38">
        <v>10</v>
      </c>
      <c r="N77" s="38"/>
      <c r="O77" s="38"/>
      <c r="P77" s="33">
        <v>10</v>
      </c>
      <c r="Q77" s="34">
        <f t="shared" si="5"/>
        <v>9</v>
      </c>
      <c r="R77" s="35" t="str">
        <f t="shared" si="3"/>
        <v>A+</v>
      </c>
      <c r="S77" s="36" t="str">
        <f t="shared" si="1"/>
        <v>Giỏi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2484</v>
      </c>
      <c r="D78" s="28" t="s">
        <v>1391</v>
      </c>
      <c r="E78" s="29" t="s">
        <v>326</v>
      </c>
      <c r="F78" s="30" t="s">
        <v>598</v>
      </c>
      <c r="G78" s="27" t="s">
        <v>83</v>
      </c>
      <c r="H78" s="31">
        <v>7</v>
      </c>
      <c r="I78" s="31">
        <v>6</v>
      </c>
      <c r="J78" s="31" t="s">
        <v>27</v>
      </c>
      <c r="K78" s="31" t="s">
        <v>27</v>
      </c>
      <c r="L78" s="38"/>
      <c r="M78" s="38">
        <v>2</v>
      </c>
      <c r="N78" s="38"/>
      <c r="O78" s="38"/>
      <c r="P78" s="33">
        <v>2</v>
      </c>
      <c r="Q78" s="34">
        <f t="shared" si="5"/>
        <v>4.2</v>
      </c>
      <c r="R78" s="35" t="str">
        <f t="shared" si="3"/>
        <v>D</v>
      </c>
      <c r="S78" s="36" t="str">
        <f t="shared" si="1"/>
        <v>Trung bình yếu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2485</v>
      </c>
      <c r="D79" s="28" t="s">
        <v>138</v>
      </c>
      <c r="E79" s="29" t="s">
        <v>1418</v>
      </c>
      <c r="F79" s="30" t="s">
        <v>1668</v>
      </c>
      <c r="G79" s="27" t="s">
        <v>144</v>
      </c>
      <c r="H79" s="31">
        <v>6</v>
      </c>
      <c r="I79" s="31">
        <v>6</v>
      </c>
      <c r="J79" s="31" t="s">
        <v>27</v>
      </c>
      <c r="K79" s="31" t="s">
        <v>27</v>
      </c>
      <c r="L79" s="38"/>
      <c r="M79" s="38">
        <v>2</v>
      </c>
      <c r="N79" s="38"/>
      <c r="O79" s="38"/>
      <c r="P79" s="33">
        <v>2</v>
      </c>
      <c r="Q79" s="34">
        <f t="shared" si="5"/>
        <v>4</v>
      </c>
      <c r="R79" s="35" t="str">
        <f t="shared" si="3"/>
        <v>D</v>
      </c>
      <c r="S79" s="36" t="str">
        <f t="shared" si="1"/>
        <v>Trung bình yếu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2486</v>
      </c>
      <c r="D80" s="28" t="s">
        <v>214</v>
      </c>
      <c r="E80" s="29" t="s">
        <v>571</v>
      </c>
      <c r="F80" s="30" t="s">
        <v>1398</v>
      </c>
      <c r="G80" s="27" t="s">
        <v>643</v>
      </c>
      <c r="H80" s="31">
        <v>9</v>
      </c>
      <c r="I80" s="31">
        <v>8</v>
      </c>
      <c r="J80" s="31" t="s">
        <v>27</v>
      </c>
      <c r="K80" s="31" t="s">
        <v>27</v>
      </c>
      <c r="L80" s="38"/>
      <c r="M80" s="38">
        <v>4</v>
      </c>
      <c r="N80" s="38"/>
      <c r="O80" s="38"/>
      <c r="P80" s="33">
        <v>4</v>
      </c>
      <c r="Q80" s="34">
        <f t="shared" si="5"/>
        <v>6.2</v>
      </c>
      <c r="R80" s="35" t="str">
        <f t="shared" si="3"/>
        <v>C</v>
      </c>
      <c r="S80" s="36" t="str">
        <f t="shared" si="1"/>
        <v>Trung bình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2487</v>
      </c>
      <c r="D81" s="28" t="s">
        <v>1180</v>
      </c>
      <c r="E81" s="29" t="s">
        <v>571</v>
      </c>
      <c r="F81" s="30" t="s">
        <v>369</v>
      </c>
      <c r="G81" s="27" t="s">
        <v>331</v>
      </c>
      <c r="H81" s="31">
        <v>8</v>
      </c>
      <c r="I81" s="31">
        <v>7</v>
      </c>
      <c r="J81" s="31" t="s">
        <v>27</v>
      </c>
      <c r="K81" s="31" t="s">
        <v>27</v>
      </c>
      <c r="L81" s="38"/>
      <c r="M81" s="38">
        <v>5</v>
      </c>
      <c r="N81" s="38"/>
      <c r="O81" s="38"/>
      <c r="P81" s="33">
        <v>5</v>
      </c>
      <c r="Q81" s="34">
        <f t="shared" si="5"/>
        <v>6.2</v>
      </c>
      <c r="R81" s="35" t="str">
        <f t="shared" si="3"/>
        <v>C</v>
      </c>
      <c r="S81" s="36" t="str">
        <f t="shared" si="1"/>
        <v>Trung bình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7.5" customHeight="1">
      <c r="A82" s="2"/>
      <c r="B82" s="39"/>
      <c r="C82" s="40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</row>
    <row r="83" spans="1:38" ht="16.5">
      <c r="A83" s="2"/>
      <c r="B83" s="111" t="s">
        <v>28</v>
      </c>
      <c r="C83" s="111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t="16.5" customHeight="1">
      <c r="A84" s="2"/>
      <c r="B84" s="45" t="s">
        <v>29</v>
      </c>
      <c r="C84" s="45"/>
      <c r="D84" s="46">
        <f>+$Y$9</f>
        <v>71</v>
      </c>
      <c r="E84" s="47" t="s">
        <v>30</v>
      </c>
      <c r="F84" s="47"/>
      <c r="G84" s="131" t="s">
        <v>31</v>
      </c>
      <c r="H84" s="131"/>
      <c r="I84" s="131"/>
      <c r="J84" s="131"/>
      <c r="K84" s="131"/>
      <c r="L84" s="131"/>
      <c r="M84" s="131"/>
      <c r="N84" s="131"/>
      <c r="O84" s="131"/>
      <c r="P84" s="48">
        <f>$Y$9 -COUNTIF($T$10:$T$271,"Vắng") -COUNTIF($T$10:$T$271,"Vắng có phép") - COUNTIF($T$10:$T$271,"Đình chỉ thi") - COUNTIF($T$10:$T$271,"Không đủ ĐKDT")</f>
        <v>67</v>
      </c>
      <c r="Q84" s="48"/>
      <c r="R84" s="49"/>
      <c r="S84" s="50"/>
      <c r="T84" s="50" t="s">
        <v>30</v>
      </c>
      <c r="U84" s="3"/>
    </row>
    <row r="85" spans="1:38" ht="16.5" customHeight="1">
      <c r="A85" s="2"/>
      <c r="B85" s="45" t="s">
        <v>32</v>
      </c>
      <c r="C85" s="45"/>
      <c r="D85" s="46">
        <f>+$AJ$9</f>
        <v>67</v>
      </c>
      <c r="E85" s="47" t="s">
        <v>30</v>
      </c>
      <c r="F85" s="47"/>
      <c r="G85" s="131" t="s">
        <v>33</v>
      </c>
      <c r="H85" s="131"/>
      <c r="I85" s="131"/>
      <c r="J85" s="131"/>
      <c r="K85" s="131"/>
      <c r="L85" s="131"/>
      <c r="M85" s="131"/>
      <c r="N85" s="131"/>
      <c r="O85" s="131"/>
      <c r="P85" s="51">
        <f>COUNTIF($T$10:$T$147,"Vắng")</f>
        <v>0</v>
      </c>
      <c r="Q85" s="51"/>
      <c r="R85" s="52"/>
      <c r="S85" s="50"/>
      <c r="T85" s="50" t="s">
        <v>30</v>
      </c>
      <c r="U85" s="3"/>
    </row>
    <row r="86" spans="1:38" ht="16.5" customHeight="1">
      <c r="A86" s="2"/>
      <c r="B86" s="45" t="s">
        <v>53</v>
      </c>
      <c r="C86" s="45"/>
      <c r="D86" s="83">
        <f>COUNTIF(V11:V81,"Học lại")</f>
        <v>4</v>
      </c>
      <c r="E86" s="47" t="s">
        <v>30</v>
      </c>
      <c r="F86" s="47"/>
      <c r="G86" s="131" t="s">
        <v>54</v>
      </c>
      <c r="H86" s="131"/>
      <c r="I86" s="131"/>
      <c r="J86" s="131"/>
      <c r="K86" s="131"/>
      <c r="L86" s="131"/>
      <c r="M86" s="131"/>
      <c r="N86" s="131"/>
      <c r="O86" s="131"/>
      <c r="P86" s="48">
        <f>COUNTIF($T$10:$T$147,"Vắng có phép")</f>
        <v>0</v>
      </c>
      <c r="Q86" s="48"/>
      <c r="R86" s="49"/>
      <c r="S86" s="50"/>
      <c r="T86" s="50" t="s">
        <v>30</v>
      </c>
      <c r="U86" s="3"/>
    </row>
    <row r="87" spans="1:38" ht="3" customHeight="1">
      <c r="A87" s="2"/>
      <c r="B87" s="39"/>
      <c r="C87" s="40"/>
      <c r="D87" s="40"/>
      <c r="E87" s="41"/>
      <c r="F87" s="41"/>
      <c r="G87" s="41"/>
      <c r="H87" s="42"/>
      <c r="I87" s="43"/>
      <c r="J87" s="43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3"/>
    </row>
    <row r="88" spans="1:38">
      <c r="B88" s="84" t="s">
        <v>34</v>
      </c>
      <c r="C88" s="84"/>
      <c r="D88" s="85">
        <f>COUNTIF(V11:V81,"Thi lại")</f>
        <v>0</v>
      </c>
      <c r="E88" s="86" t="s">
        <v>30</v>
      </c>
      <c r="F88" s="3"/>
      <c r="G88" s="3"/>
      <c r="H88" s="3"/>
      <c r="I88" s="3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3"/>
    </row>
    <row r="89" spans="1:38">
      <c r="B89" s="84"/>
      <c r="C89" s="84"/>
      <c r="D89" s="85"/>
      <c r="E89" s="86"/>
      <c r="F89" s="3"/>
      <c r="G89" s="3"/>
      <c r="H89" s="3"/>
      <c r="I89" s="3"/>
      <c r="J89" s="130" t="s">
        <v>3865</v>
      </c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3"/>
    </row>
    <row r="90" spans="1:38">
      <c r="A90" s="53"/>
      <c r="B90" s="99" t="s">
        <v>35</v>
      </c>
      <c r="C90" s="99"/>
      <c r="D90" s="99"/>
      <c r="E90" s="99"/>
      <c r="F90" s="99"/>
      <c r="G90" s="99"/>
      <c r="H90" s="99"/>
      <c r="I90" s="54"/>
      <c r="J90" s="104" t="s">
        <v>36</v>
      </c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3"/>
    </row>
    <row r="91" spans="1:38" ht="4.5" customHeight="1">
      <c r="A91" s="2"/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38" s="2" customFormat="1">
      <c r="B92" s="99" t="s">
        <v>37</v>
      </c>
      <c r="C92" s="99"/>
      <c r="D92" s="101" t="s">
        <v>38</v>
      </c>
      <c r="E92" s="101"/>
      <c r="F92" s="101"/>
      <c r="G92" s="101"/>
      <c r="H92" s="101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9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18" customHeight="1">
      <c r="A98" s="1"/>
      <c r="B98" s="100" t="s">
        <v>3863</v>
      </c>
      <c r="C98" s="100"/>
      <c r="D98" s="100" t="s">
        <v>3864</v>
      </c>
      <c r="E98" s="100"/>
      <c r="F98" s="100"/>
      <c r="G98" s="100"/>
      <c r="H98" s="100"/>
      <c r="I98" s="100"/>
      <c r="J98" s="100" t="s">
        <v>39</v>
      </c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4.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36.7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ht="38.25" hidden="1" customHeight="1">
      <c r="B101" s="98" t="s">
        <v>51</v>
      </c>
      <c r="C101" s="99"/>
      <c r="D101" s="99"/>
      <c r="E101" s="99"/>
      <c r="F101" s="99"/>
      <c r="G101" s="99"/>
      <c r="H101" s="98" t="s">
        <v>52</v>
      </c>
      <c r="I101" s="98"/>
      <c r="J101" s="98"/>
      <c r="K101" s="98"/>
      <c r="L101" s="98"/>
      <c r="M101" s="98"/>
      <c r="N101" s="102" t="s">
        <v>57</v>
      </c>
      <c r="O101" s="102"/>
      <c r="P101" s="102"/>
      <c r="Q101" s="102"/>
      <c r="R101" s="102"/>
      <c r="S101" s="102"/>
      <c r="T101" s="102"/>
      <c r="U101" s="102"/>
    </row>
    <row r="102" spans="1:38" hidden="1">
      <c r="B102" s="39"/>
      <c r="C102" s="55"/>
      <c r="D102" s="55"/>
      <c r="E102" s="56"/>
      <c r="F102" s="56"/>
      <c r="G102" s="56"/>
      <c r="H102" s="57"/>
      <c r="I102" s="58"/>
      <c r="J102" s="58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38" hidden="1">
      <c r="B103" s="99" t="s">
        <v>37</v>
      </c>
      <c r="C103" s="99"/>
      <c r="D103" s="101" t="s">
        <v>38</v>
      </c>
      <c r="E103" s="101"/>
      <c r="F103" s="101"/>
      <c r="G103" s="101"/>
      <c r="H103" s="101"/>
      <c r="I103" s="58"/>
      <c r="J103" s="58"/>
      <c r="K103" s="44"/>
      <c r="L103" s="44"/>
      <c r="M103" s="44"/>
      <c r="N103" s="44"/>
      <c r="O103" s="44"/>
      <c r="P103" s="44"/>
      <c r="Q103" s="44"/>
      <c r="R103" s="44"/>
      <c r="S103" s="44"/>
      <c r="T103" s="44"/>
    </row>
    <row r="104" spans="1:38" hidden="1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38" hidden="1"/>
    <row r="106" spans="1:38" hidden="1"/>
    <row r="107" spans="1:38" hidden="1"/>
    <row r="108" spans="1:38" hidden="1"/>
    <row r="109" spans="1:38" hidden="1">
      <c r="B109" s="139" t="s">
        <v>3839</v>
      </c>
      <c r="C109" s="139"/>
      <c r="D109" s="139"/>
      <c r="E109" s="97"/>
      <c r="F109" s="97"/>
      <c r="G109" s="97"/>
      <c r="H109" s="97" t="s">
        <v>3838</v>
      </c>
      <c r="I109" s="97"/>
      <c r="J109" s="97"/>
      <c r="K109" s="97"/>
      <c r="L109" s="97"/>
      <c r="M109" s="97"/>
      <c r="N109" s="97" t="s">
        <v>58</v>
      </c>
      <c r="O109" s="97"/>
      <c r="P109" s="97"/>
      <c r="Q109" s="97"/>
      <c r="R109" s="97"/>
      <c r="S109" s="97"/>
      <c r="T109" s="97"/>
      <c r="U109" s="97"/>
    </row>
    <row r="110" spans="1:38" hidden="1"/>
    <row r="111" spans="1:38" hidden="1"/>
  </sheetData>
  <sheetProtection formatCells="0" formatColumns="0" formatRows="0" insertColumns="0" insertRows="0" insertHyperlinks="0" deleteColumns="0" deleteRows="0" sort="0" autoFilter="0" pivotTables="0"/>
  <autoFilter ref="A9:AL81">
    <filterColumn colId="3" showButton="0"/>
  </autoFilter>
  <mergeCells count="61">
    <mergeCell ref="B103:C103"/>
    <mergeCell ref="D103:H103"/>
    <mergeCell ref="B109:D109"/>
    <mergeCell ref="E109:G109"/>
    <mergeCell ref="H109:M109"/>
    <mergeCell ref="N109:U109"/>
    <mergeCell ref="B98:C98"/>
    <mergeCell ref="D98:I98"/>
    <mergeCell ref="J98:T98"/>
    <mergeCell ref="B101:G101"/>
    <mergeCell ref="H101:M101"/>
    <mergeCell ref="N101:U101"/>
    <mergeCell ref="G86:O86"/>
    <mergeCell ref="J88:T88"/>
    <mergeCell ref="J89:T89"/>
    <mergeCell ref="B90:H90"/>
    <mergeCell ref="J90:T90"/>
    <mergeCell ref="B92:C92"/>
    <mergeCell ref="D92:H92"/>
    <mergeCell ref="T8:T10"/>
    <mergeCell ref="U8:U10"/>
    <mergeCell ref="B10:G10"/>
    <mergeCell ref="B83:C83"/>
    <mergeCell ref="G84:O84"/>
    <mergeCell ref="G85:O85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1">
    <cfRule type="cellIs" dxfId="44" priority="3" operator="greaterThan">
      <formula>10</formula>
    </cfRule>
  </conditionalFormatting>
  <conditionalFormatting sqref="C1:C1048576">
    <cfRule type="duplicateValues" dxfId="43" priority="2"/>
  </conditionalFormatting>
  <conditionalFormatting sqref="C103:C109">
    <cfRule type="duplicateValues" dxfId="42" priority="1"/>
  </conditionalFormatting>
  <dataValidations count="1">
    <dataValidation allowBlank="1" showInputMessage="1" showErrorMessage="1" errorTitle="Không xóa dữ liệu" error="Không xóa dữ liệu" prompt="Không xóa dữ liệu" sqref="D86 V11:W81 W5:AK9 X3:AK4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1"/>
  <sheetViews>
    <sheetView workbookViewId="0">
      <pane ySplit="4" topLeftCell="A51" activePane="bottomLeft" state="frozen"/>
      <selection activeCell="L4" sqref="L1:O1048576"/>
      <selection pane="bottomLeft" activeCell="I44" sqref="I44"/>
    </sheetView>
  </sheetViews>
  <sheetFormatPr defaultColWidth="9" defaultRowHeight="15.75"/>
  <cols>
    <col min="1" max="1" width="1.5546875" style="1" customWidth="1"/>
    <col min="2" max="2" width="4" style="1" customWidth="1"/>
    <col min="3" max="3" width="10.33203125" style="1" customWidth="1"/>
    <col min="4" max="4" width="12.6640625" style="1" bestFit="1" customWidth="1"/>
    <col min="5" max="5" width="7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3856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2</v>
      </c>
      <c r="G6" s="120" t="s">
        <v>3854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16</v>
      </c>
      <c r="Y9" s="69">
        <f>+$AH$9+$AJ$9+$AF$9</f>
        <v>71</v>
      </c>
      <c r="Z9" s="63">
        <f>COUNTIF($S$10:$S$141,"Khiển trách")</f>
        <v>0</v>
      </c>
      <c r="AA9" s="63">
        <f>COUNTIF($S$10:$S$141,"Cảnh cáo")</f>
        <v>0</v>
      </c>
      <c r="AB9" s="63">
        <f>COUNTIF($S$10:$S$141,"Đình chỉ thi")</f>
        <v>0</v>
      </c>
      <c r="AC9" s="70">
        <f>+($Z$9+$AA$9+$AB$9)/$Y$9*100%</f>
        <v>0</v>
      </c>
      <c r="AD9" s="63">
        <f>SUM(COUNTIF($S$10:$S$139,"Vắng"),COUNTIF($S$10:$S$139,"Vắng có phép"))</f>
        <v>0</v>
      </c>
      <c r="AE9" s="71">
        <f>+$AD$9/$Y$9</f>
        <v>0</v>
      </c>
      <c r="AF9" s="72">
        <f>COUNTIF($V$10:$V$139,"Thi lại")</f>
        <v>0</v>
      </c>
      <c r="AG9" s="71">
        <f>+$AF$9/$Y$9</f>
        <v>0</v>
      </c>
      <c r="AH9" s="72">
        <f>COUNTIF($V$10:$V$140,"Học lại")</f>
        <v>7</v>
      </c>
      <c r="AI9" s="71">
        <f>+$AH$9/$Y$9</f>
        <v>9.8591549295774641E-2</v>
      </c>
      <c r="AJ9" s="63">
        <f>COUNTIF($V$11:$V$140,"Đạt")</f>
        <v>64</v>
      </c>
      <c r="AK9" s="70">
        <f>+$AJ$9/$Y$9</f>
        <v>0.90140845070422537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2488</v>
      </c>
      <c r="D11" s="17" t="s">
        <v>2489</v>
      </c>
      <c r="E11" s="18" t="s">
        <v>90</v>
      </c>
      <c r="F11" s="19" t="s">
        <v>791</v>
      </c>
      <c r="G11" s="16" t="s">
        <v>227</v>
      </c>
      <c r="H11" s="20">
        <v>10</v>
      </c>
      <c r="I11" s="20">
        <v>9</v>
      </c>
      <c r="J11" s="20" t="s">
        <v>27</v>
      </c>
      <c r="K11" s="20" t="s">
        <v>27</v>
      </c>
      <c r="L11" s="21"/>
      <c r="M11" s="21">
        <v>5</v>
      </c>
      <c r="N11" s="21"/>
      <c r="O11" s="21"/>
      <c r="P11" s="22">
        <v>5</v>
      </c>
      <c r="Q11" s="23">
        <f t="shared" ref="Q11:Q74" si="0">ROUND(SUMPRODUCT(H11:P11,$H$10:$P$10)/100,1)</f>
        <v>7.2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81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2490</v>
      </c>
      <c r="D12" s="28" t="s">
        <v>2491</v>
      </c>
      <c r="E12" s="29" t="s">
        <v>90</v>
      </c>
      <c r="F12" s="30" t="s">
        <v>520</v>
      </c>
      <c r="G12" s="27" t="s">
        <v>153</v>
      </c>
      <c r="H12" s="31">
        <v>9</v>
      </c>
      <c r="I12" s="31">
        <v>6</v>
      </c>
      <c r="J12" s="31" t="s">
        <v>27</v>
      </c>
      <c r="K12" s="31" t="s">
        <v>27</v>
      </c>
      <c r="L12" s="32"/>
      <c r="M12" s="32">
        <v>2</v>
      </c>
      <c r="N12" s="32"/>
      <c r="O12" s="32"/>
      <c r="P12" s="33">
        <v>2</v>
      </c>
      <c r="Q12" s="34">
        <f t="shared" si="0"/>
        <v>4.5999999999999996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2492</v>
      </c>
      <c r="D13" s="28" t="s">
        <v>2493</v>
      </c>
      <c r="E13" s="29" t="s">
        <v>2377</v>
      </c>
      <c r="F13" s="30" t="s">
        <v>1529</v>
      </c>
      <c r="G13" s="27" t="s">
        <v>917</v>
      </c>
      <c r="H13" s="31">
        <v>8</v>
      </c>
      <c r="I13" s="31">
        <v>8</v>
      </c>
      <c r="J13" s="31" t="s">
        <v>27</v>
      </c>
      <c r="K13" s="31" t="s">
        <v>27</v>
      </c>
      <c r="L13" s="38"/>
      <c r="M13" s="38">
        <v>2</v>
      </c>
      <c r="N13" s="38"/>
      <c r="O13" s="38"/>
      <c r="P13" s="33">
        <v>2</v>
      </c>
      <c r="Q13" s="34">
        <f t="shared" si="0"/>
        <v>5</v>
      </c>
      <c r="R13" s="35" t="str">
        <f t="shared" ref="R13:R8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D+</v>
      </c>
      <c r="S13" s="36" t="str">
        <f t="shared" si="1"/>
        <v>Trung bình yếu</v>
      </c>
      <c r="T13" s="37" t="str">
        <f t="shared" ref="T13:T81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2494</v>
      </c>
      <c r="D14" s="28" t="s">
        <v>155</v>
      </c>
      <c r="E14" s="29" t="s">
        <v>100</v>
      </c>
      <c r="F14" s="30" t="s">
        <v>922</v>
      </c>
      <c r="G14" s="27" t="s">
        <v>158</v>
      </c>
      <c r="H14" s="31">
        <v>10</v>
      </c>
      <c r="I14" s="31">
        <v>8</v>
      </c>
      <c r="J14" s="31" t="s">
        <v>27</v>
      </c>
      <c r="K14" s="31" t="s">
        <v>27</v>
      </c>
      <c r="L14" s="38"/>
      <c r="M14" s="38">
        <v>2</v>
      </c>
      <c r="N14" s="38"/>
      <c r="O14" s="38"/>
      <c r="P14" s="33">
        <v>2</v>
      </c>
      <c r="Q14" s="34">
        <f t="shared" si="0"/>
        <v>5.4</v>
      </c>
      <c r="R14" s="35" t="str">
        <f t="shared" si="3"/>
        <v>D+</v>
      </c>
      <c r="S14" s="36" t="str">
        <f t="shared" si="1"/>
        <v>Trung bình yếu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2495</v>
      </c>
      <c r="D15" s="28" t="s">
        <v>588</v>
      </c>
      <c r="E15" s="29" t="s">
        <v>100</v>
      </c>
      <c r="F15" s="30" t="s">
        <v>1002</v>
      </c>
      <c r="G15" s="27" t="s">
        <v>189</v>
      </c>
      <c r="H15" s="31">
        <v>10</v>
      </c>
      <c r="I15" s="31">
        <v>7</v>
      </c>
      <c r="J15" s="31" t="s">
        <v>27</v>
      </c>
      <c r="K15" s="31" t="s">
        <v>27</v>
      </c>
      <c r="L15" s="38"/>
      <c r="M15" s="38">
        <v>2</v>
      </c>
      <c r="N15" s="38"/>
      <c r="O15" s="38"/>
      <c r="P15" s="33">
        <v>2</v>
      </c>
      <c r="Q15" s="34">
        <f t="shared" si="0"/>
        <v>5.0999999999999996</v>
      </c>
      <c r="R15" s="35" t="str">
        <f t="shared" si="3"/>
        <v>D+</v>
      </c>
      <c r="S15" s="36" t="str">
        <f t="shared" si="1"/>
        <v>Trung bình yếu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2496</v>
      </c>
      <c r="D16" s="28" t="s">
        <v>2497</v>
      </c>
      <c r="E16" s="29" t="s">
        <v>2498</v>
      </c>
      <c r="F16" s="30" t="s">
        <v>2499</v>
      </c>
      <c r="G16" s="27" t="s">
        <v>643</v>
      </c>
      <c r="H16" s="31">
        <v>6</v>
      </c>
      <c r="I16" s="31">
        <v>6</v>
      </c>
      <c r="J16" s="31" t="s">
        <v>27</v>
      </c>
      <c r="K16" s="31" t="s">
        <v>27</v>
      </c>
      <c r="L16" s="38"/>
      <c r="M16" s="38">
        <v>2</v>
      </c>
      <c r="N16" s="38"/>
      <c r="O16" s="38"/>
      <c r="P16" s="33">
        <v>2</v>
      </c>
      <c r="Q16" s="34">
        <f t="shared" si="0"/>
        <v>4</v>
      </c>
      <c r="R16" s="35" t="str">
        <f t="shared" si="3"/>
        <v>D</v>
      </c>
      <c r="S16" s="36" t="str">
        <f t="shared" si="1"/>
        <v>Trung bình yếu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2500</v>
      </c>
      <c r="D17" s="28" t="s">
        <v>2501</v>
      </c>
      <c r="E17" s="29" t="s">
        <v>2380</v>
      </c>
      <c r="F17" s="30" t="s">
        <v>2023</v>
      </c>
      <c r="G17" s="27" t="s">
        <v>917</v>
      </c>
      <c r="H17" s="31">
        <v>10</v>
      </c>
      <c r="I17" s="31">
        <v>8</v>
      </c>
      <c r="J17" s="31" t="s">
        <v>27</v>
      </c>
      <c r="K17" s="31" t="s">
        <v>27</v>
      </c>
      <c r="L17" s="38"/>
      <c r="M17" s="38">
        <v>6</v>
      </c>
      <c r="N17" s="38"/>
      <c r="O17" s="38"/>
      <c r="P17" s="33">
        <v>6</v>
      </c>
      <c r="Q17" s="34">
        <f t="shared" si="0"/>
        <v>7.4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2502</v>
      </c>
      <c r="D18" s="28" t="s">
        <v>2503</v>
      </c>
      <c r="E18" s="29" t="s">
        <v>110</v>
      </c>
      <c r="F18" s="30" t="s">
        <v>2504</v>
      </c>
      <c r="G18" s="27" t="s">
        <v>424</v>
      </c>
      <c r="H18" s="31">
        <v>10</v>
      </c>
      <c r="I18" s="31">
        <v>8</v>
      </c>
      <c r="J18" s="31" t="s">
        <v>27</v>
      </c>
      <c r="K18" s="31" t="s">
        <v>27</v>
      </c>
      <c r="L18" s="38"/>
      <c r="M18" s="38">
        <v>2</v>
      </c>
      <c r="N18" s="38"/>
      <c r="O18" s="38"/>
      <c r="P18" s="33">
        <v>2</v>
      </c>
      <c r="Q18" s="34">
        <f t="shared" si="0"/>
        <v>5.4</v>
      </c>
      <c r="R18" s="35" t="str">
        <f t="shared" si="3"/>
        <v>D+</v>
      </c>
      <c r="S18" s="36" t="str">
        <f t="shared" si="1"/>
        <v>Trung bình yếu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2505</v>
      </c>
      <c r="D19" s="28" t="s">
        <v>2506</v>
      </c>
      <c r="E19" s="29" t="s">
        <v>110</v>
      </c>
      <c r="F19" s="30" t="s">
        <v>2507</v>
      </c>
      <c r="G19" s="27" t="s">
        <v>768</v>
      </c>
      <c r="H19" s="31">
        <v>10</v>
      </c>
      <c r="I19" s="31">
        <v>5</v>
      </c>
      <c r="J19" s="31" t="s">
        <v>27</v>
      </c>
      <c r="K19" s="31" t="s">
        <v>27</v>
      </c>
      <c r="L19" s="38"/>
      <c r="M19" s="38">
        <v>5</v>
      </c>
      <c r="N19" s="38"/>
      <c r="O19" s="38"/>
      <c r="P19" s="33">
        <v>5</v>
      </c>
      <c r="Q19" s="34">
        <f t="shared" si="0"/>
        <v>6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2508</v>
      </c>
      <c r="D20" s="28" t="s">
        <v>314</v>
      </c>
      <c r="E20" s="29" t="s">
        <v>110</v>
      </c>
      <c r="F20" s="30" t="s">
        <v>684</v>
      </c>
      <c r="G20" s="27" t="s">
        <v>424</v>
      </c>
      <c r="H20" s="31">
        <v>6</v>
      </c>
      <c r="I20" s="31">
        <v>6</v>
      </c>
      <c r="J20" s="31" t="s">
        <v>27</v>
      </c>
      <c r="K20" s="31" t="s">
        <v>27</v>
      </c>
      <c r="L20" s="38"/>
      <c r="M20" s="38">
        <v>0</v>
      </c>
      <c r="N20" s="38"/>
      <c r="O20" s="38"/>
      <c r="P20" s="33">
        <v>0</v>
      </c>
      <c r="Q20" s="34">
        <f t="shared" si="0"/>
        <v>3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91"/>
      <c r="V20" s="89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2509</v>
      </c>
      <c r="D21" s="28" t="s">
        <v>2510</v>
      </c>
      <c r="E21" s="29" t="s">
        <v>110</v>
      </c>
      <c r="F21" s="30" t="s">
        <v>1737</v>
      </c>
      <c r="G21" s="27" t="s">
        <v>917</v>
      </c>
      <c r="H21" s="31">
        <v>9</v>
      </c>
      <c r="I21" s="31">
        <v>9</v>
      </c>
      <c r="J21" s="31" t="s">
        <v>27</v>
      </c>
      <c r="K21" s="31" t="s">
        <v>27</v>
      </c>
      <c r="L21" s="38"/>
      <c r="M21" s="38">
        <v>2</v>
      </c>
      <c r="N21" s="38"/>
      <c r="O21" s="38"/>
      <c r="P21" s="33">
        <v>2</v>
      </c>
      <c r="Q21" s="34">
        <f t="shared" si="0"/>
        <v>5.5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2511</v>
      </c>
      <c r="D22" s="28" t="s">
        <v>2512</v>
      </c>
      <c r="E22" s="29" t="s">
        <v>110</v>
      </c>
      <c r="F22" s="30" t="s">
        <v>271</v>
      </c>
      <c r="G22" s="27" t="s">
        <v>136</v>
      </c>
      <c r="H22" s="31">
        <v>8</v>
      </c>
      <c r="I22" s="31">
        <v>5</v>
      </c>
      <c r="J22" s="31" t="s">
        <v>27</v>
      </c>
      <c r="K22" s="31" t="s">
        <v>27</v>
      </c>
      <c r="L22" s="38"/>
      <c r="M22" s="38">
        <v>4</v>
      </c>
      <c r="N22" s="38"/>
      <c r="O22" s="38"/>
      <c r="P22" s="33">
        <v>4</v>
      </c>
      <c r="Q22" s="34">
        <f t="shared" si="0"/>
        <v>5.0999999999999996</v>
      </c>
      <c r="R22" s="35" t="str">
        <f t="shared" si="3"/>
        <v>D+</v>
      </c>
      <c r="S22" s="36" t="str">
        <f t="shared" si="1"/>
        <v>Trung bình yếu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2513</v>
      </c>
      <c r="D23" s="28" t="s">
        <v>1092</v>
      </c>
      <c r="E23" s="29" t="s">
        <v>392</v>
      </c>
      <c r="F23" s="30" t="s">
        <v>68</v>
      </c>
      <c r="G23" s="27" t="s">
        <v>331</v>
      </c>
      <c r="H23" s="31">
        <v>10</v>
      </c>
      <c r="I23" s="31">
        <v>5</v>
      </c>
      <c r="J23" s="31" t="s">
        <v>27</v>
      </c>
      <c r="K23" s="31" t="s">
        <v>27</v>
      </c>
      <c r="L23" s="38"/>
      <c r="M23" s="38">
        <v>4</v>
      </c>
      <c r="N23" s="38"/>
      <c r="O23" s="38"/>
      <c r="P23" s="33">
        <v>4</v>
      </c>
      <c r="Q23" s="34">
        <f t="shared" si="0"/>
        <v>5.5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2514</v>
      </c>
      <c r="D24" s="28" t="s">
        <v>2515</v>
      </c>
      <c r="E24" s="29" t="s">
        <v>130</v>
      </c>
      <c r="F24" s="30" t="s">
        <v>2229</v>
      </c>
      <c r="G24" s="27" t="s">
        <v>768</v>
      </c>
      <c r="H24" s="31"/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>Không đủ ĐKDT</v>
      </c>
      <c r="U24" s="91"/>
      <c r="V24" s="89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2516</v>
      </c>
      <c r="D25" s="28" t="s">
        <v>2517</v>
      </c>
      <c r="E25" s="29" t="s">
        <v>134</v>
      </c>
      <c r="F25" s="30" t="s">
        <v>1636</v>
      </c>
      <c r="G25" s="27" t="s">
        <v>768</v>
      </c>
      <c r="H25" s="31">
        <v>9</v>
      </c>
      <c r="I25" s="31">
        <v>8</v>
      </c>
      <c r="J25" s="31" t="s">
        <v>27</v>
      </c>
      <c r="K25" s="31" t="s">
        <v>27</v>
      </c>
      <c r="L25" s="38"/>
      <c r="M25" s="38">
        <v>2</v>
      </c>
      <c r="N25" s="38"/>
      <c r="O25" s="38"/>
      <c r="P25" s="33">
        <v>2</v>
      </c>
      <c r="Q25" s="34">
        <f t="shared" si="0"/>
        <v>5.2</v>
      </c>
      <c r="R25" s="35" t="str">
        <f t="shared" si="3"/>
        <v>D+</v>
      </c>
      <c r="S25" s="36" t="str">
        <f t="shared" si="1"/>
        <v>Trung bình yếu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2518</v>
      </c>
      <c r="D26" s="28" t="s">
        <v>138</v>
      </c>
      <c r="E26" s="29" t="s">
        <v>1909</v>
      </c>
      <c r="F26" s="30" t="s">
        <v>320</v>
      </c>
      <c r="G26" s="27" t="s">
        <v>643</v>
      </c>
      <c r="H26" s="31">
        <v>10</v>
      </c>
      <c r="I26" s="31">
        <v>8</v>
      </c>
      <c r="J26" s="31" t="s">
        <v>27</v>
      </c>
      <c r="K26" s="31" t="s">
        <v>27</v>
      </c>
      <c r="L26" s="38"/>
      <c r="M26" s="38">
        <v>4</v>
      </c>
      <c r="N26" s="38"/>
      <c r="O26" s="38"/>
      <c r="P26" s="33">
        <v>4</v>
      </c>
      <c r="Q26" s="34">
        <f t="shared" si="0"/>
        <v>6.4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2519</v>
      </c>
      <c r="D27" s="28" t="s">
        <v>2520</v>
      </c>
      <c r="E27" s="29" t="s">
        <v>151</v>
      </c>
      <c r="F27" s="30" t="s">
        <v>717</v>
      </c>
      <c r="G27" s="27" t="s">
        <v>69</v>
      </c>
      <c r="H27" s="31">
        <v>10</v>
      </c>
      <c r="I27" s="31">
        <v>4</v>
      </c>
      <c r="J27" s="31" t="s">
        <v>27</v>
      </c>
      <c r="K27" s="31" t="s">
        <v>27</v>
      </c>
      <c r="L27" s="38"/>
      <c r="M27" s="38">
        <v>2</v>
      </c>
      <c r="N27" s="38"/>
      <c r="O27" s="38"/>
      <c r="P27" s="33">
        <v>2</v>
      </c>
      <c r="Q27" s="34">
        <f t="shared" si="0"/>
        <v>4.2</v>
      </c>
      <c r="R27" s="35" t="str">
        <f t="shared" si="3"/>
        <v>D</v>
      </c>
      <c r="S27" s="36" t="str">
        <f t="shared" si="1"/>
        <v>Trung bình yếu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2521</v>
      </c>
      <c r="D28" s="28" t="s">
        <v>804</v>
      </c>
      <c r="E28" s="29" t="s">
        <v>411</v>
      </c>
      <c r="F28" s="30" t="s">
        <v>373</v>
      </c>
      <c r="G28" s="27" t="s">
        <v>189</v>
      </c>
      <c r="H28" s="31">
        <v>6</v>
      </c>
      <c r="I28" s="31">
        <v>6</v>
      </c>
      <c r="J28" s="31" t="s">
        <v>27</v>
      </c>
      <c r="K28" s="31" t="s">
        <v>27</v>
      </c>
      <c r="L28" s="38"/>
      <c r="M28" s="38">
        <v>2</v>
      </c>
      <c r="N28" s="38"/>
      <c r="O28" s="38"/>
      <c r="P28" s="33">
        <v>2</v>
      </c>
      <c r="Q28" s="34">
        <f t="shared" si="0"/>
        <v>4</v>
      </c>
      <c r="R28" s="35" t="str">
        <f t="shared" si="3"/>
        <v>D</v>
      </c>
      <c r="S28" s="36" t="str">
        <f t="shared" si="1"/>
        <v>Trung bình yếu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2522</v>
      </c>
      <c r="D29" s="28" t="s">
        <v>224</v>
      </c>
      <c r="E29" s="29" t="s">
        <v>411</v>
      </c>
      <c r="F29" s="30" t="s">
        <v>173</v>
      </c>
      <c r="G29" s="27" t="s">
        <v>917</v>
      </c>
      <c r="H29" s="31">
        <v>10</v>
      </c>
      <c r="I29" s="31">
        <v>8</v>
      </c>
      <c r="J29" s="31" t="s">
        <v>27</v>
      </c>
      <c r="K29" s="31" t="s">
        <v>27</v>
      </c>
      <c r="L29" s="38"/>
      <c r="M29" s="38">
        <v>2</v>
      </c>
      <c r="N29" s="38"/>
      <c r="O29" s="38"/>
      <c r="P29" s="33">
        <v>2</v>
      </c>
      <c r="Q29" s="34">
        <f t="shared" si="0"/>
        <v>5.4</v>
      </c>
      <c r="R29" s="35" t="str">
        <f t="shared" si="3"/>
        <v>D+</v>
      </c>
      <c r="S29" s="36" t="str">
        <f t="shared" si="1"/>
        <v>Trung bình yếu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2523</v>
      </c>
      <c r="D30" s="28" t="s">
        <v>678</v>
      </c>
      <c r="E30" s="29" t="s">
        <v>411</v>
      </c>
      <c r="F30" s="30" t="s">
        <v>707</v>
      </c>
      <c r="G30" s="27" t="s">
        <v>768</v>
      </c>
      <c r="H30" s="31">
        <v>6</v>
      </c>
      <c r="I30" s="31">
        <v>10</v>
      </c>
      <c r="J30" s="31" t="s">
        <v>27</v>
      </c>
      <c r="K30" s="31" t="s">
        <v>27</v>
      </c>
      <c r="L30" s="38"/>
      <c r="M30" s="38">
        <v>6</v>
      </c>
      <c r="N30" s="38"/>
      <c r="O30" s="38"/>
      <c r="P30" s="33">
        <v>6</v>
      </c>
      <c r="Q30" s="34">
        <f t="shared" si="0"/>
        <v>7.2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2524</v>
      </c>
      <c r="D31" s="28" t="s">
        <v>2525</v>
      </c>
      <c r="E31" s="29" t="s">
        <v>415</v>
      </c>
      <c r="F31" s="30" t="s">
        <v>2526</v>
      </c>
      <c r="G31" s="27" t="s">
        <v>153</v>
      </c>
      <c r="H31" s="31">
        <v>5</v>
      </c>
      <c r="I31" s="31">
        <v>6</v>
      </c>
      <c r="J31" s="31" t="s">
        <v>27</v>
      </c>
      <c r="K31" s="31" t="s">
        <v>27</v>
      </c>
      <c r="L31" s="38"/>
      <c r="M31" s="38">
        <v>0</v>
      </c>
      <c r="N31" s="38"/>
      <c r="O31" s="38"/>
      <c r="P31" s="33">
        <v>0</v>
      </c>
      <c r="Q31" s="34">
        <f t="shared" si="0"/>
        <v>2.8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91"/>
      <c r="V31" s="89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2527</v>
      </c>
      <c r="D32" s="28" t="s">
        <v>2528</v>
      </c>
      <c r="E32" s="29" t="s">
        <v>427</v>
      </c>
      <c r="F32" s="30" t="s">
        <v>1904</v>
      </c>
      <c r="G32" s="27" t="s">
        <v>688</v>
      </c>
      <c r="H32" s="31">
        <v>10</v>
      </c>
      <c r="I32" s="31">
        <v>7</v>
      </c>
      <c r="J32" s="31" t="s">
        <v>27</v>
      </c>
      <c r="K32" s="31" t="s">
        <v>27</v>
      </c>
      <c r="L32" s="38"/>
      <c r="M32" s="38">
        <v>4</v>
      </c>
      <c r="N32" s="38"/>
      <c r="O32" s="38"/>
      <c r="P32" s="33">
        <v>4</v>
      </c>
      <c r="Q32" s="34">
        <f t="shared" si="0"/>
        <v>6.1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2529</v>
      </c>
      <c r="D33" s="28" t="s">
        <v>138</v>
      </c>
      <c r="E33" s="29" t="s">
        <v>683</v>
      </c>
      <c r="F33" s="30" t="s">
        <v>1392</v>
      </c>
      <c r="G33" s="27" t="s">
        <v>185</v>
      </c>
      <c r="H33" s="31">
        <v>10</v>
      </c>
      <c r="I33" s="31">
        <v>5</v>
      </c>
      <c r="J33" s="31" t="s">
        <v>27</v>
      </c>
      <c r="K33" s="31" t="s">
        <v>27</v>
      </c>
      <c r="L33" s="38"/>
      <c r="M33" s="38">
        <v>3</v>
      </c>
      <c r="N33" s="38"/>
      <c r="O33" s="38"/>
      <c r="P33" s="33">
        <v>3</v>
      </c>
      <c r="Q33" s="34">
        <f t="shared" si="0"/>
        <v>5</v>
      </c>
      <c r="R33" s="35" t="str">
        <f t="shared" si="3"/>
        <v>D+</v>
      </c>
      <c r="S33" s="36" t="str">
        <f t="shared" si="1"/>
        <v>Trung bình yếu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2530</v>
      </c>
      <c r="D34" s="28" t="s">
        <v>1934</v>
      </c>
      <c r="E34" s="29" t="s">
        <v>176</v>
      </c>
      <c r="F34" s="30" t="s">
        <v>712</v>
      </c>
      <c r="G34" s="27" t="s">
        <v>92</v>
      </c>
      <c r="H34" s="31">
        <v>8</v>
      </c>
      <c r="I34" s="31">
        <v>7</v>
      </c>
      <c r="J34" s="31" t="s">
        <v>27</v>
      </c>
      <c r="K34" s="31" t="s">
        <v>27</v>
      </c>
      <c r="L34" s="38"/>
      <c r="M34" s="38">
        <v>4</v>
      </c>
      <c r="N34" s="38"/>
      <c r="O34" s="38"/>
      <c r="P34" s="33">
        <v>4</v>
      </c>
      <c r="Q34" s="34">
        <f t="shared" si="0"/>
        <v>5.7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2531</v>
      </c>
      <c r="D35" s="28" t="s">
        <v>117</v>
      </c>
      <c r="E35" s="29" t="s">
        <v>449</v>
      </c>
      <c r="F35" s="30" t="s">
        <v>450</v>
      </c>
      <c r="G35" s="27" t="s">
        <v>87</v>
      </c>
      <c r="H35" s="31">
        <v>5</v>
      </c>
      <c r="I35" s="31">
        <v>4</v>
      </c>
      <c r="J35" s="31" t="s">
        <v>27</v>
      </c>
      <c r="K35" s="31" t="s">
        <v>27</v>
      </c>
      <c r="L35" s="38"/>
      <c r="M35" s="38">
        <v>2</v>
      </c>
      <c r="N35" s="38"/>
      <c r="O35" s="38"/>
      <c r="P35" s="33">
        <v>2</v>
      </c>
      <c r="Q35" s="34">
        <f t="shared" si="0"/>
        <v>3.2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91"/>
      <c r="V35" s="89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2532</v>
      </c>
      <c r="D36" s="28" t="s">
        <v>2533</v>
      </c>
      <c r="E36" s="29" t="s">
        <v>2534</v>
      </c>
      <c r="F36" s="30" t="s">
        <v>2535</v>
      </c>
      <c r="G36" s="27" t="s">
        <v>688</v>
      </c>
      <c r="H36" s="31">
        <v>0</v>
      </c>
      <c r="I36" s="31">
        <v>0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>Không đủ ĐKDT</v>
      </c>
      <c r="U36" s="91"/>
      <c r="V36" s="89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2536</v>
      </c>
      <c r="D37" s="28" t="s">
        <v>686</v>
      </c>
      <c r="E37" s="29" t="s">
        <v>2537</v>
      </c>
      <c r="F37" s="30" t="s">
        <v>855</v>
      </c>
      <c r="G37" s="27" t="s">
        <v>652</v>
      </c>
      <c r="H37" s="31">
        <v>8</v>
      </c>
      <c r="I37" s="31">
        <v>8</v>
      </c>
      <c r="J37" s="31" t="s">
        <v>27</v>
      </c>
      <c r="K37" s="31" t="s">
        <v>27</v>
      </c>
      <c r="L37" s="38"/>
      <c r="M37" s="38">
        <v>2</v>
      </c>
      <c r="N37" s="38"/>
      <c r="O37" s="38"/>
      <c r="P37" s="33">
        <v>2</v>
      </c>
      <c r="Q37" s="34">
        <f t="shared" si="0"/>
        <v>5</v>
      </c>
      <c r="R37" s="35" t="str">
        <f t="shared" si="3"/>
        <v>D+</v>
      </c>
      <c r="S37" s="36" t="str">
        <f t="shared" si="1"/>
        <v>Trung bình yếu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2538</v>
      </c>
      <c r="D38" s="28" t="s">
        <v>686</v>
      </c>
      <c r="E38" s="29" t="s">
        <v>208</v>
      </c>
      <c r="F38" s="30" t="s">
        <v>785</v>
      </c>
      <c r="G38" s="27" t="s">
        <v>181</v>
      </c>
      <c r="H38" s="31">
        <v>10</v>
      </c>
      <c r="I38" s="31">
        <v>9</v>
      </c>
      <c r="J38" s="31" t="s">
        <v>27</v>
      </c>
      <c r="K38" s="31" t="s">
        <v>27</v>
      </c>
      <c r="L38" s="38"/>
      <c r="M38" s="38">
        <v>2</v>
      </c>
      <c r="N38" s="38"/>
      <c r="O38" s="38"/>
      <c r="P38" s="33">
        <v>2</v>
      </c>
      <c r="Q38" s="34">
        <f t="shared" si="0"/>
        <v>5.7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2539</v>
      </c>
      <c r="D39" s="28" t="s">
        <v>1248</v>
      </c>
      <c r="E39" s="29" t="s">
        <v>208</v>
      </c>
      <c r="F39" s="30" t="s">
        <v>1316</v>
      </c>
      <c r="G39" s="27" t="s">
        <v>227</v>
      </c>
      <c r="H39" s="31">
        <v>8</v>
      </c>
      <c r="I39" s="31">
        <v>10</v>
      </c>
      <c r="J39" s="31" t="s">
        <v>27</v>
      </c>
      <c r="K39" s="31" t="s">
        <v>27</v>
      </c>
      <c r="L39" s="38"/>
      <c r="M39" s="38">
        <v>2</v>
      </c>
      <c r="N39" s="38"/>
      <c r="O39" s="38"/>
      <c r="P39" s="33">
        <v>2</v>
      </c>
      <c r="Q39" s="34">
        <f t="shared" si="0"/>
        <v>5.6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2540</v>
      </c>
      <c r="D40" s="28" t="s">
        <v>2541</v>
      </c>
      <c r="E40" s="29" t="s">
        <v>208</v>
      </c>
      <c r="F40" s="30" t="s">
        <v>219</v>
      </c>
      <c r="G40" s="27" t="s">
        <v>434</v>
      </c>
      <c r="H40" s="31">
        <v>10</v>
      </c>
      <c r="I40" s="31">
        <v>6</v>
      </c>
      <c r="J40" s="31" t="s">
        <v>27</v>
      </c>
      <c r="K40" s="31" t="s">
        <v>27</v>
      </c>
      <c r="L40" s="38"/>
      <c r="M40" s="38">
        <v>5</v>
      </c>
      <c r="N40" s="38"/>
      <c r="O40" s="38"/>
      <c r="P40" s="33">
        <v>5</v>
      </c>
      <c r="Q40" s="34">
        <f t="shared" si="0"/>
        <v>6.3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2542</v>
      </c>
      <c r="D41" s="28" t="s">
        <v>694</v>
      </c>
      <c r="E41" s="29" t="s">
        <v>208</v>
      </c>
      <c r="F41" s="30" t="s">
        <v>416</v>
      </c>
      <c r="G41" s="27" t="s">
        <v>120</v>
      </c>
      <c r="H41" s="31">
        <v>8</v>
      </c>
      <c r="I41" s="31">
        <v>9</v>
      </c>
      <c r="J41" s="31" t="s">
        <v>27</v>
      </c>
      <c r="K41" s="31" t="s">
        <v>27</v>
      </c>
      <c r="L41" s="38"/>
      <c r="M41" s="38">
        <v>2</v>
      </c>
      <c r="N41" s="38"/>
      <c r="O41" s="38"/>
      <c r="P41" s="33">
        <v>2</v>
      </c>
      <c r="Q41" s="34">
        <f t="shared" si="0"/>
        <v>5.3</v>
      </c>
      <c r="R41" s="35" t="str">
        <f t="shared" si="3"/>
        <v>D+</v>
      </c>
      <c r="S41" s="36" t="str">
        <f t="shared" si="1"/>
        <v>Trung bình yếu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2543</v>
      </c>
      <c r="D42" s="28" t="s">
        <v>117</v>
      </c>
      <c r="E42" s="29" t="s">
        <v>709</v>
      </c>
      <c r="F42" s="30" t="s">
        <v>1940</v>
      </c>
      <c r="G42" s="27" t="s">
        <v>189</v>
      </c>
      <c r="H42" s="31">
        <v>10</v>
      </c>
      <c r="I42" s="31">
        <v>7</v>
      </c>
      <c r="J42" s="31" t="s">
        <v>27</v>
      </c>
      <c r="K42" s="31" t="s">
        <v>27</v>
      </c>
      <c r="L42" s="38"/>
      <c r="M42" s="38">
        <v>2</v>
      </c>
      <c r="N42" s="38"/>
      <c r="O42" s="38"/>
      <c r="P42" s="33">
        <v>2</v>
      </c>
      <c r="Q42" s="34">
        <f t="shared" si="0"/>
        <v>5.0999999999999996</v>
      </c>
      <c r="R42" s="35" t="str">
        <f t="shared" si="3"/>
        <v>D+</v>
      </c>
      <c r="S42" s="36" t="str">
        <f t="shared" si="1"/>
        <v>Trung bình yếu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2544</v>
      </c>
      <c r="D43" s="28" t="s">
        <v>285</v>
      </c>
      <c r="E43" s="29" t="s">
        <v>709</v>
      </c>
      <c r="F43" s="30" t="s">
        <v>1321</v>
      </c>
      <c r="G43" s="27" t="s">
        <v>768</v>
      </c>
      <c r="H43" s="31">
        <v>10</v>
      </c>
      <c r="I43" s="31">
        <v>6</v>
      </c>
      <c r="J43" s="31" t="s">
        <v>27</v>
      </c>
      <c r="K43" s="31" t="s">
        <v>27</v>
      </c>
      <c r="L43" s="38"/>
      <c r="M43" s="38">
        <v>3</v>
      </c>
      <c r="N43" s="38"/>
      <c r="O43" s="38"/>
      <c r="P43" s="33">
        <v>3</v>
      </c>
      <c r="Q43" s="34">
        <f t="shared" si="0"/>
        <v>5.3</v>
      </c>
      <c r="R43" s="35" t="str">
        <f t="shared" si="3"/>
        <v>D+</v>
      </c>
      <c r="S43" s="36" t="str">
        <f t="shared" si="1"/>
        <v>Trung bình yếu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2545</v>
      </c>
      <c r="D44" s="28" t="s">
        <v>1765</v>
      </c>
      <c r="E44" s="29" t="s">
        <v>2546</v>
      </c>
      <c r="F44" s="30" t="s">
        <v>1481</v>
      </c>
      <c r="G44" s="27" t="s">
        <v>64</v>
      </c>
      <c r="H44" s="31">
        <v>7</v>
      </c>
      <c r="I44" s="31">
        <v>5</v>
      </c>
      <c r="J44" s="31" t="s">
        <v>27</v>
      </c>
      <c r="K44" s="31" t="s">
        <v>27</v>
      </c>
      <c r="L44" s="38"/>
      <c r="M44" s="38">
        <v>7</v>
      </c>
      <c r="N44" s="38"/>
      <c r="O44" s="38"/>
      <c r="P44" s="33">
        <v>7</v>
      </c>
      <c r="Q44" s="34">
        <f t="shared" si="0"/>
        <v>6.4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2547</v>
      </c>
      <c r="D45" s="28" t="s">
        <v>881</v>
      </c>
      <c r="E45" s="29" t="s">
        <v>225</v>
      </c>
      <c r="F45" s="30" t="s">
        <v>664</v>
      </c>
      <c r="G45" s="27" t="s">
        <v>181</v>
      </c>
      <c r="H45" s="31">
        <v>5</v>
      </c>
      <c r="I45" s="31">
        <v>7</v>
      </c>
      <c r="J45" s="31" t="s">
        <v>27</v>
      </c>
      <c r="K45" s="31" t="s">
        <v>27</v>
      </c>
      <c r="L45" s="38"/>
      <c r="M45" s="38">
        <v>2</v>
      </c>
      <c r="N45" s="38"/>
      <c r="O45" s="38"/>
      <c r="P45" s="33">
        <v>2</v>
      </c>
      <c r="Q45" s="34">
        <f t="shared" si="0"/>
        <v>4.0999999999999996</v>
      </c>
      <c r="R45" s="35" t="str">
        <f t="shared" si="3"/>
        <v>D</v>
      </c>
      <c r="S45" s="36" t="str">
        <f t="shared" si="1"/>
        <v>Trung bình yếu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2548</v>
      </c>
      <c r="D46" s="28" t="s">
        <v>1051</v>
      </c>
      <c r="E46" s="29" t="s">
        <v>225</v>
      </c>
      <c r="F46" s="30" t="s">
        <v>2549</v>
      </c>
      <c r="G46" s="27" t="s">
        <v>92</v>
      </c>
      <c r="H46" s="31">
        <v>6</v>
      </c>
      <c r="I46" s="31">
        <v>10</v>
      </c>
      <c r="J46" s="31" t="s">
        <v>27</v>
      </c>
      <c r="K46" s="31" t="s">
        <v>27</v>
      </c>
      <c r="L46" s="38"/>
      <c r="M46" s="38">
        <v>3</v>
      </c>
      <c r="N46" s="38"/>
      <c r="O46" s="38"/>
      <c r="P46" s="33">
        <v>3</v>
      </c>
      <c r="Q46" s="34">
        <f t="shared" si="0"/>
        <v>5.7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2550</v>
      </c>
      <c r="D47" s="28" t="s">
        <v>2551</v>
      </c>
      <c r="E47" s="29" t="s">
        <v>225</v>
      </c>
      <c r="F47" s="30" t="s">
        <v>987</v>
      </c>
      <c r="G47" s="27" t="s">
        <v>76</v>
      </c>
      <c r="H47" s="31">
        <v>0</v>
      </c>
      <c r="I47" s="31">
        <v>0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>Không đủ ĐKDT</v>
      </c>
      <c r="U47" s="91"/>
      <c r="V47" s="89" t="str">
        <f t="shared" si="2"/>
        <v>Học lại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2552</v>
      </c>
      <c r="D48" s="28" t="s">
        <v>1930</v>
      </c>
      <c r="E48" s="29" t="s">
        <v>2553</v>
      </c>
      <c r="F48" s="30" t="s">
        <v>1440</v>
      </c>
      <c r="G48" s="27" t="s">
        <v>331</v>
      </c>
      <c r="H48" s="31">
        <v>10</v>
      </c>
      <c r="I48" s="31">
        <v>6</v>
      </c>
      <c r="J48" s="31" t="s">
        <v>27</v>
      </c>
      <c r="K48" s="31" t="s">
        <v>27</v>
      </c>
      <c r="L48" s="38"/>
      <c r="M48" s="38">
        <v>2</v>
      </c>
      <c r="N48" s="38"/>
      <c r="O48" s="38"/>
      <c r="P48" s="33">
        <v>2</v>
      </c>
      <c r="Q48" s="34">
        <f t="shared" si="0"/>
        <v>4.8</v>
      </c>
      <c r="R48" s="35" t="str">
        <f t="shared" si="3"/>
        <v>D</v>
      </c>
      <c r="S48" s="36" t="str">
        <f t="shared" si="1"/>
        <v>Trung bình yếu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2554</v>
      </c>
      <c r="D49" s="28" t="s">
        <v>2555</v>
      </c>
      <c r="E49" s="29" t="s">
        <v>506</v>
      </c>
      <c r="F49" s="30" t="s">
        <v>664</v>
      </c>
      <c r="G49" s="27" t="s">
        <v>144</v>
      </c>
      <c r="H49" s="31">
        <v>7</v>
      </c>
      <c r="I49" s="31">
        <v>7</v>
      </c>
      <c r="J49" s="31" t="s">
        <v>27</v>
      </c>
      <c r="K49" s="31" t="s">
        <v>27</v>
      </c>
      <c r="L49" s="38"/>
      <c r="M49" s="38">
        <v>3</v>
      </c>
      <c r="N49" s="38"/>
      <c r="O49" s="38"/>
      <c r="P49" s="33">
        <v>3</v>
      </c>
      <c r="Q49" s="34">
        <f t="shared" si="0"/>
        <v>5</v>
      </c>
      <c r="R49" s="35" t="str">
        <f t="shared" si="3"/>
        <v>D+</v>
      </c>
      <c r="S49" s="36" t="str">
        <f t="shared" si="1"/>
        <v>Trung bình yếu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2556</v>
      </c>
      <c r="D50" s="28" t="s">
        <v>1765</v>
      </c>
      <c r="E50" s="29" t="s">
        <v>230</v>
      </c>
      <c r="F50" s="30" t="s">
        <v>1435</v>
      </c>
      <c r="G50" s="27" t="s">
        <v>92</v>
      </c>
      <c r="H50" s="31">
        <v>10</v>
      </c>
      <c r="I50" s="31">
        <v>4</v>
      </c>
      <c r="J50" s="31" t="s">
        <v>27</v>
      </c>
      <c r="K50" s="31" t="s">
        <v>27</v>
      </c>
      <c r="L50" s="38"/>
      <c r="M50" s="38">
        <v>5</v>
      </c>
      <c r="N50" s="38"/>
      <c r="O50" s="38"/>
      <c r="P50" s="33">
        <v>5</v>
      </c>
      <c r="Q50" s="34">
        <f t="shared" si="0"/>
        <v>5.7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2557</v>
      </c>
      <c r="D51" s="28" t="s">
        <v>2558</v>
      </c>
      <c r="E51" s="29" t="s">
        <v>2559</v>
      </c>
      <c r="F51" s="30" t="s">
        <v>2560</v>
      </c>
      <c r="G51" s="27" t="s">
        <v>220</v>
      </c>
      <c r="H51" s="31">
        <v>7</v>
      </c>
      <c r="I51" s="31">
        <v>7</v>
      </c>
      <c r="J51" s="31" t="s">
        <v>27</v>
      </c>
      <c r="K51" s="31" t="s">
        <v>27</v>
      </c>
      <c r="L51" s="38"/>
      <c r="M51" s="38">
        <v>4</v>
      </c>
      <c r="N51" s="38"/>
      <c r="O51" s="38"/>
      <c r="P51" s="33">
        <v>4</v>
      </c>
      <c r="Q51" s="34">
        <f t="shared" si="0"/>
        <v>5.5</v>
      </c>
      <c r="R51" s="35" t="str">
        <f t="shared" si="3"/>
        <v>C</v>
      </c>
      <c r="S51" s="36" t="str">
        <f t="shared" si="1"/>
        <v>Trung bình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2561</v>
      </c>
      <c r="D52" s="28" t="s">
        <v>2562</v>
      </c>
      <c r="E52" s="29" t="s">
        <v>1062</v>
      </c>
      <c r="F52" s="30" t="s">
        <v>656</v>
      </c>
      <c r="G52" s="27" t="s">
        <v>688</v>
      </c>
      <c r="H52" s="31">
        <v>10</v>
      </c>
      <c r="I52" s="31">
        <v>5</v>
      </c>
      <c r="J52" s="31" t="s">
        <v>27</v>
      </c>
      <c r="K52" s="31" t="s">
        <v>27</v>
      </c>
      <c r="L52" s="38"/>
      <c r="M52" s="38">
        <v>3</v>
      </c>
      <c r="N52" s="38"/>
      <c r="O52" s="38"/>
      <c r="P52" s="33">
        <v>3</v>
      </c>
      <c r="Q52" s="34">
        <f t="shared" si="0"/>
        <v>5</v>
      </c>
      <c r="R52" s="35" t="str">
        <f t="shared" si="3"/>
        <v>D+</v>
      </c>
      <c r="S52" s="36" t="str">
        <f t="shared" si="1"/>
        <v>Trung bình yếu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2563</v>
      </c>
      <c r="D53" s="28" t="s">
        <v>138</v>
      </c>
      <c r="E53" s="29" t="s">
        <v>519</v>
      </c>
      <c r="F53" s="30" t="s">
        <v>131</v>
      </c>
      <c r="G53" s="27" t="s">
        <v>643</v>
      </c>
      <c r="H53" s="31">
        <v>5</v>
      </c>
      <c r="I53" s="31">
        <v>6</v>
      </c>
      <c r="J53" s="31" t="s">
        <v>27</v>
      </c>
      <c r="K53" s="31" t="s">
        <v>27</v>
      </c>
      <c r="L53" s="38"/>
      <c r="M53" s="38">
        <v>2</v>
      </c>
      <c r="N53" s="38"/>
      <c r="O53" s="38"/>
      <c r="P53" s="33">
        <v>2</v>
      </c>
      <c r="Q53" s="34">
        <f t="shared" si="0"/>
        <v>3.8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1"/>
      <c r="V53" s="89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2564</v>
      </c>
      <c r="D54" s="28" t="s">
        <v>138</v>
      </c>
      <c r="E54" s="29" t="s">
        <v>519</v>
      </c>
      <c r="F54" s="30" t="s">
        <v>1689</v>
      </c>
      <c r="G54" s="27" t="s">
        <v>365</v>
      </c>
      <c r="H54" s="31">
        <v>10</v>
      </c>
      <c r="I54" s="31">
        <v>7</v>
      </c>
      <c r="J54" s="31" t="s">
        <v>27</v>
      </c>
      <c r="K54" s="31" t="s">
        <v>27</v>
      </c>
      <c r="L54" s="38"/>
      <c r="M54" s="38">
        <v>3</v>
      </c>
      <c r="N54" s="38"/>
      <c r="O54" s="38"/>
      <c r="P54" s="33">
        <v>3</v>
      </c>
      <c r="Q54" s="34">
        <f t="shared" si="0"/>
        <v>5.6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2565</v>
      </c>
      <c r="D55" s="28" t="s">
        <v>138</v>
      </c>
      <c r="E55" s="29" t="s">
        <v>519</v>
      </c>
      <c r="F55" s="30" t="s">
        <v>226</v>
      </c>
      <c r="G55" s="27" t="s">
        <v>227</v>
      </c>
      <c r="H55" s="31">
        <v>8</v>
      </c>
      <c r="I55" s="31">
        <v>7</v>
      </c>
      <c r="J55" s="31" t="s">
        <v>27</v>
      </c>
      <c r="K55" s="31" t="s">
        <v>27</v>
      </c>
      <c r="L55" s="38"/>
      <c r="M55" s="38">
        <v>3</v>
      </c>
      <c r="N55" s="38"/>
      <c r="O55" s="38"/>
      <c r="P55" s="33">
        <v>3</v>
      </c>
      <c r="Q55" s="34">
        <f t="shared" si="0"/>
        <v>5.2</v>
      </c>
      <c r="R55" s="35" t="str">
        <f t="shared" si="3"/>
        <v>D+</v>
      </c>
      <c r="S55" s="36" t="str">
        <f t="shared" si="1"/>
        <v>Trung bình yếu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2566</v>
      </c>
      <c r="D56" s="28" t="s">
        <v>1533</v>
      </c>
      <c r="E56" s="29" t="s">
        <v>250</v>
      </c>
      <c r="F56" s="30" t="s">
        <v>1529</v>
      </c>
      <c r="G56" s="27" t="s">
        <v>917</v>
      </c>
      <c r="H56" s="31">
        <v>8</v>
      </c>
      <c r="I56" s="31">
        <v>10</v>
      </c>
      <c r="J56" s="31" t="s">
        <v>27</v>
      </c>
      <c r="K56" s="31" t="s">
        <v>27</v>
      </c>
      <c r="L56" s="38"/>
      <c r="M56" s="38">
        <v>8</v>
      </c>
      <c r="N56" s="38"/>
      <c r="O56" s="38"/>
      <c r="P56" s="33">
        <v>8</v>
      </c>
      <c r="Q56" s="34">
        <f t="shared" si="0"/>
        <v>8.6</v>
      </c>
      <c r="R56" s="35" t="str">
        <f t="shared" si="3"/>
        <v>A</v>
      </c>
      <c r="S56" s="36" t="str">
        <f t="shared" si="1"/>
        <v>Giỏi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2567</v>
      </c>
      <c r="D57" s="28" t="s">
        <v>387</v>
      </c>
      <c r="E57" s="29" t="s">
        <v>526</v>
      </c>
      <c r="F57" s="30" t="s">
        <v>827</v>
      </c>
      <c r="G57" s="27" t="s">
        <v>267</v>
      </c>
      <c r="H57" s="31">
        <v>10</v>
      </c>
      <c r="I57" s="31">
        <v>9</v>
      </c>
      <c r="J57" s="31" t="s">
        <v>27</v>
      </c>
      <c r="K57" s="31" t="s">
        <v>27</v>
      </c>
      <c r="L57" s="38"/>
      <c r="M57" s="38">
        <v>2</v>
      </c>
      <c r="N57" s="38"/>
      <c r="O57" s="38"/>
      <c r="P57" s="33">
        <v>2</v>
      </c>
      <c r="Q57" s="34">
        <f t="shared" si="0"/>
        <v>5.7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2568</v>
      </c>
      <c r="D58" s="28" t="s">
        <v>214</v>
      </c>
      <c r="E58" s="29" t="s">
        <v>1066</v>
      </c>
      <c r="F58" s="30" t="s">
        <v>2068</v>
      </c>
      <c r="G58" s="27" t="s">
        <v>115</v>
      </c>
      <c r="H58" s="31">
        <v>8</v>
      </c>
      <c r="I58" s="31">
        <v>8</v>
      </c>
      <c r="J58" s="31" t="s">
        <v>27</v>
      </c>
      <c r="K58" s="31" t="s">
        <v>27</v>
      </c>
      <c r="L58" s="38"/>
      <c r="M58" s="38">
        <v>3</v>
      </c>
      <c r="N58" s="38"/>
      <c r="O58" s="38"/>
      <c r="P58" s="33">
        <v>3</v>
      </c>
      <c r="Q58" s="34">
        <f t="shared" si="0"/>
        <v>5.5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2569</v>
      </c>
      <c r="D59" s="28" t="s">
        <v>138</v>
      </c>
      <c r="E59" s="29" t="s">
        <v>531</v>
      </c>
      <c r="F59" s="30" t="s">
        <v>2570</v>
      </c>
      <c r="G59" s="27" t="s">
        <v>189</v>
      </c>
      <c r="H59" s="31">
        <v>10</v>
      </c>
      <c r="I59" s="31">
        <v>5</v>
      </c>
      <c r="J59" s="31" t="s">
        <v>27</v>
      </c>
      <c r="K59" s="31" t="s">
        <v>27</v>
      </c>
      <c r="L59" s="38"/>
      <c r="M59" s="38">
        <v>5</v>
      </c>
      <c r="N59" s="38"/>
      <c r="O59" s="38"/>
      <c r="P59" s="33">
        <v>5</v>
      </c>
      <c r="Q59" s="34">
        <f t="shared" si="0"/>
        <v>6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2571</v>
      </c>
      <c r="D60" s="28" t="s">
        <v>138</v>
      </c>
      <c r="E60" s="29" t="s">
        <v>531</v>
      </c>
      <c r="F60" s="30" t="s">
        <v>2504</v>
      </c>
      <c r="G60" s="27" t="s">
        <v>434</v>
      </c>
      <c r="H60" s="31">
        <v>10</v>
      </c>
      <c r="I60" s="31">
        <v>8</v>
      </c>
      <c r="J60" s="31" t="s">
        <v>27</v>
      </c>
      <c r="K60" s="31" t="s">
        <v>27</v>
      </c>
      <c r="L60" s="38"/>
      <c r="M60" s="38">
        <v>6</v>
      </c>
      <c r="N60" s="38"/>
      <c r="O60" s="38"/>
      <c r="P60" s="33">
        <v>6</v>
      </c>
      <c r="Q60" s="34">
        <f t="shared" si="0"/>
        <v>7.4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2572</v>
      </c>
      <c r="D61" s="28" t="s">
        <v>1394</v>
      </c>
      <c r="E61" s="29" t="s">
        <v>531</v>
      </c>
      <c r="F61" s="30" t="s">
        <v>215</v>
      </c>
      <c r="G61" s="27" t="s">
        <v>185</v>
      </c>
      <c r="H61" s="31">
        <v>10</v>
      </c>
      <c r="I61" s="31">
        <v>6</v>
      </c>
      <c r="J61" s="31" t="s">
        <v>27</v>
      </c>
      <c r="K61" s="31" t="s">
        <v>27</v>
      </c>
      <c r="L61" s="38"/>
      <c r="M61" s="38">
        <v>2</v>
      </c>
      <c r="N61" s="38"/>
      <c r="O61" s="38"/>
      <c r="P61" s="33">
        <v>2</v>
      </c>
      <c r="Q61" s="34">
        <f t="shared" si="0"/>
        <v>4.8</v>
      </c>
      <c r="R61" s="35" t="str">
        <f t="shared" si="3"/>
        <v>D</v>
      </c>
      <c r="S61" s="36" t="str">
        <f t="shared" si="1"/>
        <v>Trung bình yếu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2573</v>
      </c>
      <c r="D62" s="28" t="s">
        <v>2574</v>
      </c>
      <c r="E62" s="29" t="s">
        <v>2575</v>
      </c>
      <c r="F62" s="30" t="s">
        <v>443</v>
      </c>
      <c r="G62" s="27" t="s">
        <v>102</v>
      </c>
      <c r="H62" s="31">
        <v>10</v>
      </c>
      <c r="I62" s="31">
        <v>7</v>
      </c>
      <c r="J62" s="31" t="s">
        <v>27</v>
      </c>
      <c r="K62" s="31" t="s">
        <v>27</v>
      </c>
      <c r="L62" s="38"/>
      <c r="M62" s="38">
        <v>4</v>
      </c>
      <c r="N62" s="38"/>
      <c r="O62" s="38"/>
      <c r="P62" s="33">
        <v>4</v>
      </c>
      <c r="Q62" s="34">
        <f t="shared" si="0"/>
        <v>6.1</v>
      </c>
      <c r="R62" s="35" t="str">
        <f t="shared" si="3"/>
        <v>C</v>
      </c>
      <c r="S62" s="36" t="str">
        <f t="shared" si="1"/>
        <v>Trung bình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2576</v>
      </c>
      <c r="D63" s="28" t="s">
        <v>2061</v>
      </c>
      <c r="E63" s="29" t="s">
        <v>257</v>
      </c>
      <c r="F63" s="30" t="s">
        <v>2504</v>
      </c>
      <c r="G63" s="27" t="s">
        <v>189</v>
      </c>
      <c r="H63" s="31">
        <v>6</v>
      </c>
      <c r="I63" s="31">
        <v>8</v>
      </c>
      <c r="J63" s="31" t="s">
        <v>27</v>
      </c>
      <c r="K63" s="31" t="s">
        <v>27</v>
      </c>
      <c r="L63" s="38"/>
      <c r="M63" s="38">
        <v>1</v>
      </c>
      <c r="N63" s="38"/>
      <c r="O63" s="38"/>
      <c r="P63" s="33">
        <v>1</v>
      </c>
      <c r="Q63" s="34">
        <f t="shared" si="0"/>
        <v>4.0999999999999996</v>
      </c>
      <c r="R63" s="35" t="str">
        <f t="shared" si="3"/>
        <v>D</v>
      </c>
      <c r="S63" s="36" t="str">
        <f t="shared" si="1"/>
        <v>Trung bình yếu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2577</v>
      </c>
      <c r="D64" s="28" t="s">
        <v>2259</v>
      </c>
      <c r="E64" s="29" t="s">
        <v>257</v>
      </c>
      <c r="F64" s="30" t="s">
        <v>1002</v>
      </c>
      <c r="G64" s="27" t="s">
        <v>153</v>
      </c>
      <c r="H64" s="31">
        <v>9</v>
      </c>
      <c r="I64" s="31">
        <v>9</v>
      </c>
      <c r="J64" s="31" t="s">
        <v>27</v>
      </c>
      <c r="K64" s="31" t="s">
        <v>27</v>
      </c>
      <c r="L64" s="38"/>
      <c r="M64" s="38">
        <v>4</v>
      </c>
      <c r="N64" s="38"/>
      <c r="O64" s="38"/>
      <c r="P64" s="33">
        <v>4</v>
      </c>
      <c r="Q64" s="34">
        <f t="shared" si="0"/>
        <v>6.5</v>
      </c>
      <c r="R64" s="35" t="str">
        <f t="shared" si="3"/>
        <v>C+</v>
      </c>
      <c r="S64" s="36" t="str">
        <f t="shared" si="1"/>
        <v>Trung bình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2578</v>
      </c>
      <c r="D65" s="28" t="s">
        <v>113</v>
      </c>
      <c r="E65" s="29" t="s">
        <v>742</v>
      </c>
      <c r="F65" s="30" t="s">
        <v>348</v>
      </c>
      <c r="G65" s="27" t="s">
        <v>136</v>
      </c>
      <c r="H65" s="31">
        <v>8</v>
      </c>
      <c r="I65" s="31">
        <v>10</v>
      </c>
      <c r="J65" s="31" t="s">
        <v>27</v>
      </c>
      <c r="K65" s="31" t="s">
        <v>27</v>
      </c>
      <c r="L65" s="38"/>
      <c r="M65" s="38">
        <v>4</v>
      </c>
      <c r="N65" s="38"/>
      <c r="O65" s="38"/>
      <c r="P65" s="33">
        <v>4</v>
      </c>
      <c r="Q65" s="34">
        <f t="shared" si="0"/>
        <v>6.6</v>
      </c>
      <c r="R65" s="35" t="str">
        <f t="shared" si="3"/>
        <v>C+</v>
      </c>
      <c r="S65" s="36" t="str">
        <f t="shared" si="1"/>
        <v>Trung bình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2579</v>
      </c>
      <c r="D66" s="28" t="s">
        <v>881</v>
      </c>
      <c r="E66" s="29" t="s">
        <v>279</v>
      </c>
      <c r="F66" s="30" t="s">
        <v>971</v>
      </c>
      <c r="G66" s="27" t="s">
        <v>227</v>
      </c>
      <c r="H66" s="31">
        <v>10</v>
      </c>
      <c r="I66" s="31">
        <v>8</v>
      </c>
      <c r="J66" s="31" t="s">
        <v>27</v>
      </c>
      <c r="K66" s="31" t="s">
        <v>27</v>
      </c>
      <c r="L66" s="38"/>
      <c r="M66" s="38">
        <v>3</v>
      </c>
      <c r="N66" s="38"/>
      <c r="O66" s="38"/>
      <c r="P66" s="33">
        <v>3</v>
      </c>
      <c r="Q66" s="34">
        <f t="shared" si="0"/>
        <v>5.9</v>
      </c>
      <c r="R66" s="35" t="str">
        <f t="shared" si="3"/>
        <v>C</v>
      </c>
      <c r="S66" s="36" t="str">
        <f t="shared" si="1"/>
        <v>Trung bình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2580</v>
      </c>
      <c r="D67" s="28" t="s">
        <v>544</v>
      </c>
      <c r="E67" s="29" t="s">
        <v>279</v>
      </c>
      <c r="F67" s="30" t="s">
        <v>629</v>
      </c>
      <c r="G67" s="27" t="s">
        <v>652</v>
      </c>
      <c r="H67" s="31">
        <v>8</v>
      </c>
      <c r="I67" s="31">
        <v>9</v>
      </c>
      <c r="J67" s="31" t="s">
        <v>27</v>
      </c>
      <c r="K67" s="31" t="s">
        <v>27</v>
      </c>
      <c r="L67" s="38"/>
      <c r="M67" s="38">
        <v>2</v>
      </c>
      <c r="N67" s="38"/>
      <c r="O67" s="38"/>
      <c r="P67" s="33">
        <v>2</v>
      </c>
      <c r="Q67" s="34">
        <f t="shared" si="0"/>
        <v>5.3</v>
      </c>
      <c r="R67" s="35" t="str">
        <f t="shared" si="3"/>
        <v>D+</v>
      </c>
      <c r="S67" s="36" t="str">
        <f t="shared" si="1"/>
        <v>Trung bình yếu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2581</v>
      </c>
      <c r="D68" s="28" t="s">
        <v>728</v>
      </c>
      <c r="E68" s="29" t="s">
        <v>283</v>
      </c>
      <c r="F68" s="30" t="s">
        <v>399</v>
      </c>
      <c r="G68" s="27" t="s">
        <v>181</v>
      </c>
      <c r="H68" s="31">
        <v>10</v>
      </c>
      <c r="I68" s="31">
        <v>8</v>
      </c>
      <c r="J68" s="31" t="s">
        <v>27</v>
      </c>
      <c r="K68" s="31" t="s">
        <v>27</v>
      </c>
      <c r="L68" s="38"/>
      <c r="M68" s="38">
        <v>2</v>
      </c>
      <c r="N68" s="38"/>
      <c r="O68" s="38"/>
      <c r="P68" s="33">
        <v>2</v>
      </c>
      <c r="Q68" s="34">
        <f t="shared" si="0"/>
        <v>5.4</v>
      </c>
      <c r="R68" s="35" t="str">
        <f t="shared" si="3"/>
        <v>D+</v>
      </c>
      <c r="S68" s="36" t="str">
        <f t="shared" si="1"/>
        <v>Trung bình yếu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2582</v>
      </c>
      <c r="D69" s="28" t="s">
        <v>253</v>
      </c>
      <c r="E69" s="29" t="s">
        <v>1078</v>
      </c>
      <c r="F69" s="30" t="s">
        <v>152</v>
      </c>
      <c r="G69" s="27" t="s">
        <v>643</v>
      </c>
      <c r="H69" s="31">
        <v>10</v>
      </c>
      <c r="I69" s="31">
        <v>8</v>
      </c>
      <c r="J69" s="31" t="s">
        <v>27</v>
      </c>
      <c r="K69" s="31" t="s">
        <v>27</v>
      </c>
      <c r="L69" s="38"/>
      <c r="M69" s="38">
        <v>3</v>
      </c>
      <c r="N69" s="38"/>
      <c r="O69" s="38"/>
      <c r="P69" s="33">
        <v>3</v>
      </c>
      <c r="Q69" s="34">
        <f t="shared" si="0"/>
        <v>5.9</v>
      </c>
      <c r="R69" s="35" t="str">
        <f t="shared" si="3"/>
        <v>C</v>
      </c>
      <c r="S69" s="36" t="str">
        <f t="shared" si="1"/>
        <v>Trung bình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2583</v>
      </c>
      <c r="D70" s="28" t="s">
        <v>1969</v>
      </c>
      <c r="E70" s="29" t="s">
        <v>1078</v>
      </c>
      <c r="F70" s="30" t="s">
        <v>692</v>
      </c>
      <c r="G70" s="27" t="s">
        <v>331</v>
      </c>
      <c r="H70" s="31">
        <v>10</v>
      </c>
      <c r="I70" s="31">
        <v>6</v>
      </c>
      <c r="J70" s="31" t="s">
        <v>27</v>
      </c>
      <c r="K70" s="31" t="s">
        <v>27</v>
      </c>
      <c r="L70" s="38"/>
      <c r="M70" s="38">
        <v>3</v>
      </c>
      <c r="N70" s="38"/>
      <c r="O70" s="38"/>
      <c r="P70" s="33">
        <v>3</v>
      </c>
      <c r="Q70" s="34">
        <f t="shared" si="0"/>
        <v>5.3</v>
      </c>
      <c r="R70" s="35" t="str">
        <f t="shared" si="3"/>
        <v>D+</v>
      </c>
      <c r="S70" s="36" t="str">
        <f t="shared" si="1"/>
        <v>Trung bình yếu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2584</v>
      </c>
      <c r="D71" s="28" t="s">
        <v>1182</v>
      </c>
      <c r="E71" s="29" t="s">
        <v>545</v>
      </c>
      <c r="F71" s="30" t="s">
        <v>874</v>
      </c>
      <c r="G71" s="27" t="s">
        <v>120</v>
      </c>
      <c r="H71" s="31">
        <v>10</v>
      </c>
      <c r="I71" s="31">
        <v>7</v>
      </c>
      <c r="J71" s="31" t="s">
        <v>27</v>
      </c>
      <c r="K71" s="31" t="s">
        <v>27</v>
      </c>
      <c r="L71" s="38"/>
      <c r="M71" s="38">
        <v>3</v>
      </c>
      <c r="N71" s="38"/>
      <c r="O71" s="38"/>
      <c r="P71" s="33">
        <v>3</v>
      </c>
      <c r="Q71" s="34">
        <f t="shared" si="0"/>
        <v>5.6</v>
      </c>
      <c r="R71" s="35" t="str">
        <f t="shared" si="3"/>
        <v>C</v>
      </c>
      <c r="S71" s="36" t="str">
        <f t="shared" si="1"/>
        <v>Trung bình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2585</v>
      </c>
      <c r="D72" s="28" t="s">
        <v>2038</v>
      </c>
      <c r="E72" s="29" t="s">
        <v>2463</v>
      </c>
      <c r="F72" s="30" t="s">
        <v>1556</v>
      </c>
      <c r="G72" s="27" t="s">
        <v>227</v>
      </c>
      <c r="H72" s="31">
        <v>8</v>
      </c>
      <c r="I72" s="31">
        <v>8</v>
      </c>
      <c r="J72" s="31" t="s">
        <v>27</v>
      </c>
      <c r="K72" s="31" t="s">
        <v>27</v>
      </c>
      <c r="L72" s="38"/>
      <c r="M72" s="38">
        <v>3</v>
      </c>
      <c r="N72" s="38"/>
      <c r="O72" s="38"/>
      <c r="P72" s="33">
        <v>3</v>
      </c>
      <c r="Q72" s="34">
        <f t="shared" si="0"/>
        <v>5.5</v>
      </c>
      <c r="R72" s="35" t="str">
        <f t="shared" si="3"/>
        <v>C</v>
      </c>
      <c r="S72" s="36" t="str">
        <f t="shared" si="1"/>
        <v>Trung bình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2586</v>
      </c>
      <c r="D73" s="28" t="s">
        <v>104</v>
      </c>
      <c r="E73" s="29" t="s">
        <v>551</v>
      </c>
      <c r="F73" s="30" t="s">
        <v>377</v>
      </c>
      <c r="G73" s="27" t="s">
        <v>267</v>
      </c>
      <c r="H73" s="31">
        <v>10</v>
      </c>
      <c r="I73" s="31">
        <v>8</v>
      </c>
      <c r="J73" s="31" t="s">
        <v>27</v>
      </c>
      <c r="K73" s="31" t="s">
        <v>27</v>
      </c>
      <c r="L73" s="38"/>
      <c r="M73" s="38">
        <v>2</v>
      </c>
      <c r="N73" s="38"/>
      <c r="O73" s="38"/>
      <c r="P73" s="33">
        <v>2</v>
      </c>
      <c r="Q73" s="34">
        <f t="shared" si="0"/>
        <v>5.4</v>
      </c>
      <c r="R73" s="35" t="str">
        <f t="shared" si="3"/>
        <v>D+</v>
      </c>
      <c r="S73" s="36" t="str">
        <f t="shared" si="1"/>
        <v>Trung bình yếu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2587</v>
      </c>
      <c r="D74" s="28" t="s">
        <v>2588</v>
      </c>
      <c r="E74" s="29" t="s">
        <v>760</v>
      </c>
      <c r="F74" s="30" t="s">
        <v>235</v>
      </c>
      <c r="G74" s="27" t="s">
        <v>76</v>
      </c>
      <c r="H74" s="31">
        <v>9</v>
      </c>
      <c r="I74" s="31">
        <v>8</v>
      </c>
      <c r="J74" s="31" t="s">
        <v>27</v>
      </c>
      <c r="K74" s="31" t="s">
        <v>27</v>
      </c>
      <c r="L74" s="38"/>
      <c r="M74" s="38">
        <v>3</v>
      </c>
      <c r="N74" s="38"/>
      <c r="O74" s="38"/>
      <c r="P74" s="33">
        <v>3</v>
      </c>
      <c r="Q74" s="34">
        <f t="shared" si="0"/>
        <v>5.7</v>
      </c>
      <c r="R74" s="35" t="str">
        <f t="shared" si="3"/>
        <v>C</v>
      </c>
      <c r="S74" s="36" t="str">
        <f t="shared" si="1"/>
        <v>Trung bình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2589</v>
      </c>
      <c r="D75" s="28" t="s">
        <v>138</v>
      </c>
      <c r="E75" s="29" t="s">
        <v>300</v>
      </c>
      <c r="F75" s="30" t="s">
        <v>1803</v>
      </c>
      <c r="G75" s="27" t="s">
        <v>643</v>
      </c>
      <c r="H75" s="31">
        <v>8</v>
      </c>
      <c r="I75" s="31">
        <v>6</v>
      </c>
      <c r="J75" s="31" t="s">
        <v>27</v>
      </c>
      <c r="K75" s="31" t="s">
        <v>27</v>
      </c>
      <c r="L75" s="38"/>
      <c r="M75" s="38">
        <v>2</v>
      </c>
      <c r="N75" s="38"/>
      <c r="O75" s="38"/>
      <c r="P75" s="33">
        <v>2</v>
      </c>
      <c r="Q75" s="34">
        <f t="shared" ref="Q75:Q81" si="5">ROUND(SUMPRODUCT(H75:P75,$H$10:$P$10)/100,1)</f>
        <v>4.4000000000000004</v>
      </c>
      <c r="R75" s="35" t="str">
        <f t="shared" si="3"/>
        <v>D</v>
      </c>
      <c r="S75" s="36" t="str">
        <f t="shared" si="1"/>
        <v>Trung bình yếu</v>
      </c>
      <c r="T75" s="37" t="str">
        <f t="shared" si="4"/>
        <v/>
      </c>
      <c r="U75" s="91"/>
      <c r="V75" s="89" t="str">
        <f t="shared" ref="V75:V81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2590</v>
      </c>
      <c r="D76" s="28" t="s">
        <v>2591</v>
      </c>
      <c r="E76" s="29" t="s">
        <v>566</v>
      </c>
      <c r="F76" s="30" t="s">
        <v>1227</v>
      </c>
      <c r="G76" s="27" t="s">
        <v>92</v>
      </c>
      <c r="H76" s="31">
        <v>7</v>
      </c>
      <c r="I76" s="31">
        <v>6</v>
      </c>
      <c r="J76" s="31" t="s">
        <v>27</v>
      </c>
      <c r="K76" s="31" t="s">
        <v>27</v>
      </c>
      <c r="L76" s="38"/>
      <c r="M76" s="38">
        <v>5</v>
      </c>
      <c r="N76" s="38"/>
      <c r="O76" s="38"/>
      <c r="P76" s="33">
        <v>5</v>
      </c>
      <c r="Q76" s="34">
        <f t="shared" si="5"/>
        <v>5.7</v>
      </c>
      <c r="R76" s="35" t="str">
        <f t="shared" si="3"/>
        <v>C</v>
      </c>
      <c r="S76" s="36" t="str">
        <f t="shared" si="1"/>
        <v>Trung bình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2592</v>
      </c>
      <c r="D77" s="28" t="s">
        <v>690</v>
      </c>
      <c r="E77" s="29" t="s">
        <v>566</v>
      </c>
      <c r="F77" s="30" t="s">
        <v>1654</v>
      </c>
      <c r="G77" s="27" t="s">
        <v>181</v>
      </c>
      <c r="H77" s="31">
        <v>10</v>
      </c>
      <c r="I77" s="31">
        <v>6</v>
      </c>
      <c r="J77" s="31" t="s">
        <v>27</v>
      </c>
      <c r="K77" s="31" t="s">
        <v>27</v>
      </c>
      <c r="L77" s="38"/>
      <c r="M77" s="38">
        <v>3</v>
      </c>
      <c r="N77" s="38"/>
      <c r="O77" s="38"/>
      <c r="P77" s="33">
        <v>3</v>
      </c>
      <c r="Q77" s="34">
        <f t="shared" si="5"/>
        <v>5.3</v>
      </c>
      <c r="R77" s="35" t="str">
        <f t="shared" si="3"/>
        <v>D+</v>
      </c>
      <c r="S77" s="36" t="str">
        <f t="shared" si="1"/>
        <v>Trung bình yếu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2593</v>
      </c>
      <c r="D78" s="28" t="s">
        <v>773</v>
      </c>
      <c r="E78" s="29" t="s">
        <v>311</v>
      </c>
      <c r="F78" s="30" t="s">
        <v>1575</v>
      </c>
      <c r="G78" s="27" t="s">
        <v>181</v>
      </c>
      <c r="H78" s="31">
        <v>10</v>
      </c>
      <c r="I78" s="31">
        <v>7</v>
      </c>
      <c r="J78" s="31" t="s">
        <v>27</v>
      </c>
      <c r="K78" s="31" t="s">
        <v>27</v>
      </c>
      <c r="L78" s="38"/>
      <c r="M78" s="38">
        <v>3</v>
      </c>
      <c r="N78" s="38"/>
      <c r="O78" s="38"/>
      <c r="P78" s="33">
        <v>3</v>
      </c>
      <c r="Q78" s="34">
        <f t="shared" si="5"/>
        <v>5.6</v>
      </c>
      <c r="R78" s="35" t="str">
        <f t="shared" si="3"/>
        <v>C</v>
      </c>
      <c r="S78" s="36" t="str">
        <f t="shared" si="1"/>
        <v>Trung bình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2594</v>
      </c>
      <c r="D79" s="28" t="s">
        <v>1233</v>
      </c>
      <c r="E79" s="29" t="s">
        <v>315</v>
      </c>
      <c r="F79" s="30" t="s">
        <v>2595</v>
      </c>
      <c r="G79" s="27" t="s">
        <v>768</v>
      </c>
      <c r="H79" s="31">
        <v>8</v>
      </c>
      <c r="I79" s="31">
        <v>7</v>
      </c>
      <c r="J79" s="31" t="s">
        <v>27</v>
      </c>
      <c r="K79" s="31" t="s">
        <v>27</v>
      </c>
      <c r="L79" s="38"/>
      <c r="M79" s="38">
        <v>3</v>
      </c>
      <c r="N79" s="38"/>
      <c r="O79" s="38"/>
      <c r="P79" s="33">
        <v>3</v>
      </c>
      <c r="Q79" s="34">
        <f t="shared" si="5"/>
        <v>5.2</v>
      </c>
      <c r="R79" s="35" t="str">
        <f t="shared" si="3"/>
        <v>D+</v>
      </c>
      <c r="S79" s="36" t="str">
        <f t="shared" si="1"/>
        <v>Trung bình yếu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2596</v>
      </c>
      <c r="D80" s="28" t="s">
        <v>104</v>
      </c>
      <c r="E80" s="29" t="s">
        <v>315</v>
      </c>
      <c r="F80" s="30" t="s">
        <v>736</v>
      </c>
      <c r="G80" s="27" t="s">
        <v>189</v>
      </c>
      <c r="H80" s="31">
        <v>9</v>
      </c>
      <c r="I80" s="31">
        <v>9</v>
      </c>
      <c r="J80" s="31" t="s">
        <v>27</v>
      </c>
      <c r="K80" s="31" t="s">
        <v>27</v>
      </c>
      <c r="L80" s="38"/>
      <c r="M80" s="38">
        <v>4</v>
      </c>
      <c r="N80" s="38"/>
      <c r="O80" s="38"/>
      <c r="P80" s="33">
        <v>4</v>
      </c>
      <c r="Q80" s="34">
        <f t="shared" si="5"/>
        <v>6.5</v>
      </c>
      <c r="R80" s="35" t="str">
        <f t="shared" si="3"/>
        <v>C+</v>
      </c>
      <c r="S80" s="36" t="str">
        <f t="shared" si="1"/>
        <v>Trung bình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2597</v>
      </c>
      <c r="D81" s="28" t="s">
        <v>113</v>
      </c>
      <c r="E81" s="29" t="s">
        <v>338</v>
      </c>
      <c r="F81" s="30" t="s">
        <v>2598</v>
      </c>
      <c r="G81" s="27" t="s">
        <v>331</v>
      </c>
      <c r="H81" s="31">
        <v>5</v>
      </c>
      <c r="I81" s="31">
        <v>10</v>
      </c>
      <c r="J81" s="31" t="s">
        <v>27</v>
      </c>
      <c r="K81" s="31" t="s">
        <v>27</v>
      </c>
      <c r="L81" s="38"/>
      <c r="M81" s="38">
        <v>6</v>
      </c>
      <c r="N81" s="38"/>
      <c r="O81" s="38"/>
      <c r="P81" s="33">
        <v>6</v>
      </c>
      <c r="Q81" s="34">
        <f t="shared" si="5"/>
        <v>7</v>
      </c>
      <c r="R81" s="35" t="str">
        <f t="shared" si="3"/>
        <v>B</v>
      </c>
      <c r="S81" s="36" t="str">
        <f t="shared" si="1"/>
        <v>Khá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7.5" customHeight="1">
      <c r="A82" s="2"/>
      <c r="B82" s="39"/>
      <c r="C82" s="40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</row>
    <row r="83" spans="1:38" ht="16.5">
      <c r="A83" s="2"/>
      <c r="B83" s="111" t="s">
        <v>28</v>
      </c>
      <c r="C83" s="111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t="16.5" customHeight="1">
      <c r="A84" s="2"/>
      <c r="B84" s="45" t="s">
        <v>29</v>
      </c>
      <c r="C84" s="45"/>
      <c r="D84" s="46">
        <f>+$Y$9</f>
        <v>71</v>
      </c>
      <c r="E84" s="47" t="s">
        <v>30</v>
      </c>
      <c r="F84" s="47"/>
      <c r="G84" s="131" t="s">
        <v>31</v>
      </c>
      <c r="H84" s="131"/>
      <c r="I84" s="131"/>
      <c r="J84" s="131"/>
      <c r="K84" s="131"/>
      <c r="L84" s="131"/>
      <c r="M84" s="131"/>
      <c r="N84" s="131"/>
      <c r="O84" s="131"/>
      <c r="P84" s="48">
        <f>$Y$9 -COUNTIF($T$10:$T$271,"Vắng") -COUNTIF($T$10:$T$271,"Vắng có phép") - COUNTIF($T$10:$T$271,"Đình chỉ thi") - COUNTIF($T$10:$T$271,"Không đủ ĐKDT")</f>
        <v>68</v>
      </c>
      <c r="Q84" s="48"/>
      <c r="R84" s="49"/>
      <c r="S84" s="50"/>
      <c r="T84" s="50" t="s">
        <v>30</v>
      </c>
      <c r="U84" s="3"/>
    </row>
    <row r="85" spans="1:38" ht="16.5" customHeight="1">
      <c r="A85" s="2"/>
      <c r="B85" s="45" t="s">
        <v>32</v>
      </c>
      <c r="C85" s="45"/>
      <c r="D85" s="46">
        <f>+$AJ$9</f>
        <v>64</v>
      </c>
      <c r="E85" s="47" t="s">
        <v>30</v>
      </c>
      <c r="F85" s="47"/>
      <c r="G85" s="131" t="s">
        <v>33</v>
      </c>
      <c r="H85" s="131"/>
      <c r="I85" s="131"/>
      <c r="J85" s="131"/>
      <c r="K85" s="131"/>
      <c r="L85" s="131"/>
      <c r="M85" s="131"/>
      <c r="N85" s="131"/>
      <c r="O85" s="131"/>
      <c r="P85" s="51">
        <f>COUNTIF($T$10:$T$147,"Vắng")</f>
        <v>0</v>
      </c>
      <c r="Q85" s="51"/>
      <c r="R85" s="52"/>
      <c r="S85" s="50"/>
      <c r="T85" s="50" t="s">
        <v>30</v>
      </c>
      <c r="U85" s="3"/>
    </row>
    <row r="86" spans="1:38" ht="16.5" customHeight="1">
      <c r="A86" s="2"/>
      <c r="B86" s="45" t="s">
        <v>53</v>
      </c>
      <c r="C86" s="45"/>
      <c r="D86" s="83">
        <f>COUNTIF(V11:V81,"Học lại")</f>
        <v>7</v>
      </c>
      <c r="E86" s="47" t="s">
        <v>30</v>
      </c>
      <c r="F86" s="47"/>
      <c r="G86" s="131" t="s">
        <v>54</v>
      </c>
      <c r="H86" s="131"/>
      <c r="I86" s="131"/>
      <c r="J86" s="131"/>
      <c r="K86" s="131"/>
      <c r="L86" s="131"/>
      <c r="M86" s="131"/>
      <c r="N86" s="131"/>
      <c r="O86" s="131"/>
      <c r="P86" s="48">
        <f>COUNTIF($T$10:$T$147,"Vắng có phép")</f>
        <v>0</v>
      </c>
      <c r="Q86" s="48"/>
      <c r="R86" s="49"/>
      <c r="S86" s="50"/>
      <c r="T86" s="50" t="s">
        <v>30</v>
      </c>
      <c r="U86" s="3"/>
    </row>
    <row r="87" spans="1:38" ht="3" customHeight="1">
      <c r="A87" s="2"/>
      <c r="B87" s="39"/>
      <c r="C87" s="40"/>
      <c r="D87" s="40"/>
      <c r="E87" s="41"/>
      <c r="F87" s="41"/>
      <c r="G87" s="41"/>
      <c r="H87" s="42"/>
      <c r="I87" s="43"/>
      <c r="J87" s="43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3"/>
    </row>
    <row r="88" spans="1:38">
      <c r="B88" s="84" t="s">
        <v>34</v>
      </c>
      <c r="C88" s="84"/>
      <c r="D88" s="85">
        <f>COUNTIF(V11:V81,"Thi lại")</f>
        <v>0</v>
      </c>
      <c r="E88" s="86" t="s">
        <v>30</v>
      </c>
      <c r="F88" s="3"/>
      <c r="G88" s="3"/>
      <c r="H88" s="3"/>
      <c r="I88" s="3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3"/>
    </row>
    <row r="89" spans="1:38">
      <c r="B89" s="84"/>
      <c r="C89" s="84"/>
      <c r="D89" s="85"/>
      <c r="E89" s="86"/>
      <c r="F89" s="3"/>
      <c r="G89" s="3"/>
      <c r="H89" s="3"/>
      <c r="I89" s="3"/>
      <c r="J89" s="130" t="s">
        <v>3865</v>
      </c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3"/>
    </row>
    <row r="90" spans="1:38">
      <c r="A90" s="53"/>
      <c r="B90" s="99" t="s">
        <v>35</v>
      </c>
      <c r="C90" s="99"/>
      <c r="D90" s="99"/>
      <c r="E90" s="99"/>
      <c r="F90" s="99"/>
      <c r="G90" s="99"/>
      <c r="H90" s="99"/>
      <c r="I90" s="54"/>
      <c r="J90" s="104" t="s">
        <v>36</v>
      </c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3"/>
    </row>
    <row r="91" spans="1:38" ht="4.5" customHeight="1">
      <c r="A91" s="2"/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38" s="2" customFormat="1">
      <c r="B92" s="99" t="s">
        <v>37</v>
      </c>
      <c r="C92" s="99"/>
      <c r="D92" s="101" t="s">
        <v>38</v>
      </c>
      <c r="E92" s="101"/>
      <c r="F92" s="101"/>
      <c r="G92" s="101"/>
      <c r="H92" s="101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9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18" customHeight="1">
      <c r="A98" s="1"/>
      <c r="B98" s="100" t="s">
        <v>3863</v>
      </c>
      <c r="C98" s="100"/>
      <c r="D98" s="100" t="s">
        <v>3864</v>
      </c>
      <c r="E98" s="100"/>
      <c r="F98" s="100"/>
      <c r="G98" s="100"/>
      <c r="H98" s="100"/>
      <c r="I98" s="100"/>
      <c r="J98" s="100" t="s">
        <v>39</v>
      </c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4.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36.7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ht="38.25" hidden="1" customHeight="1">
      <c r="B101" s="98" t="s">
        <v>51</v>
      </c>
      <c r="C101" s="99"/>
      <c r="D101" s="99"/>
      <c r="E101" s="99"/>
      <c r="F101" s="99"/>
      <c r="G101" s="99"/>
      <c r="H101" s="98" t="s">
        <v>52</v>
      </c>
      <c r="I101" s="98"/>
      <c r="J101" s="98"/>
      <c r="K101" s="98"/>
      <c r="L101" s="98"/>
      <c r="M101" s="98"/>
      <c r="N101" s="102" t="s">
        <v>57</v>
      </c>
      <c r="O101" s="102"/>
      <c r="P101" s="102"/>
      <c r="Q101" s="102"/>
      <c r="R101" s="102"/>
      <c r="S101" s="102"/>
      <c r="T101" s="102"/>
      <c r="U101" s="102"/>
    </row>
    <row r="102" spans="1:38" hidden="1">
      <c r="B102" s="39"/>
      <c r="C102" s="55"/>
      <c r="D102" s="55"/>
      <c r="E102" s="56"/>
      <c r="F102" s="56"/>
      <c r="G102" s="56"/>
      <c r="H102" s="57"/>
      <c r="I102" s="58"/>
      <c r="J102" s="58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38" hidden="1">
      <c r="B103" s="99" t="s">
        <v>37</v>
      </c>
      <c r="C103" s="99"/>
      <c r="D103" s="101" t="s">
        <v>38</v>
      </c>
      <c r="E103" s="101"/>
      <c r="F103" s="101"/>
      <c r="G103" s="101"/>
      <c r="H103" s="101"/>
      <c r="I103" s="58"/>
      <c r="J103" s="58"/>
      <c r="K103" s="44"/>
      <c r="L103" s="44"/>
      <c r="M103" s="44"/>
      <c r="N103" s="44"/>
      <c r="O103" s="44"/>
      <c r="P103" s="44"/>
      <c r="Q103" s="44"/>
      <c r="R103" s="44"/>
      <c r="S103" s="44"/>
      <c r="T103" s="44"/>
    </row>
    <row r="104" spans="1:38" hidden="1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38" hidden="1"/>
    <row r="106" spans="1:38" hidden="1"/>
    <row r="107" spans="1:38" hidden="1"/>
    <row r="108" spans="1:38" hidden="1"/>
    <row r="109" spans="1:38" hidden="1">
      <c r="B109" s="139" t="s">
        <v>3839</v>
      </c>
      <c r="C109" s="139"/>
      <c r="D109" s="139"/>
      <c r="E109" s="97"/>
      <c r="F109" s="97"/>
      <c r="G109" s="97"/>
      <c r="H109" s="97" t="s">
        <v>3838</v>
      </c>
      <c r="I109" s="97"/>
      <c r="J109" s="97"/>
      <c r="K109" s="97"/>
      <c r="L109" s="97"/>
      <c r="M109" s="97"/>
      <c r="N109" s="97" t="s">
        <v>58</v>
      </c>
      <c r="O109" s="97"/>
      <c r="P109" s="97"/>
      <c r="Q109" s="97"/>
      <c r="R109" s="97"/>
      <c r="S109" s="97"/>
      <c r="T109" s="97"/>
      <c r="U109" s="97"/>
    </row>
    <row r="110" spans="1:38" hidden="1"/>
    <row r="111" spans="1:38" hidden="1"/>
  </sheetData>
  <sheetProtection formatCells="0" formatColumns="0" formatRows="0" insertColumns="0" insertRows="0" insertHyperlinks="0" deleteColumns="0" deleteRows="0" sort="0" autoFilter="0" pivotTables="0"/>
  <autoFilter ref="A9:AL81">
    <filterColumn colId="3" showButton="0"/>
  </autoFilter>
  <mergeCells count="61">
    <mergeCell ref="B103:C103"/>
    <mergeCell ref="D103:H103"/>
    <mergeCell ref="B109:D109"/>
    <mergeCell ref="E109:G109"/>
    <mergeCell ref="H109:M109"/>
    <mergeCell ref="N109:U109"/>
    <mergeCell ref="B98:C98"/>
    <mergeCell ref="D98:I98"/>
    <mergeCell ref="J98:T98"/>
    <mergeCell ref="B101:G101"/>
    <mergeCell ref="H101:M101"/>
    <mergeCell ref="N101:U101"/>
    <mergeCell ref="G86:O86"/>
    <mergeCell ref="J88:T88"/>
    <mergeCell ref="J89:T89"/>
    <mergeCell ref="B90:H90"/>
    <mergeCell ref="J90:T90"/>
    <mergeCell ref="B92:C92"/>
    <mergeCell ref="D92:H92"/>
    <mergeCell ref="T8:T10"/>
    <mergeCell ref="U8:U10"/>
    <mergeCell ref="B10:G10"/>
    <mergeCell ref="B83:C83"/>
    <mergeCell ref="G84:O84"/>
    <mergeCell ref="G85:O85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1">
    <cfRule type="cellIs" dxfId="41" priority="3" operator="greaterThan">
      <formula>10</formula>
    </cfRule>
  </conditionalFormatting>
  <conditionalFormatting sqref="C1:C1048576">
    <cfRule type="duplicateValues" dxfId="40" priority="2"/>
  </conditionalFormatting>
  <conditionalFormatting sqref="C103:C109">
    <cfRule type="duplicateValues" dxfId="39" priority="1"/>
  </conditionalFormatting>
  <dataValidations count="1">
    <dataValidation allowBlank="1" showInputMessage="1" showErrorMessage="1" errorTitle="Không xóa dữ liệu" error="Không xóa dữ liệu" prompt="Không xóa dữ liệu" sqref="D86 V11:W81 W5:AK9 X3:AK4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2"/>
  <sheetViews>
    <sheetView workbookViewId="0">
      <pane ySplit="4" topLeftCell="A47" activePane="bottomLeft" state="frozen"/>
      <selection activeCell="L4" sqref="L1:O1048576"/>
      <selection pane="bottomLeft" activeCell="H56" sqref="H56"/>
    </sheetView>
  </sheetViews>
  <sheetFormatPr defaultColWidth="9" defaultRowHeight="15.75"/>
  <cols>
    <col min="1" max="1" width="1.109375" style="1" customWidth="1"/>
    <col min="2" max="2" width="4" style="1" customWidth="1"/>
    <col min="3" max="3" width="10.33203125" style="1" customWidth="1"/>
    <col min="4" max="4" width="11.44140625" style="1" bestFit="1" customWidth="1"/>
    <col min="5" max="5" width="5.6640625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8.3320312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3857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2</v>
      </c>
      <c r="G6" s="120" t="s">
        <v>3854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17</v>
      </c>
      <c r="Y9" s="69">
        <f>+$AH$9+$AJ$9+$AF$9</f>
        <v>72</v>
      </c>
      <c r="Z9" s="63">
        <f>COUNTIF($S$10:$S$142,"Khiển trách")</f>
        <v>0</v>
      </c>
      <c r="AA9" s="63">
        <f>COUNTIF($S$10:$S$142,"Cảnh cáo")</f>
        <v>0</v>
      </c>
      <c r="AB9" s="63">
        <f>COUNTIF($S$10:$S$142,"Đình chỉ thi")</f>
        <v>0</v>
      </c>
      <c r="AC9" s="70">
        <f>+($Z$9+$AA$9+$AB$9)/$Y$9*100%</f>
        <v>0</v>
      </c>
      <c r="AD9" s="63">
        <f>SUM(COUNTIF($S$10:$S$140,"Vắng"),COUNTIF($S$10:$S$140,"Vắng có phép"))</f>
        <v>0</v>
      </c>
      <c r="AE9" s="71">
        <f>+$AD$9/$Y$9</f>
        <v>0</v>
      </c>
      <c r="AF9" s="72">
        <f>COUNTIF($V$10:$V$140,"Thi lại")</f>
        <v>0</v>
      </c>
      <c r="AG9" s="71">
        <f>+$AF$9/$Y$9</f>
        <v>0</v>
      </c>
      <c r="AH9" s="72">
        <f>COUNTIF($V$10:$V$141,"Học lại")</f>
        <v>5</v>
      </c>
      <c r="AI9" s="71">
        <f>+$AH$9/$Y$9</f>
        <v>6.9444444444444448E-2</v>
      </c>
      <c r="AJ9" s="63">
        <f>COUNTIF($V$11:$V$141,"Đạt")</f>
        <v>67</v>
      </c>
      <c r="AK9" s="70">
        <f>+$AJ$9/$Y$9</f>
        <v>0.93055555555555558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2599</v>
      </c>
      <c r="D11" s="17" t="s">
        <v>155</v>
      </c>
      <c r="E11" s="18" t="s">
        <v>90</v>
      </c>
      <c r="F11" s="19" t="s">
        <v>500</v>
      </c>
      <c r="G11" s="16" t="s">
        <v>158</v>
      </c>
      <c r="H11" s="20">
        <v>5</v>
      </c>
      <c r="I11" s="20">
        <v>4</v>
      </c>
      <c r="J11" s="20" t="s">
        <v>27</v>
      </c>
      <c r="K11" s="20" t="s">
        <v>27</v>
      </c>
      <c r="L11" s="21"/>
      <c r="M11" s="21">
        <v>2</v>
      </c>
      <c r="N11" s="21"/>
      <c r="O11" s="21"/>
      <c r="P11" s="22">
        <v>2</v>
      </c>
      <c r="Q11" s="23">
        <f t="shared" ref="Q11:Q74" si="0">ROUND(SUMPRODUCT(H11:P11,$H$10:$P$10)/100,1)</f>
        <v>3.2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82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2600</v>
      </c>
      <c r="D12" s="28" t="s">
        <v>138</v>
      </c>
      <c r="E12" s="29" t="s">
        <v>90</v>
      </c>
      <c r="F12" s="30" t="s">
        <v>1861</v>
      </c>
      <c r="G12" s="27" t="s">
        <v>434</v>
      </c>
      <c r="H12" s="31">
        <v>5</v>
      </c>
      <c r="I12" s="31">
        <v>8</v>
      </c>
      <c r="J12" s="31" t="s">
        <v>27</v>
      </c>
      <c r="K12" s="31" t="s">
        <v>27</v>
      </c>
      <c r="L12" s="32"/>
      <c r="M12" s="32">
        <v>8</v>
      </c>
      <c r="N12" s="32"/>
      <c r="O12" s="32"/>
      <c r="P12" s="33">
        <v>8</v>
      </c>
      <c r="Q12" s="34">
        <f t="shared" si="0"/>
        <v>7.4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2601</v>
      </c>
      <c r="D13" s="28" t="s">
        <v>804</v>
      </c>
      <c r="E13" s="29" t="s">
        <v>796</v>
      </c>
      <c r="F13" s="30" t="s">
        <v>188</v>
      </c>
      <c r="G13" s="27" t="s">
        <v>83</v>
      </c>
      <c r="H13" s="31">
        <v>6</v>
      </c>
      <c r="I13" s="31">
        <v>4</v>
      </c>
      <c r="J13" s="31" t="s">
        <v>27</v>
      </c>
      <c r="K13" s="31" t="s">
        <v>27</v>
      </c>
      <c r="L13" s="38"/>
      <c r="M13" s="38">
        <v>5</v>
      </c>
      <c r="N13" s="38"/>
      <c r="O13" s="38"/>
      <c r="P13" s="33">
        <v>5</v>
      </c>
      <c r="Q13" s="34">
        <f t="shared" si="0"/>
        <v>4.9000000000000004</v>
      </c>
      <c r="R13" s="35" t="str">
        <f t="shared" ref="R13:R8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6" t="str">
        <f t="shared" si="1"/>
        <v>Trung bình yếu</v>
      </c>
      <c r="T13" s="37" t="str">
        <f t="shared" ref="T13:T82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2602</v>
      </c>
      <c r="D14" s="28" t="s">
        <v>473</v>
      </c>
      <c r="E14" s="29" t="s">
        <v>796</v>
      </c>
      <c r="F14" s="30" t="s">
        <v>492</v>
      </c>
      <c r="G14" s="27" t="s">
        <v>331</v>
      </c>
      <c r="H14" s="31">
        <v>9</v>
      </c>
      <c r="I14" s="31">
        <v>7</v>
      </c>
      <c r="J14" s="31" t="s">
        <v>27</v>
      </c>
      <c r="K14" s="31" t="s">
        <v>27</v>
      </c>
      <c r="L14" s="38"/>
      <c r="M14" s="38">
        <v>3</v>
      </c>
      <c r="N14" s="38"/>
      <c r="O14" s="38"/>
      <c r="P14" s="33">
        <v>3</v>
      </c>
      <c r="Q14" s="34">
        <f t="shared" si="0"/>
        <v>5.4</v>
      </c>
      <c r="R14" s="35" t="str">
        <f t="shared" si="3"/>
        <v>D+</v>
      </c>
      <c r="S14" s="36" t="str">
        <f t="shared" si="1"/>
        <v>Trung bình yếu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2603</v>
      </c>
      <c r="D15" s="28" t="s">
        <v>138</v>
      </c>
      <c r="E15" s="29" t="s">
        <v>2604</v>
      </c>
      <c r="F15" s="30" t="s">
        <v>1296</v>
      </c>
      <c r="G15" s="27" t="s">
        <v>185</v>
      </c>
      <c r="H15" s="31">
        <v>10</v>
      </c>
      <c r="I15" s="31">
        <v>7</v>
      </c>
      <c r="J15" s="31" t="s">
        <v>27</v>
      </c>
      <c r="K15" s="31" t="s">
        <v>27</v>
      </c>
      <c r="L15" s="38"/>
      <c r="M15" s="38">
        <v>5</v>
      </c>
      <c r="N15" s="38"/>
      <c r="O15" s="38"/>
      <c r="P15" s="33">
        <v>5</v>
      </c>
      <c r="Q15" s="34">
        <f t="shared" si="0"/>
        <v>6.6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2605</v>
      </c>
      <c r="D16" s="28" t="s">
        <v>606</v>
      </c>
      <c r="E16" s="29" t="s">
        <v>100</v>
      </c>
      <c r="F16" s="30" t="s">
        <v>1991</v>
      </c>
      <c r="G16" s="27" t="s">
        <v>83</v>
      </c>
      <c r="H16" s="31">
        <v>8</v>
      </c>
      <c r="I16" s="31">
        <v>7</v>
      </c>
      <c r="J16" s="31" t="s">
        <v>27</v>
      </c>
      <c r="K16" s="31" t="s">
        <v>27</v>
      </c>
      <c r="L16" s="38"/>
      <c r="M16" s="38">
        <v>5</v>
      </c>
      <c r="N16" s="38"/>
      <c r="O16" s="38"/>
      <c r="P16" s="33">
        <v>5</v>
      </c>
      <c r="Q16" s="34">
        <f t="shared" si="0"/>
        <v>6.2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2606</v>
      </c>
      <c r="D17" s="28" t="s">
        <v>696</v>
      </c>
      <c r="E17" s="29" t="s">
        <v>613</v>
      </c>
      <c r="F17" s="30" t="s">
        <v>1449</v>
      </c>
      <c r="G17" s="27" t="s">
        <v>434</v>
      </c>
      <c r="H17" s="31">
        <v>9</v>
      </c>
      <c r="I17" s="31">
        <v>6</v>
      </c>
      <c r="J17" s="31" t="s">
        <v>27</v>
      </c>
      <c r="K17" s="31" t="s">
        <v>27</v>
      </c>
      <c r="L17" s="38"/>
      <c r="M17" s="38">
        <v>4</v>
      </c>
      <c r="N17" s="38"/>
      <c r="O17" s="38"/>
      <c r="P17" s="33">
        <v>4</v>
      </c>
      <c r="Q17" s="34">
        <f t="shared" si="0"/>
        <v>5.6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2607</v>
      </c>
      <c r="D18" s="28" t="s">
        <v>675</v>
      </c>
      <c r="E18" s="29" t="s">
        <v>110</v>
      </c>
      <c r="F18" s="30" t="s">
        <v>877</v>
      </c>
      <c r="G18" s="27" t="s">
        <v>394</v>
      </c>
      <c r="H18" s="31">
        <v>10</v>
      </c>
      <c r="I18" s="31">
        <v>9</v>
      </c>
      <c r="J18" s="31" t="s">
        <v>27</v>
      </c>
      <c r="K18" s="31" t="s">
        <v>27</v>
      </c>
      <c r="L18" s="38"/>
      <c r="M18" s="38">
        <v>2</v>
      </c>
      <c r="N18" s="38"/>
      <c r="O18" s="38"/>
      <c r="P18" s="33">
        <v>2</v>
      </c>
      <c r="Q18" s="34">
        <f t="shared" si="0"/>
        <v>5.7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2608</v>
      </c>
      <c r="D19" s="28" t="s">
        <v>2609</v>
      </c>
      <c r="E19" s="29" t="s">
        <v>110</v>
      </c>
      <c r="F19" s="30" t="s">
        <v>1266</v>
      </c>
      <c r="G19" s="27" t="s">
        <v>424</v>
      </c>
      <c r="H19" s="31"/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>Không đủ ĐKDT</v>
      </c>
      <c r="U19" s="91"/>
      <c r="V19" s="89" t="str">
        <f t="shared" si="2"/>
        <v>Học lại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2610</v>
      </c>
      <c r="D20" s="28" t="s">
        <v>700</v>
      </c>
      <c r="E20" s="29" t="s">
        <v>118</v>
      </c>
      <c r="F20" s="30" t="s">
        <v>2611</v>
      </c>
      <c r="G20" s="27" t="s">
        <v>83</v>
      </c>
      <c r="H20" s="31">
        <v>5</v>
      </c>
      <c r="I20" s="31">
        <v>6</v>
      </c>
      <c r="J20" s="31" t="s">
        <v>27</v>
      </c>
      <c r="K20" s="31" t="s">
        <v>27</v>
      </c>
      <c r="L20" s="38"/>
      <c r="M20" s="38">
        <v>6</v>
      </c>
      <c r="N20" s="38"/>
      <c r="O20" s="38"/>
      <c r="P20" s="33">
        <v>6</v>
      </c>
      <c r="Q20" s="34">
        <f t="shared" si="0"/>
        <v>5.8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2612</v>
      </c>
      <c r="D21" s="28" t="s">
        <v>2613</v>
      </c>
      <c r="E21" s="29" t="s">
        <v>996</v>
      </c>
      <c r="F21" s="30" t="s">
        <v>205</v>
      </c>
      <c r="G21" s="27" t="s">
        <v>76</v>
      </c>
      <c r="H21" s="31">
        <v>8</v>
      </c>
      <c r="I21" s="31">
        <v>5</v>
      </c>
      <c r="J21" s="31" t="s">
        <v>27</v>
      </c>
      <c r="K21" s="31" t="s">
        <v>27</v>
      </c>
      <c r="L21" s="38"/>
      <c r="M21" s="38">
        <v>2</v>
      </c>
      <c r="N21" s="38"/>
      <c r="O21" s="38"/>
      <c r="P21" s="33">
        <v>2</v>
      </c>
      <c r="Q21" s="34">
        <f t="shared" si="0"/>
        <v>4.0999999999999996</v>
      </c>
      <c r="R21" s="35" t="str">
        <f t="shared" si="3"/>
        <v>D</v>
      </c>
      <c r="S21" s="36" t="str">
        <f t="shared" si="1"/>
        <v>Trung bình yếu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2614</v>
      </c>
      <c r="D22" s="28" t="s">
        <v>606</v>
      </c>
      <c r="E22" s="29" t="s">
        <v>402</v>
      </c>
      <c r="F22" s="30" t="s">
        <v>1130</v>
      </c>
      <c r="G22" s="27" t="s">
        <v>394</v>
      </c>
      <c r="H22" s="31">
        <v>5</v>
      </c>
      <c r="I22" s="31">
        <v>8</v>
      </c>
      <c r="J22" s="31" t="s">
        <v>27</v>
      </c>
      <c r="K22" s="31" t="s">
        <v>27</v>
      </c>
      <c r="L22" s="38"/>
      <c r="M22" s="38">
        <v>6</v>
      </c>
      <c r="N22" s="38"/>
      <c r="O22" s="38"/>
      <c r="P22" s="33">
        <v>6</v>
      </c>
      <c r="Q22" s="34">
        <f t="shared" si="0"/>
        <v>6.4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2615</v>
      </c>
      <c r="D23" s="28" t="s">
        <v>2176</v>
      </c>
      <c r="E23" s="29" t="s">
        <v>134</v>
      </c>
      <c r="F23" s="30" t="s">
        <v>101</v>
      </c>
      <c r="G23" s="27" t="s">
        <v>185</v>
      </c>
      <c r="H23" s="31">
        <v>5</v>
      </c>
      <c r="I23" s="31">
        <v>5</v>
      </c>
      <c r="J23" s="31" t="s">
        <v>27</v>
      </c>
      <c r="K23" s="31" t="s">
        <v>27</v>
      </c>
      <c r="L23" s="38"/>
      <c r="M23" s="38">
        <v>3</v>
      </c>
      <c r="N23" s="38"/>
      <c r="O23" s="38"/>
      <c r="P23" s="33">
        <v>3</v>
      </c>
      <c r="Q23" s="34">
        <f t="shared" si="0"/>
        <v>4</v>
      </c>
      <c r="R23" s="35" t="str">
        <f t="shared" si="3"/>
        <v>D</v>
      </c>
      <c r="S23" s="36" t="str">
        <f t="shared" si="1"/>
        <v>Trung bình yếu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2616</v>
      </c>
      <c r="D24" s="28" t="s">
        <v>1930</v>
      </c>
      <c r="E24" s="29" t="s">
        <v>142</v>
      </c>
      <c r="F24" s="30" t="s">
        <v>1705</v>
      </c>
      <c r="G24" s="27" t="s">
        <v>170</v>
      </c>
      <c r="H24" s="31">
        <v>9</v>
      </c>
      <c r="I24" s="31">
        <v>9</v>
      </c>
      <c r="J24" s="31" t="s">
        <v>27</v>
      </c>
      <c r="K24" s="31" t="s">
        <v>27</v>
      </c>
      <c r="L24" s="38"/>
      <c r="M24" s="38">
        <v>5</v>
      </c>
      <c r="N24" s="38"/>
      <c r="O24" s="38"/>
      <c r="P24" s="33">
        <v>5</v>
      </c>
      <c r="Q24" s="34">
        <f t="shared" si="0"/>
        <v>7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2617</v>
      </c>
      <c r="D25" s="28" t="s">
        <v>138</v>
      </c>
      <c r="E25" s="29" t="s">
        <v>142</v>
      </c>
      <c r="F25" s="30" t="s">
        <v>251</v>
      </c>
      <c r="G25" s="27" t="s">
        <v>185</v>
      </c>
      <c r="H25" s="31">
        <v>7</v>
      </c>
      <c r="I25" s="31">
        <v>7</v>
      </c>
      <c r="J25" s="31" t="s">
        <v>27</v>
      </c>
      <c r="K25" s="31" t="s">
        <v>27</v>
      </c>
      <c r="L25" s="38"/>
      <c r="M25" s="38">
        <v>5</v>
      </c>
      <c r="N25" s="38"/>
      <c r="O25" s="38"/>
      <c r="P25" s="33">
        <v>5</v>
      </c>
      <c r="Q25" s="34">
        <f t="shared" si="0"/>
        <v>6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2618</v>
      </c>
      <c r="D26" s="28" t="s">
        <v>2619</v>
      </c>
      <c r="E26" s="29" t="s">
        <v>642</v>
      </c>
      <c r="F26" s="30" t="s">
        <v>1452</v>
      </c>
      <c r="G26" s="27" t="s">
        <v>185</v>
      </c>
      <c r="H26" s="31">
        <v>5</v>
      </c>
      <c r="I26" s="31">
        <v>4</v>
      </c>
      <c r="J26" s="31" t="s">
        <v>27</v>
      </c>
      <c r="K26" s="31" t="s">
        <v>27</v>
      </c>
      <c r="L26" s="38"/>
      <c r="M26" s="38">
        <v>6</v>
      </c>
      <c r="N26" s="38"/>
      <c r="O26" s="38"/>
      <c r="P26" s="33">
        <v>6</v>
      </c>
      <c r="Q26" s="34">
        <f t="shared" si="0"/>
        <v>5.2</v>
      </c>
      <c r="R26" s="35" t="str">
        <f t="shared" si="3"/>
        <v>D+</v>
      </c>
      <c r="S26" s="36" t="str">
        <f t="shared" si="1"/>
        <v>Trung bình yếu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2620</v>
      </c>
      <c r="D27" s="28" t="s">
        <v>2621</v>
      </c>
      <c r="E27" s="29" t="s">
        <v>151</v>
      </c>
      <c r="F27" s="30" t="s">
        <v>1266</v>
      </c>
      <c r="G27" s="27" t="s">
        <v>185</v>
      </c>
      <c r="H27" s="31">
        <v>6</v>
      </c>
      <c r="I27" s="31">
        <v>6</v>
      </c>
      <c r="J27" s="31" t="s">
        <v>27</v>
      </c>
      <c r="K27" s="31" t="s">
        <v>27</v>
      </c>
      <c r="L27" s="38"/>
      <c r="M27" s="38">
        <v>5</v>
      </c>
      <c r="N27" s="38"/>
      <c r="O27" s="38"/>
      <c r="P27" s="33">
        <v>5</v>
      </c>
      <c r="Q27" s="34">
        <f t="shared" si="0"/>
        <v>5.5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2622</v>
      </c>
      <c r="D28" s="28" t="s">
        <v>868</v>
      </c>
      <c r="E28" s="29" t="s">
        <v>411</v>
      </c>
      <c r="F28" s="30" t="s">
        <v>2623</v>
      </c>
      <c r="G28" s="27" t="s">
        <v>394</v>
      </c>
      <c r="H28" s="31">
        <v>6</v>
      </c>
      <c r="I28" s="31">
        <v>7</v>
      </c>
      <c r="J28" s="31" t="s">
        <v>27</v>
      </c>
      <c r="K28" s="31" t="s">
        <v>27</v>
      </c>
      <c r="L28" s="38"/>
      <c r="M28" s="38">
        <v>3</v>
      </c>
      <c r="N28" s="38"/>
      <c r="O28" s="38"/>
      <c r="P28" s="33">
        <v>3</v>
      </c>
      <c r="Q28" s="34">
        <f t="shared" si="0"/>
        <v>4.8</v>
      </c>
      <c r="R28" s="35" t="str">
        <f t="shared" si="3"/>
        <v>D</v>
      </c>
      <c r="S28" s="36" t="str">
        <f t="shared" si="1"/>
        <v>Trung bình yếu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2624</v>
      </c>
      <c r="D29" s="28" t="s">
        <v>104</v>
      </c>
      <c r="E29" s="29" t="s">
        <v>411</v>
      </c>
      <c r="F29" s="30" t="s">
        <v>456</v>
      </c>
      <c r="G29" s="27" t="s">
        <v>394</v>
      </c>
      <c r="H29" s="31">
        <v>8</v>
      </c>
      <c r="I29" s="31">
        <v>8</v>
      </c>
      <c r="J29" s="31" t="s">
        <v>27</v>
      </c>
      <c r="K29" s="31" t="s">
        <v>27</v>
      </c>
      <c r="L29" s="38"/>
      <c r="M29" s="38">
        <v>3</v>
      </c>
      <c r="N29" s="38"/>
      <c r="O29" s="38"/>
      <c r="P29" s="33">
        <v>3</v>
      </c>
      <c r="Q29" s="34">
        <f t="shared" si="0"/>
        <v>5.5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2625</v>
      </c>
      <c r="D30" s="28" t="s">
        <v>442</v>
      </c>
      <c r="E30" s="29" t="s">
        <v>1335</v>
      </c>
      <c r="F30" s="30" t="s">
        <v>433</v>
      </c>
      <c r="G30" s="27" t="s">
        <v>144</v>
      </c>
      <c r="H30" s="31">
        <v>8</v>
      </c>
      <c r="I30" s="31">
        <v>7</v>
      </c>
      <c r="J30" s="31" t="s">
        <v>27</v>
      </c>
      <c r="K30" s="31" t="s">
        <v>27</v>
      </c>
      <c r="L30" s="38"/>
      <c r="M30" s="38">
        <v>5</v>
      </c>
      <c r="N30" s="38"/>
      <c r="O30" s="38"/>
      <c r="P30" s="33">
        <v>5</v>
      </c>
      <c r="Q30" s="34">
        <f t="shared" si="0"/>
        <v>6.2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2626</v>
      </c>
      <c r="D31" s="28" t="s">
        <v>2627</v>
      </c>
      <c r="E31" s="29" t="s">
        <v>161</v>
      </c>
      <c r="F31" s="30" t="s">
        <v>676</v>
      </c>
      <c r="G31" s="27" t="s">
        <v>76</v>
      </c>
      <c r="H31" s="31">
        <v>6</v>
      </c>
      <c r="I31" s="31">
        <v>6</v>
      </c>
      <c r="J31" s="31" t="s">
        <v>27</v>
      </c>
      <c r="K31" s="31" t="s">
        <v>27</v>
      </c>
      <c r="L31" s="38"/>
      <c r="M31" s="38">
        <v>2</v>
      </c>
      <c r="N31" s="38"/>
      <c r="O31" s="38"/>
      <c r="P31" s="33">
        <v>2</v>
      </c>
      <c r="Q31" s="34">
        <f t="shared" si="0"/>
        <v>4</v>
      </c>
      <c r="R31" s="35" t="str">
        <f t="shared" si="3"/>
        <v>D</v>
      </c>
      <c r="S31" s="36" t="str">
        <f t="shared" si="1"/>
        <v>Trung bình yếu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2628</v>
      </c>
      <c r="D32" s="28" t="s">
        <v>2555</v>
      </c>
      <c r="E32" s="29" t="s">
        <v>667</v>
      </c>
      <c r="F32" s="30" t="s">
        <v>239</v>
      </c>
      <c r="G32" s="27" t="s">
        <v>87</v>
      </c>
      <c r="H32" s="31">
        <v>7</v>
      </c>
      <c r="I32" s="31">
        <v>7</v>
      </c>
      <c r="J32" s="31" t="s">
        <v>27</v>
      </c>
      <c r="K32" s="31" t="s">
        <v>27</v>
      </c>
      <c r="L32" s="38"/>
      <c r="M32" s="38">
        <v>4</v>
      </c>
      <c r="N32" s="38"/>
      <c r="O32" s="38"/>
      <c r="P32" s="33">
        <v>4</v>
      </c>
      <c r="Q32" s="34">
        <f t="shared" si="0"/>
        <v>5.5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2629</v>
      </c>
      <c r="D33" s="28" t="s">
        <v>2630</v>
      </c>
      <c r="E33" s="29" t="s">
        <v>683</v>
      </c>
      <c r="F33" s="30" t="s">
        <v>1123</v>
      </c>
      <c r="G33" s="27" t="s">
        <v>434</v>
      </c>
      <c r="H33" s="31">
        <v>10</v>
      </c>
      <c r="I33" s="31">
        <v>4</v>
      </c>
      <c r="J33" s="31" t="s">
        <v>27</v>
      </c>
      <c r="K33" s="31" t="s">
        <v>27</v>
      </c>
      <c r="L33" s="38"/>
      <c r="M33" s="38">
        <v>5</v>
      </c>
      <c r="N33" s="38"/>
      <c r="O33" s="38"/>
      <c r="P33" s="33">
        <v>5</v>
      </c>
      <c r="Q33" s="34">
        <f t="shared" si="0"/>
        <v>5.7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2631</v>
      </c>
      <c r="D34" s="28" t="s">
        <v>2632</v>
      </c>
      <c r="E34" s="29" t="s">
        <v>683</v>
      </c>
      <c r="F34" s="30" t="s">
        <v>351</v>
      </c>
      <c r="G34" s="27" t="s">
        <v>136</v>
      </c>
      <c r="H34" s="31">
        <v>6</v>
      </c>
      <c r="I34" s="31">
        <v>6</v>
      </c>
      <c r="J34" s="31" t="s">
        <v>27</v>
      </c>
      <c r="K34" s="31" t="s">
        <v>27</v>
      </c>
      <c r="L34" s="38"/>
      <c r="M34" s="38">
        <v>3</v>
      </c>
      <c r="N34" s="38"/>
      <c r="O34" s="38"/>
      <c r="P34" s="33">
        <v>3</v>
      </c>
      <c r="Q34" s="34">
        <f t="shared" si="0"/>
        <v>4.5</v>
      </c>
      <c r="R34" s="35" t="str">
        <f t="shared" si="3"/>
        <v>D</v>
      </c>
      <c r="S34" s="36" t="str">
        <f t="shared" si="1"/>
        <v>Trung bình yếu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2633</v>
      </c>
      <c r="D35" s="28" t="s">
        <v>553</v>
      </c>
      <c r="E35" s="29" t="s">
        <v>176</v>
      </c>
      <c r="F35" s="30" t="s">
        <v>959</v>
      </c>
      <c r="G35" s="27" t="s">
        <v>739</v>
      </c>
      <c r="H35" s="31">
        <v>9</v>
      </c>
      <c r="I35" s="31">
        <v>8</v>
      </c>
      <c r="J35" s="31" t="s">
        <v>27</v>
      </c>
      <c r="K35" s="31" t="s">
        <v>27</v>
      </c>
      <c r="L35" s="38"/>
      <c r="M35" s="38">
        <v>2</v>
      </c>
      <c r="N35" s="38"/>
      <c r="O35" s="38"/>
      <c r="P35" s="33">
        <v>2</v>
      </c>
      <c r="Q35" s="34">
        <f t="shared" si="0"/>
        <v>5.2</v>
      </c>
      <c r="R35" s="35" t="str">
        <f t="shared" si="3"/>
        <v>D+</v>
      </c>
      <c r="S35" s="36" t="str">
        <f t="shared" si="1"/>
        <v>Trung bình yếu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2634</v>
      </c>
      <c r="D36" s="28" t="s">
        <v>675</v>
      </c>
      <c r="E36" s="29" t="s">
        <v>176</v>
      </c>
      <c r="F36" s="30" t="s">
        <v>1645</v>
      </c>
      <c r="G36" s="27" t="s">
        <v>424</v>
      </c>
      <c r="H36" s="31">
        <v>10</v>
      </c>
      <c r="I36" s="31">
        <v>8</v>
      </c>
      <c r="J36" s="31" t="s">
        <v>27</v>
      </c>
      <c r="K36" s="31" t="s">
        <v>27</v>
      </c>
      <c r="L36" s="38"/>
      <c r="M36" s="38">
        <v>3</v>
      </c>
      <c r="N36" s="38"/>
      <c r="O36" s="38"/>
      <c r="P36" s="33">
        <v>3</v>
      </c>
      <c r="Q36" s="34">
        <f t="shared" si="0"/>
        <v>5.9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2635</v>
      </c>
      <c r="D37" s="28" t="s">
        <v>2636</v>
      </c>
      <c r="E37" s="29" t="s">
        <v>176</v>
      </c>
      <c r="F37" s="30" t="s">
        <v>2637</v>
      </c>
      <c r="G37" s="27" t="s">
        <v>2638</v>
      </c>
      <c r="H37" s="31">
        <v>6</v>
      </c>
      <c r="I37" s="31">
        <v>4</v>
      </c>
      <c r="J37" s="31" t="s">
        <v>27</v>
      </c>
      <c r="K37" s="31" t="s">
        <v>27</v>
      </c>
      <c r="L37" s="38"/>
      <c r="M37" s="38">
        <v>4</v>
      </c>
      <c r="N37" s="38"/>
      <c r="O37" s="38"/>
      <c r="P37" s="33">
        <v>4</v>
      </c>
      <c r="Q37" s="34">
        <f t="shared" si="0"/>
        <v>4.4000000000000004</v>
      </c>
      <c r="R37" s="35" t="str">
        <f t="shared" si="3"/>
        <v>D</v>
      </c>
      <c r="S37" s="36" t="str">
        <f t="shared" si="1"/>
        <v>Trung bình yếu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2639</v>
      </c>
      <c r="D38" s="28" t="s">
        <v>89</v>
      </c>
      <c r="E38" s="29" t="s">
        <v>193</v>
      </c>
      <c r="F38" s="30" t="s">
        <v>1305</v>
      </c>
      <c r="G38" s="27" t="s">
        <v>331</v>
      </c>
      <c r="H38" s="31">
        <v>9</v>
      </c>
      <c r="I38" s="31">
        <v>8</v>
      </c>
      <c r="J38" s="31" t="s">
        <v>27</v>
      </c>
      <c r="K38" s="31" t="s">
        <v>27</v>
      </c>
      <c r="L38" s="38"/>
      <c r="M38" s="38">
        <v>4</v>
      </c>
      <c r="N38" s="38"/>
      <c r="O38" s="38"/>
      <c r="P38" s="33">
        <v>4</v>
      </c>
      <c r="Q38" s="34">
        <f t="shared" si="0"/>
        <v>6.2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2640</v>
      </c>
      <c r="D39" s="28" t="s">
        <v>2641</v>
      </c>
      <c r="E39" s="29" t="s">
        <v>1039</v>
      </c>
      <c r="F39" s="30" t="s">
        <v>1224</v>
      </c>
      <c r="G39" s="27" t="s">
        <v>76</v>
      </c>
      <c r="H39" s="31">
        <v>8</v>
      </c>
      <c r="I39" s="31">
        <v>4</v>
      </c>
      <c r="J39" s="31" t="s">
        <v>27</v>
      </c>
      <c r="K39" s="31" t="s">
        <v>27</v>
      </c>
      <c r="L39" s="38"/>
      <c r="M39" s="38">
        <v>4</v>
      </c>
      <c r="N39" s="38"/>
      <c r="O39" s="38"/>
      <c r="P39" s="33">
        <v>4</v>
      </c>
      <c r="Q39" s="34">
        <f t="shared" si="0"/>
        <v>4.8</v>
      </c>
      <c r="R39" s="35" t="str">
        <f t="shared" si="3"/>
        <v>D</v>
      </c>
      <c r="S39" s="36" t="str">
        <f t="shared" si="1"/>
        <v>Trung bình yếu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2642</v>
      </c>
      <c r="D40" s="28" t="s">
        <v>2643</v>
      </c>
      <c r="E40" s="29" t="s">
        <v>208</v>
      </c>
      <c r="F40" s="30" t="s">
        <v>86</v>
      </c>
      <c r="G40" s="27" t="s">
        <v>153</v>
      </c>
      <c r="H40" s="31">
        <v>10</v>
      </c>
      <c r="I40" s="31">
        <v>8</v>
      </c>
      <c r="J40" s="31" t="s">
        <v>27</v>
      </c>
      <c r="K40" s="31" t="s">
        <v>27</v>
      </c>
      <c r="L40" s="38"/>
      <c r="M40" s="38">
        <v>3</v>
      </c>
      <c r="N40" s="38"/>
      <c r="O40" s="38"/>
      <c r="P40" s="33">
        <v>3</v>
      </c>
      <c r="Q40" s="34">
        <f t="shared" si="0"/>
        <v>5.9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2644</v>
      </c>
      <c r="D41" s="28" t="s">
        <v>104</v>
      </c>
      <c r="E41" s="29" t="s">
        <v>2645</v>
      </c>
      <c r="F41" s="30" t="s">
        <v>1455</v>
      </c>
      <c r="G41" s="27" t="s">
        <v>83</v>
      </c>
      <c r="H41" s="31">
        <v>5</v>
      </c>
      <c r="I41" s="31">
        <v>4</v>
      </c>
      <c r="J41" s="31" t="s">
        <v>27</v>
      </c>
      <c r="K41" s="31" t="s">
        <v>27</v>
      </c>
      <c r="L41" s="38"/>
      <c r="M41" s="38">
        <v>2</v>
      </c>
      <c r="N41" s="38"/>
      <c r="O41" s="38"/>
      <c r="P41" s="33">
        <v>2</v>
      </c>
      <c r="Q41" s="34">
        <f t="shared" si="0"/>
        <v>3.2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91"/>
      <c r="V41" s="89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2646</v>
      </c>
      <c r="D42" s="28" t="s">
        <v>2647</v>
      </c>
      <c r="E42" s="29" t="s">
        <v>488</v>
      </c>
      <c r="F42" s="30" t="s">
        <v>247</v>
      </c>
      <c r="G42" s="27" t="s">
        <v>83</v>
      </c>
      <c r="H42" s="31">
        <v>7</v>
      </c>
      <c r="I42" s="31">
        <v>4</v>
      </c>
      <c r="J42" s="31" t="s">
        <v>27</v>
      </c>
      <c r="K42" s="31" t="s">
        <v>27</v>
      </c>
      <c r="L42" s="38"/>
      <c r="M42" s="38">
        <v>4</v>
      </c>
      <c r="N42" s="38"/>
      <c r="O42" s="38"/>
      <c r="P42" s="33">
        <v>4</v>
      </c>
      <c r="Q42" s="34">
        <f t="shared" si="0"/>
        <v>4.5999999999999996</v>
      </c>
      <c r="R42" s="35" t="str">
        <f t="shared" si="3"/>
        <v>D</v>
      </c>
      <c r="S42" s="36" t="str">
        <f t="shared" si="1"/>
        <v>Trung bình yếu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2648</v>
      </c>
      <c r="D43" s="28" t="s">
        <v>890</v>
      </c>
      <c r="E43" s="29" t="s">
        <v>225</v>
      </c>
      <c r="F43" s="30" t="s">
        <v>975</v>
      </c>
      <c r="G43" s="27" t="s">
        <v>185</v>
      </c>
      <c r="H43" s="31">
        <v>6</v>
      </c>
      <c r="I43" s="31">
        <v>4</v>
      </c>
      <c r="J43" s="31" t="s">
        <v>27</v>
      </c>
      <c r="K43" s="31" t="s">
        <v>27</v>
      </c>
      <c r="L43" s="38"/>
      <c r="M43" s="38">
        <v>6</v>
      </c>
      <c r="N43" s="38"/>
      <c r="O43" s="38"/>
      <c r="P43" s="33">
        <v>6</v>
      </c>
      <c r="Q43" s="34">
        <f t="shared" si="0"/>
        <v>5.4</v>
      </c>
      <c r="R43" s="35" t="str">
        <f t="shared" si="3"/>
        <v>D+</v>
      </c>
      <c r="S43" s="36" t="str">
        <f t="shared" si="1"/>
        <v>Trung bình yếu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2649</v>
      </c>
      <c r="D44" s="28" t="s">
        <v>950</v>
      </c>
      <c r="E44" s="29" t="s">
        <v>225</v>
      </c>
      <c r="F44" s="30" t="s">
        <v>412</v>
      </c>
      <c r="G44" s="27" t="s">
        <v>87</v>
      </c>
      <c r="H44" s="31">
        <v>7</v>
      </c>
      <c r="I44" s="31">
        <v>9</v>
      </c>
      <c r="J44" s="31" t="s">
        <v>27</v>
      </c>
      <c r="K44" s="31" t="s">
        <v>27</v>
      </c>
      <c r="L44" s="38"/>
      <c r="M44" s="38">
        <v>4</v>
      </c>
      <c r="N44" s="38"/>
      <c r="O44" s="38"/>
      <c r="P44" s="33">
        <v>4</v>
      </c>
      <c r="Q44" s="34">
        <f t="shared" si="0"/>
        <v>6.1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2650</v>
      </c>
      <c r="D45" s="28" t="s">
        <v>2651</v>
      </c>
      <c r="E45" s="29" t="s">
        <v>1223</v>
      </c>
      <c r="F45" s="30" t="s">
        <v>423</v>
      </c>
      <c r="G45" s="27" t="s">
        <v>185</v>
      </c>
      <c r="H45" s="31">
        <v>5</v>
      </c>
      <c r="I45" s="31">
        <v>8</v>
      </c>
      <c r="J45" s="31" t="s">
        <v>27</v>
      </c>
      <c r="K45" s="31" t="s">
        <v>27</v>
      </c>
      <c r="L45" s="38"/>
      <c r="M45" s="38">
        <v>6</v>
      </c>
      <c r="N45" s="38"/>
      <c r="O45" s="38"/>
      <c r="P45" s="33">
        <v>6</v>
      </c>
      <c r="Q45" s="34">
        <f t="shared" si="0"/>
        <v>6.4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2652</v>
      </c>
      <c r="D46" s="28" t="s">
        <v>534</v>
      </c>
      <c r="E46" s="29" t="s">
        <v>506</v>
      </c>
      <c r="F46" s="30" t="s">
        <v>2336</v>
      </c>
      <c r="G46" s="27" t="s">
        <v>76</v>
      </c>
      <c r="H46" s="31">
        <v>9</v>
      </c>
      <c r="I46" s="31">
        <v>6</v>
      </c>
      <c r="J46" s="31" t="s">
        <v>27</v>
      </c>
      <c r="K46" s="31" t="s">
        <v>27</v>
      </c>
      <c r="L46" s="38"/>
      <c r="M46" s="38">
        <v>2</v>
      </c>
      <c r="N46" s="38"/>
      <c r="O46" s="38"/>
      <c r="P46" s="33">
        <v>2</v>
      </c>
      <c r="Q46" s="34">
        <f t="shared" si="0"/>
        <v>4.5999999999999996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2653</v>
      </c>
      <c r="D47" s="28" t="s">
        <v>2085</v>
      </c>
      <c r="E47" s="29" t="s">
        <v>506</v>
      </c>
      <c r="F47" s="30" t="s">
        <v>1575</v>
      </c>
      <c r="G47" s="27" t="s">
        <v>153</v>
      </c>
      <c r="H47" s="31">
        <v>10</v>
      </c>
      <c r="I47" s="31">
        <v>6</v>
      </c>
      <c r="J47" s="31" t="s">
        <v>27</v>
      </c>
      <c r="K47" s="31" t="s">
        <v>27</v>
      </c>
      <c r="L47" s="38"/>
      <c r="M47" s="38">
        <v>5</v>
      </c>
      <c r="N47" s="38"/>
      <c r="O47" s="38"/>
      <c r="P47" s="33">
        <v>5</v>
      </c>
      <c r="Q47" s="34">
        <f t="shared" si="0"/>
        <v>6.3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2654</v>
      </c>
      <c r="D48" s="28" t="s">
        <v>1239</v>
      </c>
      <c r="E48" s="29" t="s">
        <v>506</v>
      </c>
      <c r="F48" s="30" t="s">
        <v>861</v>
      </c>
      <c r="G48" s="27" t="s">
        <v>643</v>
      </c>
      <c r="H48" s="31">
        <v>10</v>
      </c>
      <c r="I48" s="31">
        <v>6</v>
      </c>
      <c r="J48" s="31" t="s">
        <v>27</v>
      </c>
      <c r="K48" s="31" t="s">
        <v>27</v>
      </c>
      <c r="L48" s="38"/>
      <c r="M48" s="38">
        <v>4</v>
      </c>
      <c r="N48" s="38"/>
      <c r="O48" s="38"/>
      <c r="P48" s="33">
        <v>4</v>
      </c>
      <c r="Q48" s="34">
        <f t="shared" si="0"/>
        <v>5.8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2655</v>
      </c>
      <c r="D49" s="28" t="s">
        <v>2656</v>
      </c>
      <c r="E49" s="29" t="s">
        <v>1800</v>
      </c>
      <c r="F49" s="30" t="s">
        <v>2096</v>
      </c>
      <c r="G49" s="27" t="s">
        <v>185</v>
      </c>
      <c r="H49" s="31">
        <v>6</v>
      </c>
      <c r="I49" s="31">
        <v>4</v>
      </c>
      <c r="J49" s="31" t="s">
        <v>27</v>
      </c>
      <c r="K49" s="31" t="s">
        <v>27</v>
      </c>
      <c r="L49" s="38"/>
      <c r="M49" s="38">
        <v>5</v>
      </c>
      <c r="N49" s="38"/>
      <c r="O49" s="38"/>
      <c r="P49" s="33">
        <v>5</v>
      </c>
      <c r="Q49" s="34">
        <f t="shared" si="0"/>
        <v>4.9000000000000004</v>
      </c>
      <c r="R49" s="35" t="str">
        <f t="shared" si="3"/>
        <v>D</v>
      </c>
      <c r="S49" s="36" t="str">
        <f t="shared" si="1"/>
        <v>Trung bình yếu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2657</v>
      </c>
      <c r="D50" s="28" t="s">
        <v>104</v>
      </c>
      <c r="E50" s="29" t="s">
        <v>2658</v>
      </c>
      <c r="F50" s="30" t="s">
        <v>2659</v>
      </c>
      <c r="G50" s="27" t="s">
        <v>2660</v>
      </c>
      <c r="H50" s="31">
        <v>0</v>
      </c>
      <c r="I50" s="31">
        <v>0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>Không đủ ĐKDT</v>
      </c>
      <c r="U50" s="91"/>
      <c r="V50" s="89" t="str">
        <f t="shared" si="2"/>
        <v>Học lại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2661</v>
      </c>
      <c r="D51" s="28" t="s">
        <v>2199</v>
      </c>
      <c r="E51" s="29" t="s">
        <v>242</v>
      </c>
      <c r="F51" s="30" t="s">
        <v>2637</v>
      </c>
      <c r="G51" s="27" t="s">
        <v>220</v>
      </c>
      <c r="H51" s="31">
        <v>7</v>
      </c>
      <c r="I51" s="31">
        <v>9</v>
      </c>
      <c r="J51" s="31" t="s">
        <v>27</v>
      </c>
      <c r="K51" s="31" t="s">
        <v>27</v>
      </c>
      <c r="L51" s="38"/>
      <c r="M51" s="38">
        <v>2</v>
      </c>
      <c r="N51" s="38"/>
      <c r="O51" s="38"/>
      <c r="P51" s="33">
        <v>2</v>
      </c>
      <c r="Q51" s="34">
        <f t="shared" si="0"/>
        <v>5.0999999999999996</v>
      </c>
      <c r="R51" s="35" t="str">
        <f t="shared" si="3"/>
        <v>D+</v>
      </c>
      <c r="S51" s="36" t="str">
        <f t="shared" si="1"/>
        <v>Trung bình yếu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2662</v>
      </c>
      <c r="D52" s="28" t="s">
        <v>2663</v>
      </c>
      <c r="E52" s="29" t="s">
        <v>519</v>
      </c>
      <c r="F52" s="30" t="s">
        <v>572</v>
      </c>
      <c r="G52" s="27" t="s">
        <v>434</v>
      </c>
      <c r="H52" s="31">
        <v>9</v>
      </c>
      <c r="I52" s="31">
        <v>7</v>
      </c>
      <c r="J52" s="31" t="s">
        <v>27</v>
      </c>
      <c r="K52" s="31" t="s">
        <v>27</v>
      </c>
      <c r="L52" s="38"/>
      <c r="M52" s="38">
        <v>9</v>
      </c>
      <c r="N52" s="38"/>
      <c r="O52" s="38"/>
      <c r="P52" s="33">
        <v>9</v>
      </c>
      <c r="Q52" s="34">
        <f t="shared" si="0"/>
        <v>8.4</v>
      </c>
      <c r="R52" s="35" t="str">
        <f t="shared" si="3"/>
        <v>B+</v>
      </c>
      <c r="S52" s="36" t="str">
        <f t="shared" si="1"/>
        <v>Khá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2664</v>
      </c>
      <c r="D53" s="28" t="s">
        <v>483</v>
      </c>
      <c r="E53" s="29" t="s">
        <v>519</v>
      </c>
      <c r="F53" s="30" t="s">
        <v>1518</v>
      </c>
      <c r="G53" s="27" t="s">
        <v>394</v>
      </c>
      <c r="H53" s="31">
        <v>9</v>
      </c>
      <c r="I53" s="31">
        <v>5</v>
      </c>
      <c r="J53" s="31" t="s">
        <v>27</v>
      </c>
      <c r="K53" s="31" t="s">
        <v>27</v>
      </c>
      <c r="L53" s="38"/>
      <c r="M53" s="38">
        <v>2</v>
      </c>
      <c r="N53" s="38"/>
      <c r="O53" s="38"/>
      <c r="P53" s="33">
        <v>2</v>
      </c>
      <c r="Q53" s="34">
        <f t="shared" si="0"/>
        <v>4.3</v>
      </c>
      <c r="R53" s="35" t="str">
        <f t="shared" si="3"/>
        <v>D</v>
      </c>
      <c r="S53" s="36" t="str">
        <f t="shared" si="1"/>
        <v>Trung bình yếu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2665</v>
      </c>
      <c r="D54" s="28" t="s">
        <v>138</v>
      </c>
      <c r="E54" s="29" t="s">
        <v>519</v>
      </c>
      <c r="F54" s="30" t="s">
        <v>1031</v>
      </c>
      <c r="G54" s="27" t="s">
        <v>76</v>
      </c>
      <c r="H54" s="31">
        <v>5</v>
      </c>
      <c r="I54" s="31">
        <v>4</v>
      </c>
      <c r="J54" s="31" t="s">
        <v>27</v>
      </c>
      <c r="K54" s="31" t="s">
        <v>27</v>
      </c>
      <c r="L54" s="38"/>
      <c r="M54" s="38">
        <v>5</v>
      </c>
      <c r="N54" s="38"/>
      <c r="O54" s="38"/>
      <c r="P54" s="33">
        <v>5</v>
      </c>
      <c r="Q54" s="34">
        <f t="shared" si="0"/>
        <v>4.7</v>
      </c>
      <c r="R54" s="35" t="str">
        <f t="shared" si="3"/>
        <v>D</v>
      </c>
      <c r="S54" s="36" t="str">
        <f t="shared" si="1"/>
        <v>Trung bình yếu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2666</v>
      </c>
      <c r="D55" s="28" t="s">
        <v>2667</v>
      </c>
      <c r="E55" s="29" t="s">
        <v>519</v>
      </c>
      <c r="F55" s="30" t="s">
        <v>373</v>
      </c>
      <c r="G55" s="27" t="s">
        <v>394</v>
      </c>
      <c r="H55" s="31">
        <v>10</v>
      </c>
      <c r="I55" s="31">
        <v>8</v>
      </c>
      <c r="J55" s="31" t="s">
        <v>27</v>
      </c>
      <c r="K55" s="31" t="s">
        <v>27</v>
      </c>
      <c r="L55" s="38"/>
      <c r="M55" s="38">
        <v>6</v>
      </c>
      <c r="N55" s="38"/>
      <c r="O55" s="38"/>
      <c r="P55" s="33">
        <v>6</v>
      </c>
      <c r="Q55" s="34">
        <f t="shared" si="0"/>
        <v>7.4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2668</v>
      </c>
      <c r="D56" s="28" t="s">
        <v>1326</v>
      </c>
      <c r="E56" s="29" t="s">
        <v>519</v>
      </c>
      <c r="F56" s="30" t="s">
        <v>1478</v>
      </c>
      <c r="G56" s="27" t="s">
        <v>688</v>
      </c>
      <c r="H56" s="31">
        <v>10</v>
      </c>
      <c r="I56" s="31">
        <v>9</v>
      </c>
      <c r="J56" s="31" t="s">
        <v>27</v>
      </c>
      <c r="K56" s="31" t="s">
        <v>27</v>
      </c>
      <c r="L56" s="38"/>
      <c r="M56" s="38">
        <v>2</v>
      </c>
      <c r="N56" s="38"/>
      <c r="O56" s="38"/>
      <c r="P56" s="33">
        <v>2</v>
      </c>
      <c r="Q56" s="34">
        <f t="shared" si="0"/>
        <v>5.7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2669</v>
      </c>
      <c r="D57" s="28" t="s">
        <v>2670</v>
      </c>
      <c r="E57" s="29" t="s">
        <v>250</v>
      </c>
      <c r="F57" s="30" t="s">
        <v>312</v>
      </c>
      <c r="G57" s="27" t="s">
        <v>153</v>
      </c>
      <c r="H57" s="31">
        <v>7</v>
      </c>
      <c r="I57" s="31">
        <v>7</v>
      </c>
      <c r="J57" s="31" t="s">
        <v>27</v>
      </c>
      <c r="K57" s="31" t="s">
        <v>27</v>
      </c>
      <c r="L57" s="38"/>
      <c r="M57" s="38">
        <v>2</v>
      </c>
      <c r="N57" s="38"/>
      <c r="O57" s="38"/>
      <c r="P57" s="33">
        <v>2</v>
      </c>
      <c r="Q57" s="34">
        <f t="shared" si="0"/>
        <v>4.5</v>
      </c>
      <c r="R57" s="35" t="str">
        <f t="shared" si="3"/>
        <v>D</v>
      </c>
      <c r="S57" s="36" t="str">
        <f t="shared" si="1"/>
        <v>Trung bình yếu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2671</v>
      </c>
      <c r="D58" s="28" t="s">
        <v>325</v>
      </c>
      <c r="E58" s="29" t="s">
        <v>526</v>
      </c>
      <c r="F58" s="30" t="s">
        <v>1266</v>
      </c>
      <c r="G58" s="27" t="s">
        <v>83</v>
      </c>
      <c r="H58" s="31">
        <v>5</v>
      </c>
      <c r="I58" s="31">
        <v>9</v>
      </c>
      <c r="J58" s="31" t="s">
        <v>27</v>
      </c>
      <c r="K58" s="31" t="s">
        <v>27</v>
      </c>
      <c r="L58" s="38"/>
      <c r="M58" s="38">
        <v>6</v>
      </c>
      <c r="N58" s="38"/>
      <c r="O58" s="38"/>
      <c r="P58" s="33">
        <v>6</v>
      </c>
      <c r="Q58" s="34">
        <f t="shared" si="0"/>
        <v>6.7</v>
      </c>
      <c r="R58" s="35" t="str">
        <f t="shared" si="3"/>
        <v>C+</v>
      </c>
      <c r="S58" s="36" t="str">
        <f t="shared" si="1"/>
        <v>Trung bình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2672</v>
      </c>
      <c r="D59" s="28" t="s">
        <v>2673</v>
      </c>
      <c r="E59" s="29" t="s">
        <v>1066</v>
      </c>
      <c r="F59" s="30" t="s">
        <v>664</v>
      </c>
      <c r="G59" s="27" t="s">
        <v>424</v>
      </c>
      <c r="H59" s="31">
        <v>6</v>
      </c>
      <c r="I59" s="31">
        <v>7</v>
      </c>
      <c r="J59" s="31" t="s">
        <v>27</v>
      </c>
      <c r="K59" s="31" t="s">
        <v>27</v>
      </c>
      <c r="L59" s="38"/>
      <c r="M59" s="38">
        <v>4</v>
      </c>
      <c r="N59" s="38"/>
      <c r="O59" s="38"/>
      <c r="P59" s="33">
        <v>4</v>
      </c>
      <c r="Q59" s="34">
        <f t="shared" si="0"/>
        <v>5.3</v>
      </c>
      <c r="R59" s="35" t="str">
        <f t="shared" si="3"/>
        <v>D+</v>
      </c>
      <c r="S59" s="36" t="str">
        <f t="shared" si="1"/>
        <v>Trung bình yếu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2674</v>
      </c>
      <c r="D60" s="28" t="s">
        <v>2675</v>
      </c>
      <c r="E60" s="29" t="s">
        <v>531</v>
      </c>
      <c r="F60" s="30" t="s">
        <v>1629</v>
      </c>
      <c r="G60" s="27" t="s">
        <v>153</v>
      </c>
      <c r="H60" s="31">
        <v>10</v>
      </c>
      <c r="I60" s="31">
        <v>4</v>
      </c>
      <c r="J60" s="31" t="s">
        <v>27</v>
      </c>
      <c r="K60" s="31" t="s">
        <v>27</v>
      </c>
      <c r="L60" s="38"/>
      <c r="M60" s="38">
        <v>4</v>
      </c>
      <c r="N60" s="38"/>
      <c r="O60" s="38"/>
      <c r="P60" s="33">
        <v>4</v>
      </c>
      <c r="Q60" s="34">
        <f t="shared" si="0"/>
        <v>5.2</v>
      </c>
      <c r="R60" s="35" t="str">
        <f t="shared" si="3"/>
        <v>D+</v>
      </c>
      <c r="S60" s="36" t="str">
        <f t="shared" si="1"/>
        <v>Trung bình yếu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2676</v>
      </c>
      <c r="D61" s="28" t="s">
        <v>253</v>
      </c>
      <c r="E61" s="29" t="s">
        <v>531</v>
      </c>
      <c r="F61" s="30" t="s">
        <v>2378</v>
      </c>
      <c r="G61" s="27" t="s">
        <v>97</v>
      </c>
      <c r="H61" s="31">
        <v>7</v>
      </c>
      <c r="I61" s="31">
        <v>4</v>
      </c>
      <c r="J61" s="31" t="s">
        <v>27</v>
      </c>
      <c r="K61" s="31" t="s">
        <v>27</v>
      </c>
      <c r="L61" s="38"/>
      <c r="M61" s="38">
        <v>4</v>
      </c>
      <c r="N61" s="38"/>
      <c r="O61" s="38"/>
      <c r="P61" s="33">
        <v>4</v>
      </c>
      <c r="Q61" s="34">
        <f t="shared" si="0"/>
        <v>4.5999999999999996</v>
      </c>
      <c r="R61" s="35" t="str">
        <f t="shared" si="3"/>
        <v>D</v>
      </c>
      <c r="S61" s="36" t="str">
        <f t="shared" si="1"/>
        <v>Trung bình yếu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2677</v>
      </c>
      <c r="D62" s="28" t="s">
        <v>391</v>
      </c>
      <c r="E62" s="29" t="s">
        <v>270</v>
      </c>
      <c r="F62" s="30" t="s">
        <v>177</v>
      </c>
      <c r="G62" s="27" t="s">
        <v>331</v>
      </c>
      <c r="H62" s="31">
        <v>7</v>
      </c>
      <c r="I62" s="31">
        <v>7</v>
      </c>
      <c r="J62" s="31" t="s">
        <v>27</v>
      </c>
      <c r="K62" s="31" t="s">
        <v>27</v>
      </c>
      <c r="L62" s="38"/>
      <c r="M62" s="38">
        <v>3</v>
      </c>
      <c r="N62" s="38"/>
      <c r="O62" s="38"/>
      <c r="P62" s="33">
        <v>3</v>
      </c>
      <c r="Q62" s="34">
        <f t="shared" si="0"/>
        <v>5</v>
      </c>
      <c r="R62" s="35" t="str">
        <f t="shared" si="3"/>
        <v>D+</v>
      </c>
      <c r="S62" s="36" t="str">
        <f t="shared" si="1"/>
        <v>Trung bình yếu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2678</v>
      </c>
      <c r="D63" s="28" t="s">
        <v>391</v>
      </c>
      <c r="E63" s="29" t="s">
        <v>275</v>
      </c>
      <c r="F63" s="30" t="s">
        <v>2679</v>
      </c>
      <c r="G63" s="27" t="s">
        <v>185</v>
      </c>
      <c r="H63" s="31">
        <v>9</v>
      </c>
      <c r="I63" s="31">
        <v>8</v>
      </c>
      <c r="J63" s="31" t="s">
        <v>27</v>
      </c>
      <c r="K63" s="31" t="s">
        <v>27</v>
      </c>
      <c r="L63" s="38"/>
      <c r="M63" s="38">
        <v>7</v>
      </c>
      <c r="N63" s="38"/>
      <c r="O63" s="38"/>
      <c r="P63" s="33">
        <v>7</v>
      </c>
      <c r="Q63" s="34">
        <f t="shared" si="0"/>
        <v>7.7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2680</v>
      </c>
      <c r="D64" s="28" t="s">
        <v>138</v>
      </c>
      <c r="E64" s="29" t="s">
        <v>275</v>
      </c>
      <c r="F64" s="30" t="s">
        <v>968</v>
      </c>
      <c r="G64" s="27" t="s">
        <v>76</v>
      </c>
      <c r="H64" s="31">
        <v>9</v>
      </c>
      <c r="I64" s="31">
        <v>9</v>
      </c>
      <c r="J64" s="31" t="s">
        <v>27</v>
      </c>
      <c r="K64" s="31" t="s">
        <v>27</v>
      </c>
      <c r="L64" s="38"/>
      <c r="M64" s="38">
        <v>5</v>
      </c>
      <c r="N64" s="38"/>
      <c r="O64" s="38"/>
      <c r="P64" s="33">
        <v>5</v>
      </c>
      <c r="Q64" s="34">
        <f t="shared" si="0"/>
        <v>7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2681</v>
      </c>
      <c r="D65" s="28" t="s">
        <v>155</v>
      </c>
      <c r="E65" s="29" t="s">
        <v>279</v>
      </c>
      <c r="F65" s="30" t="s">
        <v>1274</v>
      </c>
      <c r="G65" s="27" t="s">
        <v>83</v>
      </c>
      <c r="H65" s="31">
        <v>7</v>
      </c>
      <c r="I65" s="31">
        <v>4</v>
      </c>
      <c r="J65" s="31" t="s">
        <v>27</v>
      </c>
      <c r="K65" s="31" t="s">
        <v>27</v>
      </c>
      <c r="L65" s="38"/>
      <c r="M65" s="38">
        <v>2</v>
      </c>
      <c r="N65" s="38"/>
      <c r="O65" s="38"/>
      <c r="P65" s="33">
        <v>2</v>
      </c>
      <c r="Q65" s="34">
        <f t="shared" si="0"/>
        <v>3.6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91"/>
      <c r="V65" s="89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2682</v>
      </c>
      <c r="D66" s="28" t="s">
        <v>950</v>
      </c>
      <c r="E66" s="29" t="s">
        <v>279</v>
      </c>
      <c r="F66" s="30" t="s">
        <v>2683</v>
      </c>
      <c r="G66" s="27" t="s">
        <v>394</v>
      </c>
      <c r="H66" s="31">
        <v>7</v>
      </c>
      <c r="I66" s="31">
        <v>9</v>
      </c>
      <c r="J66" s="31" t="s">
        <v>27</v>
      </c>
      <c r="K66" s="31" t="s">
        <v>27</v>
      </c>
      <c r="L66" s="38"/>
      <c r="M66" s="38">
        <v>2</v>
      </c>
      <c r="N66" s="38"/>
      <c r="O66" s="38"/>
      <c r="P66" s="33">
        <v>2</v>
      </c>
      <c r="Q66" s="34">
        <f t="shared" si="0"/>
        <v>5.0999999999999996</v>
      </c>
      <c r="R66" s="35" t="str">
        <f t="shared" si="3"/>
        <v>D+</v>
      </c>
      <c r="S66" s="36" t="str">
        <f t="shared" si="1"/>
        <v>Trung bình yếu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2684</v>
      </c>
      <c r="D67" s="28" t="s">
        <v>138</v>
      </c>
      <c r="E67" s="29" t="s">
        <v>1078</v>
      </c>
      <c r="F67" s="30" t="s">
        <v>381</v>
      </c>
      <c r="G67" s="27" t="s">
        <v>227</v>
      </c>
      <c r="H67" s="31">
        <v>8</v>
      </c>
      <c r="I67" s="31">
        <v>4</v>
      </c>
      <c r="J67" s="31" t="s">
        <v>27</v>
      </c>
      <c r="K67" s="31" t="s">
        <v>27</v>
      </c>
      <c r="L67" s="38"/>
      <c r="M67" s="38">
        <v>3</v>
      </c>
      <c r="N67" s="38"/>
      <c r="O67" s="38"/>
      <c r="P67" s="33">
        <v>3</v>
      </c>
      <c r="Q67" s="34">
        <f t="shared" si="0"/>
        <v>4.3</v>
      </c>
      <c r="R67" s="35" t="str">
        <f t="shared" si="3"/>
        <v>D</v>
      </c>
      <c r="S67" s="36" t="str">
        <f t="shared" si="1"/>
        <v>Trung bình yếu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2685</v>
      </c>
      <c r="D68" s="28" t="s">
        <v>2686</v>
      </c>
      <c r="E68" s="29" t="s">
        <v>1078</v>
      </c>
      <c r="F68" s="30" t="s">
        <v>2499</v>
      </c>
      <c r="G68" s="27" t="s">
        <v>76</v>
      </c>
      <c r="H68" s="31">
        <v>9</v>
      </c>
      <c r="I68" s="31">
        <v>7</v>
      </c>
      <c r="J68" s="31" t="s">
        <v>27</v>
      </c>
      <c r="K68" s="31" t="s">
        <v>27</v>
      </c>
      <c r="L68" s="38"/>
      <c r="M68" s="38">
        <v>4</v>
      </c>
      <c r="N68" s="38"/>
      <c r="O68" s="38"/>
      <c r="P68" s="33">
        <v>4</v>
      </c>
      <c r="Q68" s="34">
        <f t="shared" si="0"/>
        <v>5.9</v>
      </c>
      <c r="R68" s="35" t="str">
        <f t="shared" si="3"/>
        <v>C</v>
      </c>
      <c r="S68" s="36" t="str">
        <f t="shared" si="1"/>
        <v>Trung bình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2687</v>
      </c>
      <c r="D69" s="28" t="s">
        <v>2688</v>
      </c>
      <c r="E69" s="29" t="s">
        <v>1084</v>
      </c>
      <c r="F69" s="30" t="s">
        <v>351</v>
      </c>
      <c r="G69" s="27" t="s">
        <v>136</v>
      </c>
      <c r="H69" s="31">
        <v>8</v>
      </c>
      <c r="I69" s="31">
        <v>7</v>
      </c>
      <c r="J69" s="31" t="s">
        <v>27</v>
      </c>
      <c r="K69" s="31" t="s">
        <v>27</v>
      </c>
      <c r="L69" s="38"/>
      <c r="M69" s="38">
        <v>5</v>
      </c>
      <c r="N69" s="38"/>
      <c r="O69" s="38"/>
      <c r="P69" s="33">
        <v>5</v>
      </c>
      <c r="Q69" s="34">
        <f t="shared" si="0"/>
        <v>6.2</v>
      </c>
      <c r="R69" s="35" t="str">
        <f t="shared" si="3"/>
        <v>C</v>
      </c>
      <c r="S69" s="36" t="str">
        <f t="shared" si="1"/>
        <v>Trung bình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2689</v>
      </c>
      <c r="D70" s="28" t="s">
        <v>2690</v>
      </c>
      <c r="E70" s="29" t="s">
        <v>2467</v>
      </c>
      <c r="F70" s="30" t="s">
        <v>362</v>
      </c>
      <c r="G70" s="27" t="s">
        <v>120</v>
      </c>
      <c r="H70" s="31">
        <v>6</v>
      </c>
      <c r="I70" s="31">
        <v>7</v>
      </c>
      <c r="J70" s="31" t="s">
        <v>27</v>
      </c>
      <c r="K70" s="31" t="s">
        <v>27</v>
      </c>
      <c r="L70" s="38"/>
      <c r="M70" s="38">
        <v>2</v>
      </c>
      <c r="N70" s="38"/>
      <c r="O70" s="38"/>
      <c r="P70" s="33">
        <v>2</v>
      </c>
      <c r="Q70" s="34">
        <f t="shared" si="0"/>
        <v>4.3</v>
      </c>
      <c r="R70" s="35" t="str">
        <f t="shared" si="3"/>
        <v>D</v>
      </c>
      <c r="S70" s="36" t="str">
        <f t="shared" si="1"/>
        <v>Trung bình yếu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2691</v>
      </c>
      <c r="D71" s="28" t="s">
        <v>442</v>
      </c>
      <c r="E71" s="29" t="s">
        <v>2467</v>
      </c>
      <c r="F71" s="30" t="s">
        <v>2692</v>
      </c>
      <c r="G71" s="27" t="s">
        <v>136</v>
      </c>
      <c r="H71" s="31">
        <v>5</v>
      </c>
      <c r="I71" s="31">
        <v>4</v>
      </c>
      <c r="J71" s="31" t="s">
        <v>27</v>
      </c>
      <c r="K71" s="31" t="s">
        <v>27</v>
      </c>
      <c r="L71" s="38"/>
      <c r="M71" s="38">
        <v>4</v>
      </c>
      <c r="N71" s="38"/>
      <c r="O71" s="38"/>
      <c r="P71" s="33">
        <v>4</v>
      </c>
      <c r="Q71" s="34">
        <f t="shared" si="0"/>
        <v>4.2</v>
      </c>
      <c r="R71" s="35" t="str">
        <f t="shared" si="3"/>
        <v>D</v>
      </c>
      <c r="S71" s="36" t="str">
        <f t="shared" si="1"/>
        <v>Trung bình yếu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2693</v>
      </c>
      <c r="D72" s="28" t="s">
        <v>1765</v>
      </c>
      <c r="E72" s="29" t="s">
        <v>1967</v>
      </c>
      <c r="F72" s="30" t="s">
        <v>1002</v>
      </c>
      <c r="G72" s="27" t="s">
        <v>331</v>
      </c>
      <c r="H72" s="31">
        <v>5</v>
      </c>
      <c r="I72" s="31">
        <v>4</v>
      </c>
      <c r="J72" s="31" t="s">
        <v>27</v>
      </c>
      <c r="K72" s="31" t="s">
        <v>27</v>
      </c>
      <c r="L72" s="38"/>
      <c r="M72" s="38">
        <v>4</v>
      </c>
      <c r="N72" s="38"/>
      <c r="O72" s="38"/>
      <c r="P72" s="33">
        <v>4</v>
      </c>
      <c r="Q72" s="34">
        <f t="shared" si="0"/>
        <v>4.2</v>
      </c>
      <c r="R72" s="35" t="str">
        <f t="shared" si="3"/>
        <v>D</v>
      </c>
      <c r="S72" s="36" t="str">
        <f t="shared" si="1"/>
        <v>Trung bình yếu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2694</v>
      </c>
      <c r="D73" s="28" t="s">
        <v>2695</v>
      </c>
      <c r="E73" s="29" t="s">
        <v>757</v>
      </c>
      <c r="F73" s="30" t="s">
        <v>1991</v>
      </c>
      <c r="G73" s="27" t="s">
        <v>83</v>
      </c>
      <c r="H73" s="31">
        <v>5</v>
      </c>
      <c r="I73" s="31">
        <v>4</v>
      </c>
      <c r="J73" s="31" t="s">
        <v>27</v>
      </c>
      <c r="K73" s="31" t="s">
        <v>27</v>
      </c>
      <c r="L73" s="38"/>
      <c r="M73" s="38">
        <v>5</v>
      </c>
      <c r="N73" s="38"/>
      <c r="O73" s="38"/>
      <c r="P73" s="33">
        <v>5</v>
      </c>
      <c r="Q73" s="34">
        <f t="shared" si="0"/>
        <v>4.7</v>
      </c>
      <c r="R73" s="35" t="str">
        <f t="shared" si="3"/>
        <v>D</v>
      </c>
      <c r="S73" s="36" t="str">
        <f t="shared" si="1"/>
        <v>Trung bình yếu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2696</v>
      </c>
      <c r="D74" s="28" t="s">
        <v>857</v>
      </c>
      <c r="E74" s="29" t="s">
        <v>300</v>
      </c>
      <c r="F74" s="30" t="s">
        <v>1719</v>
      </c>
      <c r="G74" s="27" t="s">
        <v>185</v>
      </c>
      <c r="H74" s="31">
        <v>9</v>
      </c>
      <c r="I74" s="31">
        <v>7</v>
      </c>
      <c r="J74" s="31" t="s">
        <v>27</v>
      </c>
      <c r="K74" s="31" t="s">
        <v>27</v>
      </c>
      <c r="L74" s="38"/>
      <c r="M74" s="38">
        <v>4</v>
      </c>
      <c r="N74" s="38"/>
      <c r="O74" s="38"/>
      <c r="P74" s="33">
        <v>4</v>
      </c>
      <c r="Q74" s="34">
        <f t="shared" si="0"/>
        <v>5.9</v>
      </c>
      <c r="R74" s="35" t="str">
        <f t="shared" si="3"/>
        <v>C</v>
      </c>
      <c r="S74" s="36" t="str">
        <f t="shared" si="1"/>
        <v>Trung bình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2697</v>
      </c>
      <c r="D75" s="28" t="s">
        <v>2698</v>
      </c>
      <c r="E75" s="29" t="s">
        <v>300</v>
      </c>
      <c r="F75" s="30" t="s">
        <v>2499</v>
      </c>
      <c r="G75" s="27" t="s">
        <v>136</v>
      </c>
      <c r="H75" s="31">
        <v>8</v>
      </c>
      <c r="I75" s="31">
        <v>7</v>
      </c>
      <c r="J75" s="31" t="s">
        <v>27</v>
      </c>
      <c r="K75" s="31" t="s">
        <v>27</v>
      </c>
      <c r="L75" s="38"/>
      <c r="M75" s="38">
        <v>2</v>
      </c>
      <c r="N75" s="38"/>
      <c r="O75" s="38"/>
      <c r="P75" s="33">
        <v>2</v>
      </c>
      <c r="Q75" s="34">
        <f t="shared" ref="Q75:Q82" si="5">ROUND(SUMPRODUCT(H75:P75,$H$10:$P$10)/100,1)</f>
        <v>4.7</v>
      </c>
      <c r="R75" s="35" t="str">
        <f t="shared" si="3"/>
        <v>D</v>
      </c>
      <c r="S75" s="36" t="str">
        <f t="shared" si="1"/>
        <v>Trung bình yếu</v>
      </c>
      <c r="T75" s="37" t="str">
        <f t="shared" si="4"/>
        <v/>
      </c>
      <c r="U75" s="91"/>
      <c r="V75" s="89" t="str">
        <f t="shared" ref="V75:V82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2699</v>
      </c>
      <c r="D76" s="28" t="s">
        <v>2700</v>
      </c>
      <c r="E76" s="29" t="s">
        <v>319</v>
      </c>
      <c r="F76" s="30" t="s">
        <v>1067</v>
      </c>
      <c r="G76" s="27" t="s">
        <v>394</v>
      </c>
      <c r="H76" s="31">
        <v>7</v>
      </c>
      <c r="I76" s="31">
        <v>8</v>
      </c>
      <c r="J76" s="31" t="s">
        <v>27</v>
      </c>
      <c r="K76" s="31" t="s">
        <v>27</v>
      </c>
      <c r="L76" s="38"/>
      <c r="M76" s="38">
        <v>3</v>
      </c>
      <c r="N76" s="38"/>
      <c r="O76" s="38"/>
      <c r="P76" s="33">
        <v>3</v>
      </c>
      <c r="Q76" s="34">
        <f t="shared" si="5"/>
        <v>5.3</v>
      </c>
      <c r="R76" s="35" t="str">
        <f t="shared" si="3"/>
        <v>D+</v>
      </c>
      <c r="S76" s="36" t="str">
        <f t="shared" si="1"/>
        <v>Trung bình yếu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2701</v>
      </c>
      <c r="D77" s="28" t="s">
        <v>2702</v>
      </c>
      <c r="E77" s="29" t="s">
        <v>319</v>
      </c>
      <c r="F77" s="30" t="s">
        <v>348</v>
      </c>
      <c r="G77" s="27" t="s">
        <v>136</v>
      </c>
      <c r="H77" s="31">
        <v>9</v>
      </c>
      <c r="I77" s="31">
        <v>6</v>
      </c>
      <c r="J77" s="31" t="s">
        <v>27</v>
      </c>
      <c r="K77" s="31" t="s">
        <v>27</v>
      </c>
      <c r="L77" s="38"/>
      <c r="M77" s="38">
        <v>3</v>
      </c>
      <c r="N77" s="38"/>
      <c r="O77" s="38"/>
      <c r="P77" s="33">
        <v>3</v>
      </c>
      <c r="Q77" s="34">
        <f t="shared" si="5"/>
        <v>5.0999999999999996</v>
      </c>
      <c r="R77" s="35" t="str">
        <f t="shared" si="3"/>
        <v>D+</v>
      </c>
      <c r="S77" s="36" t="str">
        <f t="shared" si="1"/>
        <v>Trung bình yếu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2703</v>
      </c>
      <c r="D78" s="28" t="s">
        <v>2690</v>
      </c>
      <c r="E78" s="29" t="s">
        <v>326</v>
      </c>
      <c r="F78" s="30" t="s">
        <v>1242</v>
      </c>
      <c r="G78" s="27" t="s">
        <v>83</v>
      </c>
      <c r="H78" s="31">
        <v>6</v>
      </c>
      <c r="I78" s="31">
        <v>4</v>
      </c>
      <c r="J78" s="31" t="s">
        <v>27</v>
      </c>
      <c r="K78" s="31" t="s">
        <v>27</v>
      </c>
      <c r="L78" s="38"/>
      <c r="M78" s="38">
        <v>4</v>
      </c>
      <c r="N78" s="38"/>
      <c r="O78" s="38"/>
      <c r="P78" s="33">
        <v>4</v>
      </c>
      <c r="Q78" s="34">
        <f t="shared" si="5"/>
        <v>4.4000000000000004</v>
      </c>
      <c r="R78" s="35" t="str">
        <f t="shared" si="3"/>
        <v>D</v>
      </c>
      <c r="S78" s="36" t="str">
        <f t="shared" si="1"/>
        <v>Trung bình yếu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2704</v>
      </c>
      <c r="D79" s="28" t="s">
        <v>890</v>
      </c>
      <c r="E79" s="29" t="s">
        <v>1276</v>
      </c>
      <c r="F79" s="30" t="s">
        <v>542</v>
      </c>
      <c r="G79" s="27" t="s">
        <v>394</v>
      </c>
      <c r="H79" s="31">
        <v>9</v>
      </c>
      <c r="I79" s="31">
        <v>4</v>
      </c>
      <c r="J79" s="31" t="s">
        <v>27</v>
      </c>
      <c r="K79" s="31" t="s">
        <v>27</v>
      </c>
      <c r="L79" s="38"/>
      <c r="M79" s="38">
        <v>6</v>
      </c>
      <c r="N79" s="38"/>
      <c r="O79" s="38"/>
      <c r="P79" s="33">
        <v>6</v>
      </c>
      <c r="Q79" s="34">
        <f t="shared" si="5"/>
        <v>6</v>
      </c>
      <c r="R79" s="35" t="str">
        <f t="shared" si="3"/>
        <v>C</v>
      </c>
      <c r="S79" s="36" t="str">
        <f t="shared" si="1"/>
        <v>Trung bình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2705</v>
      </c>
      <c r="D80" s="28" t="s">
        <v>314</v>
      </c>
      <c r="E80" s="29" t="s">
        <v>1583</v>
      </c>
      <c r="F80" s="30" t="s">
        <v>1398</v>
      </c>
      <c r="G80" s="27" t="s">
        <v>394</v>
      </c>
      <c r="H80" s="31">
        <v>9</v>
      </c>
      <c r="I80" s="31">
        <v>7</v>
      </c>
      <c r="J80" s="31" t="s">
        <v>27</v>
      </c>
      <c r="K80" s="31" t="s">
        <v>27</v>
      </c>
      <c r="L80" s="38"/>
      <c r="M80" s="38">
        <v>4</v>
      </c>
      <c r="N80" s="38"/>
      <c r="O80" s="38"/>
      <c r="P80" s="33">
        <v>4</v>
      </c>
      <c r="Q80" s="34">
        <f t="shared" si="5"/>
        <v>5.9</v>
      </c>
      <c r="R80" s="35" t="str">
        <f t="shared" si="3"/>
        <v>C</v>
      </c>
      <c r="S80" s="36" t="str">
        <f t="shared" si="1"/>
        <v>Trung bình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2706</v>
      </c>
      <c r="D81" s="28" t="s">
        <v>314</v>
      </c>
      <c r="E81" s="29" t="s">
        <v>334</v>
      </c>
      <c r="F81" s="30" t="s">
        <v>1815</v>
      </c>
      <c r="G81" s="27" t="s">
        <v>394</v>
      </c>
      <c r="H81" s="31">
        <v>9</v>
      </c>
      <c r="I81" s="31">
        <v>8</v>
      </c>
      <c r="J81" s="31" t="s">
        <v>27</v>
      </c>
      <c r="K81" s="31" t="s">
        <v>27</v>
      </c>
      <c r="L81" s="38"/>
      <c r="M81" s="38">
        <v>5</v>
      </c>
      <c r="N81" s="38"/>
      <c r="O81" s="38"/>
      <c r="P81" s="33">
        <v>5</v>
      </c>
      <c r="Q81" s="34">
        <f t="shared" si="5"/>
        <v>6.7</v>
      </c>
      <c r="R81" s="35" t="str">
        <f t="shared" si="3"/>
        <v>C+</v>
      </c>
      <c r="S81" s="36" t="str">
        <f t="shared" si="1"/>
        <v>Trung bình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2707</v>
      </c>
      <c r="D82" s="28" t="s">
        <v>2708</v>
      </c>
      <c r="E82" s="29" t="s">
        <v>2709</v>
      </c>
      <c r="F82" s="30" t="s">
        <v>546</v>
      </c>
      <c r="G82" s="27" t="s">
        <v>153</v>
      </c>
      <c r="H82" s="31">
        <v>5</v>
      </c>
      <c r="I82" s="31">
        <v>4</v>
      </c>
      <c r="J82" s="31" t="s">
        <v>27</v>
      </c>
      <c r="K82" s="31" t="s">
        <v>27</v>
      </c>
      <c r="L82" s="38"/>
      <c r="M82" s="38">
        <v>7</v>
      </c>
      <c r="N82" s="38"/>
      <c r="O82" s="38"/>
      <c r="P82" s="33">
        <v>7</v>
      </c>
      <c r="Q82" s="34">
        <f t="shared" si="5"/>
        <v>5.7</v>
      </c>
      <c r="R82" s="35" t="str">
        <f t="shared" si="3"/>
        <v>C</v>
      </c>
      <c r="S82" s="36" t="str">
        <f t="shared" si="1"/>
        <v>Trung bình</v>
      </c>
      <c r="T82" s="37" t="str">
        <f t="shared" si="4"/>
        <v/>
      </c>
      <c r="U82" s="91"/>
      <c r="V82" s="89" t="str">
        <f t="shared" si="6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7.5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t="16.5">
      <c r="A84" s="2"/>
      <c r="B84" s="111" t="s">
        <v>28</v>
      </c>
      <c r="C84" s="111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t="16.5" customHeight="1">
      <c r="A85" s="2"/>
      <c r="B85" s="45" t="s">
        <v>29</v>
      </c>
      <c r="C85" s="45"/>
      <c r="D85" s="46">
        <f>+$Y$9</f>
        <v>72</v>
      </c>
      <c r="E85" s="47" t="s">
        <v>30</v>
      </c>
      <c r="F85" s="47"/>
      <c r="G85" s="131" t="s">
        <v>31</v>
      </c>
      <c r="H85" s="131"/>
      <c r="I85" s="131"/>
      <c r="J85" s="131"/>
      <c r="K85" s="131"/>
      <c r="L85" s="131"/>
      <c r="M85" s="131"/>
      <c r="N85" s="131"/>
      <c r="O85" s="131"/>
      <c r="P85" s="48">
        <f>$Y$9 -COUNTIF($T$10:$T$272,"Vắng") -COUNTIF($T$10:$T$272,"Vắng có phép") - COUNTIF($T$10:$T$272,"Đình chỉ thi") - COUNTIF($T$10:$T$272,"Không đủ ĐKDT")</f>
        <v>70</v>
      </c>
      <c r="Q85" s="48"/>
      <c r="R85" s="49"/>
      <c r="S85" s="50"/>
      <c r="T85" s="50" t="s">
        <v>30</v>
      </c>
      <c r="U85" s="3"/>
    </row>
    <row r="86" spans="1:38" ht="16.5" customHeight="1">
      <c r="A86" s="2"/>
      <c r="B86" s="45" t="s">
        <v>32</v>
      </c>
      <c r="C86" s="45"/>
      <c r="D86" s="46">
        <f>+$AJ$9</f>
        <v>67</v>
      </c>
      <c r="E86" s="47" t="s">
        <v>30</v>
      </c>
      <c r="F86" s="47"/>
      <c r="G86" s="131" t="s">
        <v>33</v>
      </c>
      <c r="H86" s="131"/>
      <c r="I86" s="131"/>
      <c r="J86" s="131"/>
      <c r="K86" s="131"/>
      <c r="L86" s="131"/>
      <c r="M86" s="131"/>
      <c r="N86" s="131"/>
      <c r="O86" s="131"/>
      <c r="P86" s="51">
        <f>COUNTIF($T$10:$T$148,"Vắng")</f>
        <v>0</v>
      </c>
      <c r="Q86" s="51"/>
      <c r="R86" s="52"/>
      <c r="S86" s="50"/>
      <c r="T86" s="50" t="s">
        <v>30</v>
      </c>
      <c r="U86" s="3"/>
    </row>
    <row r="87" spans="1:38" ht="16.5" customHeight="1">
      <c r="A87" s="2"/>
      <c r="B87" s="45" t="s">
        <v>53</v>
      </c>
      <c r="C87" s="45"/>
      <c r="D87" s="83">
        <f>COUNTIF(V11:V82,"Học lại")</f>
        <v>5</v>
      </c>
      <c r="E87" s="47" t="s">
        <v>30</v>
      </c>
      <c r="F87" s="47"/>
      <c r="G87" s="131" t="s">
        <v>54</v>
      </c>
      <c r="H87" s="131"/>
      <c r="I87" s="131"/>
      <c r="J87" s="131"/>
      <c r="K87" s="131"/>
      <c r="L87" s="131"/>
      <c r="M87" s="131"/>
      <c r="N87" s="131"/>
      <c r="O87" s="131"/>
      <c r="P87" s="48">
        <f>COUNTIF($T$10:$T$148,"Vắng có phép")</f>
        <v>0</v>
      </c>
      <c r="Q87" s="48"/>
      <c r="R87" s="49"/>
      <c r="S87" s="50"/>
      <c r="T87" s="50" t="s">
        <v>30</v>
      </c>
      <c r="U87" s="3"/>
    </row>
    <row r="88" spans="1:38" ht="3" customHeight="1">
      <c r="A88" s="2"/>
      <c r="B88" s="39"/>
      <c r="C88" s="40"/>
      <c r="D88" s="40"/>
      <c r="E88" s="41"/>
      <c r="F88" s="41"/>
      <c r="G88" s="41"/>
      <c r="H88" s="42"/>
      <c r="I88" s="43"/>
      <c r="J88" s="43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</row>
    <row r="89" spans="1:38">
      <c r="B89" s="84" t="s">
        <v>34</v>
      </c>
      <c r="C89" s="84"/>
      <c r="D89" s="85">
        <f>COUNTIF(V11:V82,"Thi lại")</f>
        <v>0</v>
      </c>
      <c r="E89" s="86" t="s">
        <v>30</v>
      </c>
      <c r="F89" s="3"/>
      <c r="G89" s="3"/>
      <c r="H89" s="3"/>
      <c r="I89" s="3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3"/>
    </row>
    <row r="90" spans="1:38">
      <c r="B90" s="84"/>
      <c r="C90" s="84"/>
      <c r="D90" s="85"/>
      <c r="E90" s="86"/>
      <c r="F90" s="3"/>
      <c r="G90" s="3"/>
      <c r="H90" s="3"/>
      <c r="I90" s="3"/>
      <c r="J90" s="130" t="s">
        <v>3865</v>
      </c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3"/>
    </row>
    <row r="91" spans="1:38">
      <c r="A91" s="53"/>
      <c r="B91" s="99" t="s">
        <v>35</v>
      </c>
      <c r="C91" s="99"/>
      <c r="D91" s="99"/>
      <c r="E91" s="99"/>
      <c r="F91" s="99"/>
      <c r="G91" s="99"/>
      <c r="H91" s="99"/>
      <c r="I91" s="54"/>
      <c r="J91" s="104" t="s">
        <v>36</v>
      </c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3"/>
    </row>
    <row r="92" spans="1:38" ht="4.5" customHeight="1">
      <c r="A92" s="2"/>
      <c r="B92" s="39"/>
      <c r="C92" s="55"/>
      <c r="D92" s="55"/>
      <c r="E92" s="56"/>
      <c r="F92" s="56"/>
      <c r="G92" s="56"/>
      <c r="H92" s="57"/>
      <c r="I92" s="58"/>
      <c r="J92" s="58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38" s="2" customFormat="1">
      <c r="B93" s="99" t="s">
        <v>37</v>
      </c>
      <c r="C93" s="99"/>
      <c r="D93" s="101" t="s">
        <v>38</v>
      </c>
      <c r="E93" s="101"/>
      <c r="F93" s="101"/>
      <c r="G93" s="101"/>
      <c r="H93" s="101"/>
      <c r="I93" s="58"/>
      <c r="J93" s="58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9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3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18" customHeight="1">
      <c r="A99" s="1"/>
      <c r="B99" s="100" t="s">
        <v>3863</v>
      </c>
      <c r="C99" s="100"/>
      <c r="D99" s="100" t="s">
        <v>3864</v>
      </c>
      <c r="E99" s="100"/>
      <c r="F99" s="100"/>
      <c r="G99" s="100"/>
      <c r="H99" s="100"/>
      <c r="I99" s="100"/>
      <c r="J99" s="100" t="s">
        <v>39</v>
      </c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4.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36.7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ht="38.25" hidden="1" customHeight="1">
      <c r="B102" s="98" t="s">
        <v>51</v>
      </c>
      <c r="C102" s="99"/>
      <c r="D102" s="99"/>
      <c r="E102" s="99"/>
      <c r="F102" s="99"/>
      <c r="G102" s="99"/>
      <c r="H102" s="98" t="s">
        <v>52</v>
      </c>
      <c r="I102" s="98"/>
      <c r="J102" s="98"/>
      <c r="K102" s="98"/>
      <c r="L102" s="98"/>
      <c r="M102" s="98"/>
      <c r="N102" s="102" t="s">
        <v>57</v>
      </c>
      <c r="O102" s="102"/>
      <c r="P102" s="102"/>
      <c r="Q102" s="102"/>
      <c r="R102" s="102"/>
      <c r="S102" s="102"/>
      <c r="T102" s="102"/>
      <c r="U102" s="102"/>
    </row>
    <row r="103" spans="1:38" hidden="1">
      <c r="B103" s="39"/>
      <c r="C103" s="55"/>
      <c r="D103" s="55"/>
      <c r="E103" s="56"/>
      <c r="F103" s="56"/>
      <c r="G103" s="56"/>
      <c r="H103" s="57"/>
      <c r="I103" s="58"/>
      <c r="J103" s="58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38" hidden="1">
      <c r="B104" s="99" t="s">
        <v>37</v>
      </c>
      <c r="C104" s="99"/>
      <c r="D104" s="101" t="s">
        <v>38</v>
      </c>
      <c r="E104" s="101"/>
      <c r="F104" s="101"/>
      <c r="G104" s="101"/>
      <c r="H104" s="101"/>
      <c r="I104" s="58"/>
      <c r="J104" s="58"/>
      <c r="K104" s="44"/>
      <c r="L104" s="44"/>
      <c r="M104" s="44"/>
      <c r="N104" s="44"/>
      <c r="O104" s="44"/>
      <c r="P104" s="44"/>
      <c r="Q104" s="44"/>
      <c r="R104" s="44"/>
      <c r="S104" s="44"/>
      <c r="T104" s="44"/>
    </row>
    <row r="105" spans="1:38" hidden="1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38" hidden="1"/>
    <row r="107" spans="1:38" hidden="1"/>
    <row r="108" spans="1:38" hidden="1"/>
    <row r="109" spans="1:38" hidden="1"/>
    <row r="110" spans="1:38" hidden="1">
      <c r="B110" s="139" t="s">
        <v>3839</v>
      </c>
      <c r="C110" s="139"/>
      <c r="D110" s="139"/>
      <c r="E110" s="97"/>
      <c r="F110" s="97"/>
      <c r="G110" s="97"/>
      <c r="H110" s="97" t="s">
        <v>3838</v>
      </c>
      <c r="I110" s="97"/>
      <c r="J110" s="97"/>
      <c r="K110" s="97"/>
      <c r="L110" s="97"/>
      <c r="M110" s="97"/>
      <c r="N110" s="97" t="s">
        <v>58</v>
      </c>
      <c r="O110" s="97"/>
      <c r="P110" s="97"/>
      <c r="Q110" s="97"/>
      <c r="R110" s="97"/>
      <c r="S110" s="97"/>
      <c r="T110" s="97"/>
      <c r="U110" s="97"/>
    </row>
    <row r="111" spans="1:38" hidden="1"/>
    <row r="112" spans="1:38" hidden="1"/>
  </sheetData>
  <sheetProtection formatCells="0" formatColumns="0" formatRows="0" insertColumns="0" insertRows="0" insertHyperlinks="0" deleteColumns="0" deleteRows="0" sort="0" autoFilter="0" pivotTables="0"/>
  <autoFilter ref="A9:AL82">
    <filterColumn colId="3" showButton="0"/>
  </autoFilter>
  <mergeCells count="61">
    <mergeCell ref="B104:C104"/>
    <mergeCell ref="D104:H104"/>
    <mergeCell ref="B110:D110"/>
    <mergeCell ref="E110:G110"/>
    <mergeCell ref="H110:M110"/>
    <mergeCell ref="N110:U110"/>
    <mergeCell ref="B99:C99"/>
    <mergeCell ref="D99:I99"/>
    <mergeCell ref="J99:T99"/>
    <mergeCell ref="B102:G102"/>
    <mergeCell ref="H102:M102"/>
    <mergeCell ref="N102:U102"/>
    <mergeCell ref="G87:O87"/>
    <mergeCell ref="J89:T89"/>
    <mergeCell ref="J90:T90"/>
    <mergeCell ref="B91:H91"/>
    <mergeCell ref="J91:T91"/>
    <mergeCell ref="B93:C93"/>
    <mergeCell ref="D93:H93"/>
    <mergeCell ref="T8:T10"/>
    <mergeCell ref="U8:U10"/>
    <mergeCell ref="B10:G10"/>
    <mergeCell ref="B84:C84"/>
    <mergeCell ref="G85:O85"/>
    <mergeCell ref="G86:O86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2">
    <cfRule type="cellIs" dxfId="38" priority="3" operator="greaterThan">
      <formula>10</formula>
    </cfRule>
  </conditionalFormatting>
  <conditionalFormatting sqref="C1:C1048576">
    <cfRule type="duplicateValues" dxfId="37" priority="2"/>
  </conditionalFormatting>
  <conditionalFormatting sqref="C104:C110">
    <cfRule type="duplicateValues" dxfId="36" priority="1"/>
  </conditionalFormatting>
  <dataValidations count="1">
    <dataValidation allowBlank="1" showInputMessage="1" showErrorMessage="1" errorTitle="Không xóa dữ liệu" error="Không xóa dữ liệu" prompt="Không xóa dữ liệu" sqref="D87 V11:W82 W5:AK9 X3:AK4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4"/>
  <sheetViews>
    <sheetView workbookViewId="0">
      <pane ySplit="4" topLeftCell="A80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1.6640625" style="1" customWidth="1"/>
    <col min="2" max="2" width="4" style="1" customWidth="1"/>
    <col min="3" max="3" width="10.33203125" style="1" customWidth="1"/>
    <col min="4" max="4" width="12.21875" style="1" bestFit="1" customWidth="1"/>
    <col min="5" max="5" width="5.77734375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3858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2</v>
      </c>
      <c r="G6" s="120" t="s">
        <v>3854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18</v>
      </c>
      <c r="Y9" s="69">
        <f>+$AH$9+$AJ$9+$AF$9</f>
        <v>74</v>
      </c>
      <c r="Z9" s="63">
        <f>COUNTIF($S$10:$S$144,"Khiển trách")</f>
        <v>0</v>
      </c>
      <c r="AA9" s="63">
        <f>COUNTIF($S$10:$S$144,"Cảnh cáo")</f>
        <v>0</v>
      </c>
      <c r="AB9" s="63">
        <f>COUNTIF($S$10:$S$144,"Đình chỉ thi")</f>
        <v>0</v>
      </c>
      <c r="AC9" s="70">
        <f>+($Z$9+$AA$9+$AB$9)/$Y$9*100%</f>
        <v>0</v>
      </c>
      <c r="AD9" s="63">
        <f>SUM(COUNTIF($S$10:$S$142,"Vắng"),COUNTIF($S$10:$S$142,"Vắng có phép"))</f>
        <v>0</v>
      </c>
      <c r="AE9" s="71">
        <f>+$AD$9/$Y$9</f>
        <v>0</v>
      </c>
      <c r="AF9" s="72">
        <f>COUNTIF($V$10:$V$142,"Thi lại")</f>
        <v>0</v>
      </c>
      <c r="AG9" s="71">
        <f>+$AF$9/$Y$9</f>
        <v>0</v>
      </c>
      <c r="AH9" s="72">
        <f>COUNTIF($V$10:$V$143,"Học lại")</f>
        <v>7</v>
      </c>
      <c r="AI9" s="71">
        <f>+$AH$9/$Y$9</f>
        <v>9.45945945945946E-2</v>
      </c>
      <c r="AJ9" s="63">
        <f>COUNTIF($V$11:$V$143,"Đạt")</f>
        <v>67</v>
      </c>
      <c r="AK9" s="70">
        <f>+$AJ$9/$Y$9</f>
        <v>0.90540540540540537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2710</v>
      </c>
      <c r="D11" s="17" t="s">
        <v>1028</v>
      </c>
      <c r="E11" s="18" t="s">
        <v>62</v>
      </c>
      <c r="F11" s="19" t="s">
        <v>1491</v>
      </c>
      <c r="G11" s="16" t="s">
        <v>434</v>
      </c>
      <c r="H11" s="20">
        <v>5</v>
      </c>
      <c r="I11" s="20">
        <v>8</v>
      </c>
      <c r="J11" s="20" t="s">
        <v>27</v>
      </c>
      <c r="K11" s="20" t="s">
        <v>27</v>
      </c>
      <c r="L11" s="21"/>
      <c r="M11" s="21">
        <v>4</v>
      </c>
      <c r="N11" s="21"/>
      <c r="O11" s="21"/>
      <c r="P11" s="22">
        <v>4</v>
      </c>
      <c r="Q11" s="23">
        <f t="shared" ref="Q11:Q74" si="0">ROUND(SUMPRODUCT(H11:P11,$H$10:$P$10)/100,1)</f>
        <v>5.4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24" t="str">
        <f t="shared" ref="S11:S84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2711</v>
      </c>
      <c r="D12" s="28" t="s">
        <v>2712</v>
      </c>
      <c r="E12" s="29" t="s">
        <v>67</v>
      </c>
      <c r="F12" s="30" t="s">
        <v>82</v>
      </c>
      <c r="G12" s="27" t="s">
        <v>76</v>
      </c>
      <c r="H12" s="31"/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>Không đủ ĐKDT</v>
      </c>
      <c r="U12" s="91"/>
      <c r="V12" s="89" t="str">
        <f t="shared" si="2"/>
        <v>Học lại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2713</v>
      </c>
      <c r="D13" s="28" t="s">
        <v>2714</v>
      </c>
      <c r="E13" s="29" t="s">
        <v>67</v>
      </c>
      <c r="F13" s="30" t="s">
        <v>832</v>
      </c>
      <c r="G13" s="27" t="s">
        <v>688</v>
      </c>
      <c r="H13" s="31">
        <v>10</v>
      </c>
      <c r="I13" s="31">
        <v>8</v>
      </c>
      <c r="J13" s="31" t="s">
        <v>27</v>
      </c>
      <c r="K13" s="31" t="s">
        <v>27</v>
      </c>
      <c r="L13" s="38"/>
      <c r="M13" s="38">
        <v>4</v>
      </c>
      <c r="N13" s="38"/>
      <c r="O13" s="38"/>
      <c r="P13" s="33">
        <v>4</v>
      </c>
      <c r="Q13" s="34">
        <f t="shared" si="0"/>
        <v>6.4</v>
      </c>
      <c r="R13" s="35" t="str">
        <f t="shared" ref="R13:R84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1"/>
        <v>Trung bình</v>
      </c>
      <c r="T13" s="37" t="str">
        <f t="shared" ref="T13:T84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2715</v>
      </c>
      <c r="D14" s="28" t="s">
        <v>2716</v>
      </c>
      <c r="E14" s="29" t="s">
        <v>67</v>
      </c>
      <c r="F14" s="30" t="s">
        <v>465</v>
      </c>
      <c r="G14" s="27" t="s">
        <v>331</v>
      </c>
      <c r="H14" s="31">
        <v>9</v>
      </c>
      <c r="I14" s="31">
        <v>8</v>
      </c>
      <c r="J14" s="31" t="s">
        <v>27</v>
      </c>
      <c r="K14" s="31" t="s">
        <v>27</v>
      </c>
      <c r="L14" s="38"/>
      <c r="M14" s="38">
        <v>2</v>
      </c>
      <c r="N14" s="38"/>
      <c r="O14" s="38"/>
      <c r="P14" s="33">
        <v>2</v>
      </c>
      <c r="Q14" s="34">
        <f t="shared" si="0"/>
        <v>5.2</v>
      </c>
      <c r="R14" s="35" t="str">
        <f t="shared" si="3"/>
        <v>D+</v>
      </c>
      <c r="S14" s="36" t="str">
        <f t="shared" si="1"/>
        <v>Trung bình yếu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2717</v>
      </c>
      <c r="D15" s="28" t="s">
        <v>2718</v>
      </c>
      <c r="E15" s="29" t="s">
        <v>67</v>
      </c>
      <c r="F15" s="30" t="s">
        <v>2692</v>
      </c>
      <c r="G15" s="27" t="s">
        <v>153</v>
      </c>
      <c r="H15" s="31">
        <v>8</v>
      </c>
      <c r="I15" s="31">
        <v>8</v>
      </c>
      <c r="J15" s="31" t="s">
        <v>27</v>
      </c>
      <c r="K15" s="31" t="s">
        <v>27</v>
      </c>
      <c r="L15" s="38"/>
      <c r="M15" s="38">
        <v>3</v>
      </c>
      <c r="N15" s="38"/>
      <c r="O15" s="38"/>
      <c r="P15" s="33">
        <v>3</v>
      </c>
      <c r="Q15" s="34">
        <f t="shared" si="0"/>
        <v>5.5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2719</v>
      </c>
      <c r="D16" s="28" t="s">
        <v>2720</v>
      </c>
      <c r="E16" s="29" t="s">
        <v>67</v>
      </c>
      <c r="F16" s="30" t="s">
        <v>1305</v>
      </c>
      <c r="G16" s="27" t="s">
        <v>768</v>
      </c>
      <c r="H16" s="31">
        <v>5</v>
      </c>
      <c r="I16" s="31">
        <v>4</v>
      </c>
      <c r="J16" s="31" t="s">
        <v>27</v>
      </c>
      <c r="K16" s="31" t="s">
        <v>27</v>
      </c>
      <c r="L16" s="38"/>
      <c r="M16" s="38">
        <v>6</v>
      </c>
      <c r="N16" s="38"/>
      <c r="O16" s="38"/>
      <c r="P16" s="33">
        <v>6</v>
      </c>
      <c r="Q16" s="34">
        <f t="shared" si="0"/>
        <v>5.2</v>
      </c>
      <c r="R16" s="35" t="str">
        <f t="shared" si="3"/>
        <v>D+</v>
      </c>
      <c r="S16" s="36" t="str">
        <f t="shared" si="1"/>
        <v>Trung bình yếu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2721</v>
      </c>
      <c r="D17" s="28" t="s">
        <v>2478</v>
      </c>
      <c r="E17" s="29" t="s">
        <v>67</v>
      </c>
      <c r="F17" s="30" t="s">
        <v>951</v>
      </c>
      <c r="G17" s="27" t="s">
        <v>153</v>
      </c>
      <c r="H17" s="31">
        <v>9</v>
      </c>
      <c r="I17" s="31">
        <v>8</v>
      </c>
      <c r="J17" s="31" t="s">
        <v>27</v>
      </c>
      <c r="K17" s="31" t="s">
        <v>27</v>
      </c>
      <c r="L17" s="38"/>
      <c r="M17" s="38">
        <v>4</v>
      </c>
      <c r="N17" s="38"/>
      <c r="O17" s="38"/>
      <c r="P17" s="33">
        <v>4</v>
      </c>
      <c r="Q17" s="34">
        <f t="shared" si="0"/>
        <v>6.2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2722</v>
      </c>
      <c r="D18" s="28" t="s">
        <v>138</v>
      </c>
      <c r="E18" s="29" t="s">
        <v>1127</v>
      </c>
      <c r="F18" s="30" t="s">
        <v>1481</v>
      </c>
      <c r="G18" s="27" t="s">
        <v>688</v>
      </c>
      <c r="H18" s="31">
        <v>10</v>
      </c>
      <c r="I18" s="31">
        <v>7</v>
      </c>
      <c r="J18" s="31" t="s">
        <v>27</v>
      </c>
      <c r="K18" s="31" t="s">
        <v>27</v>
      </c>
      <c r="L18" s="38"/>
      <c r="M18" s="38">
        <v>4</v>
      </c>
      <c r="N18" s="38"/>
      <c r="O18" s="38"/>
      <c r="P18" s="33">
        <v>4</v>
      </c>
      <c r="Q18" s="34">
        <f t="shared" si="0"/>
        <v>6.1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2723</v>
      </c>
      <c r="D19" s="28" t="s">
        <v>773</v>
      </c>
      <c r="E19" s="29" t="s">
        <v>1865</v>
      </c>
      <c r="F19" s="30" t="s">
        <v>2724</v>
      </c>
      <c r="G19" s="27" t="s">
        <v>136</v>
      </c>
      <c r="H19" s="31">
        <v>9</v>
      </c>
      <c r="I19" s="31">
        <v>8</v>
      </c>
      <c r="J19" s="31" t="s">
        <v>27</v>
      </c>
      <c r="K19" s="31" t="s">
        <v>27</v>
      </c>
      <c r="L19" s="38"/>
      <c r="M19" s="38">
        <v>8</v>
      </c>
      <c r="N19" s="38"/>
      <c r="O19" s="38"/>
      <c r="P19" s="33">
        <v>8</v>
      </c>
      <c r="Q19" s="34">
        <f t="shared" si="0"/>
        <v>8.1999999999999993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2725</v>
      </c>
      <c r="D20" s="28" t="s">
        <v>1178</v>
      </c>
      <c r="E20" s="29" t="s">
        <v>1865</v>
      </c>
      <c r="F20" s="30" t="s">
        <v>312</v>
      </c>
      <c r="G20" s="27" t="s">
        <v>220</v>
      </c>
      <c r="H20" s="31">
        <v>8</v>
      </c>
      <c r="I20" s="31">
        <v>6</v>
      </c>
      <c r="J20" s="31" t="s">
        <v>27</v>
      </c>
      <c r="K20" s="31" t="s">
        <v>27</v>
      </c>
      <c r="L20" s="38"/>
      <c r="M20" s="38">
        <v>2</v>
      </c>
      <c r="N20" s="38"/>
      <c r="O20" s="38"/>
      <c r="P20" s="33">
        <v>2</v>
      </c>
      <c r="Q20" s="34">
        <f t="shared" si="0"/>
        <v>4.4000000000000004</v>
      </c>
      <c r="R20" s="35" t="str">
        <f t="shared" si="3"/>
        <v>D</v>
      </c>
      <c r="S20" s="36" t="str">
        <f t="shared" si="1"/>
        <v>Trung bình yếu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2726</v>
      </c>
      <c r="D21" s="28" t="s">
        <v>2727</v>
      </c>
      <c r="E21" s="29" t="s">
        <v>1868</v>
      </c>
      <c r="F21" s="30" t="s">
        <v>959</v>
      </c>
      <c r="G21" s="27" t="s">
        <v>768</v>
      </c>
      <c r="H21" s="31">
        <v>10</v>
      </c>
      <c r="I21" s="31">
        <v>8</v>
      </c>
      <c r="J21" s="31" t="s">
        <v>27</v>
      </c>
      <c r="K21" s="31" t="s">
        <v>27</v>
      </c>
      <c r="L21" s="38"/>
      <c r="M21" s="38">
        <v>3</v>
      </c>
      <c r="N21" s="38"/>
      <c r="O21" s="38"/>
      <c r="P21" s="33">
        <v>3</v>
      </c>
      <c r="Q21" s="34">
        <f t="shared" si="0"/>
        <v>5.9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2728</v>
      </c>
      <c r="D22" s="28" t="s">
        <v>1312</v>
      </c>
      <c r="E22" s="29" t="s">
        <v>796</v>
      </c>
      <c r="F22" s="30" t="s">
        <v>1070</v>
      </c>
      <c r="G22" s="27" t="s">
        <v>153</v>
      </c>
      <c r="H22" s="31">
        <v>6</v>
      </c>
      <c r="I22" s="31">
        <v>4</v>
      </c>
      <c r="J22" s="31" t="s">
        <v>27</v>
      </c>
      <c r="K22" s="31" t="s">
        <v>27</v>
      </c>
      <c r="L22" s="38"/>
      <c r="M22" s="38">
        <v>4</v>
      </c>
      <c r="N22" s="38"/>
      <c r="O22" s="38"/>
      <c r="P22" s="33">
        <v>4</v>
      </c>
      <c r="Q22" s="34">
        <f t="shared" si="0"/>
        <v>4.4000000000000004</v>
      </c>
      <c r="R22" s="35" t="str">
        <f t="shared" si="3"/>
        <v>D</v>
      </c>
      <c r="S22" s="36" t="str">
        <f t="shared" si="1"/>
        <v>Trung bình yếu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2729</v>
      </c>
      <c r="D23" s="28" t="s">
        <v>278</v>
      </c>
      <c r="E23" s="29" t="s">
        <v>594</v>
      </c>
      <c r="F23" s="30" t="s">
        <v>2068</v>
      </c>
      <c r="G23" s="27" t="s">
        <v>652</v>
      </c>
      <c r="H23" s="31"/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>Không đủ ĐKDT</v>
      </c>
      <c r="U23" s="91"/>
      <c r="V23" s="89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2730</v>
      </c>
      <c r="D24" s="28" t="s">
        <v>104</v>
      </c>
      <c r="E24" s="29" t="s">
        <v>2731</v>
      </c>
      <c r="F24" s="30" t="s">
        <v>2732</v>
      </c>
      <c r="G24" s="27" t="s">
        <v>2733</v>
      </c>
      <c r="H24" s="31"/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>Không đủ ĐKDT</v>
      </c>
      <c r="U24" s="91"/>
      <c r="V24" s="89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2734</v>
      </c>
      <c r="D25" s="28" t="s">
        <v>578</v>
      </c>
      <c r="E25" s="29" t="s">
        <v>2735</v>
      </c>
      <c r="F25" s="30" t="s">
        <v>624</v>
      </c>
      <c r="G25" s="27" t="s">
        <v>170</v>
      </c>
      <c r="H25" s="31">
        <v>10</v>
      </c>
      <c r="I25" s="31">
        <v>9</v>
      </c>
      <c r="J25" s="31" t="s">
        <v>27</v>
      </c>
      <c r="K25" s="31" t="s">
        <v>27</v>
      </c>
      <c r="L25" s="38"/>
      <c r="M25" s="38">
        <v>6</v>
      </c>
      <c r="N25" s="38"/>
      <c r="O25" s="38"/>
      <c r="P25" s="33">
        <v>6</v>
      </c>
      <c r="Q25" s="34">
        <f t="shared" si="0"/>
        <v>7.7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2736</v>
      </c>
      <c r="D26" s="28" t="s">
        <v>911</v>
      </c>
      <c r="E26" s="29" t="s">
        <v>2737</v>
      </c>
      <c r="F26" s="30" t="s">
        <v>1146</v>
      </c>
      <c r="G26" s="27" t="s">
        <v>647</v>
      </c>
      <c r="H26" s="31">
        <v>10</v>
      </c>
      <c r="I26" s="31">
        <v>9</v>
      </c>
      <c r="J26" s="31" t="s">
        <v>27</v>
      </c>
      <c r="K26" s="31" t="s">
        <v>27</v>
      </c>
      <c r="L26" s="38"/>
      <c r="M26" s="38">
        <v>2</v>
      </c>
      <c r="N26" s="38"/>
      <c r="O26" s="38"/>
      <c r="P26" s="33">
        <v>2</v>
      </c>
      <c r="Q26" s="34">
        <f t="shared" si="0"/>
        <v>5.7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2738</v>
      </c>
      <c r="D27" s="28" t="s">
        <v>2369</v>
      </c>
      <c r="E27" s="29" t="s">
        <v>110</v>
      </c>
      <c r="F27" s="30" t="s">
        <v>589</v>
      </c>
      <c r="G27" s="27" t="s">
        <v>647</v>
      </c>
      <c r="H27" s="31">
        <v>10</v>
      </c>
      <c r="I27" s="31">
        <v>9</v>
      </c>
      <c r="J27" s="31" t="s">
        <v>27</v>
      </c>
      <c r="K27" s="31" t="s">
        <v>27</v>
      </c>
      <c r="L27" s="38"/>
      <c r="M27" s="38">
        <v>6</v>
      </c>
      <c r="N27" s="38"/>
      <c r="O27" s="38"/>
      <c r="P27" s="33">
        <v>6</v>
      </c>
      <c r="Q27" s="34">
        <f t="shared" si="0"/>
        <v>7.7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2739</v>
      </c>
      <c r="D28" s="28" t="s">
        <v>2028</v>
      </c>
      <c r="E28" s="29" t="s">
        <v>110</v>
      </c>
      <c r="F28" s="30" t="s">
        <v>1386</v>
      </c>
      <c r="G28" s="27" t="s">
        <v>83</v>
      </c>
      <c r="H28" s="31">
        <v>6</v>
      </c>
      <c r="I28" s="31">
        <v>4</v>
      </c>
      <c r="J28" s="31" t="s">
        <v>27</v>
      </c>
      <c r="K28" s="31" t="s">
        <v>27</v>
      </c>
      <c r="L28" s="38"/>
      <c r="M28" s="38">
        <v>4</v>
      </c>
      <c r="N28" s="38"/>
      <c r="O28" s="38"/>
      <c r="P28" s="33">
        <v>4</v>
      </c>
      <c r="Q28" s="34">
        <f t="shared" si="0"/>
        <v>4.4000000000000004</v>
      </c>
      <c r="R28" s="35" t="str">
        <f t="shared" si="3"/>
        <v>D</v>
      </c>
      <c r="S28" s="36" t="str">
        <f t="shared" si="1"/>
        <v>Trung bình yếu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2740</v>
      </c>
      <c r="D29" s="28" t="s">
        <v>2741</v>
      </c>
      <c r="E29" s="29" t="s">
        <v>110</v>
      </c>
      <c r="F29" s="30" t="s">
        <v>684</v>
      </c>
      <c r="G29" s="27" t="s">
        <v>688</v>
      </c>
      <c r="H29" s="31">
        <v>10</v>
      </c>
      <c r="I29" s="31">
        <v>8</v>
      </c>
      <c r="J29" s="31" t="s">
        <v>27</v>
      </c>
      <c r="K29" s="31" t="s">
        <v>27</v>
      </c>
      <c r="L29" s="38"/>
      <c r="M29" s="38">
        <v>2</v>
      </c>
      <c r="N29" s="38"/>
      <c r="O29" s="38"/>
      <c r="P29" s="33">
        <v>2</v>
      </c>
      <c r="Q29" s="34">
        <f t="shared" si="0"/>
        <v>5.4</v>
      </c>
      <c r="R29" s="35" t="str">
        <f t="shared" si="3"/>
        <v>D+</v>
      </c>
      <c r="S29" s="36" t="str">
        <f t="shared" si="1"/>
        <v>Trung bình yếu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2742</v>
      </c>
      <c r="D30" s="28" t="s">
        <v>138</v>
      </c>
      <c r="E30" s="29" t="s">
        <v>1763</v>
      </c>
      <c r="F30" s="30" t="s">
        <v>1737</v>
      </c>
      <c r="G30" s="27" t="s">
        <v>227</v>
      </c>
      <c r="H30" s="31">
        <v>10</v>
      </c>
      <c r="I30" s="31">
        <v>6</v>
      </c>
      <c r="J30" s="31" t="s">
        <v>27</v>
      </c>
      <c r="K30" s="31" t="s">
        <v>27</v>
      </c>
      <c r="L30" s="38"/>
      <c r="M30" s="38">
        <v>5</v>
      </c>
      <c r="N30" s="38"/>
      <c r="O30" s="38"/>
      <c r="P30" s="33">
        <v>5</v>
      </c>
      <c r="Q30" s="34">
        <f t="shared" si="0"/>
        <v>6.3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2743</v>
      </c>
      <c r="D31" s="28" t="s">
        <v>2744</v>
      </c>
      <c r="E31" s="29" t="s">
        <v>2745</v>
      </c>
      <c r="F31" s="30" t="s">
        <v>851</v>
      </c>
      <c r="G31" s="27" t="s">
        <v>153</v>
      </c>
      <c r="H31" s="31">
        <v>8</v>
      </c>
      <c r="I31" s="31">
        <v>7</v>
      </c>
      <c r="J31" s="31" t="s">
        <v>27</v>
      </c>
      <c r="K31" s="31" t="s">
        <v>27</v>
      </c>
      <c r="L31" s="38"/>
      <c r="M31" s="38">
        <v>2</v>
      </c>
      <c r="N31" s="38"/>
      <c r="O31" s="38"/>
      <c r="P31" s="33">
        <v>2</v>
      </c>
      <c r="Q31" s="34">
        <f t="shared" si="0"/>
        <v>4.7</v>
      </c>
      <c r="R31" s="35" t="str">
        <f t="shared" si="3"/>
        <v>D</v>
      </c>
      <c r="S31" s="36" t="str">
        <f t="shared" si="1"/>
        <v>Trung bình yếu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2746</v>
      </c>
      <c r="D32" s="28" t="s">
        <v>138</v>
      </c>
      <c r="E32" s="29" t="s">
        <v>142</v>
      </c>
      <c r="F32" s="30" t="s">
        <v>2087</v>
      </c>
      <c r="G32" s="27" t="s">
        <v>181</v>
      </c>
      <c r="H32" s="31">
        <v>7</v>
      </c>
      <c r="I32" s="31">
        <v>5</v>
      </c>
      <c r="J32" s="31" t="s">
        <v>27</v>
      </c>
      <c r="K32" s="31" t="s">
        <v>27</v>
      </c>
      <c r="L32" s="38"/>
      <c r="M32" s="38">
        <v>4</v>
      </c>
      <c r="N32" s="38"/>
      <c r="O32" s="38"/>
      <c r="P32" s="33">
        <v>4</v>
      </c>
      <c r="Q32" s="34">
        <f t="shared" si="0"/>
        <v>4.9000000000000004</v>
      </c>
      <c r="R32" s="35" t="str">
        <f t="shared" si="3"/>
        <v>D</v>
      </c>
      <c r="S32" s="36" t="str">
        <f t="shared" si="1"/>
        <v>Trung bình yếu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2747</v>
      </c>
      <c r="D33" s="28" t="s">
        <v>2748</v>
      </c>
      <c r="E33" s="29" t="s">
        <v>151</v>
      </c>
      <c r="F33" s="30" t="s">
        <v>433</v>
      </c>
      <c r="G33" s="27" t="s">
        <v>424</v>
      </c>
      <c r="H33" s="31">
        <v>10</v>
      </c>
      <c r="I33" s="31">
        <v>8</v>
      </c>
      <c r="J33" s="31" t="s">
        <v>27</v>
      </c>
      <c r="K33" s="31" t="s">
        <v>27</v>
      </c>
      <c r="L33" s="38"/>
      <c r="M33" s="38">
        <v>4</v>
      </c>
      <c r="N33" s="38"/>
      <c r="O33" s="38"/>
      <c r="P33" s="33">
        <v>4</v>
      </c>
      <c r="Q33" s="34">
        <f t="shared" si="0"/>
        <v>6.4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2749</v>
      </c>
      <c r="D34" s="28" t="s">
        <v>1233</v>
      </c>
      <c r="E34" s="29" t="s">
        <v>411</v>
      </c>
      <c r="F34" s="30" t="s">
        <v>247</v>
      </c>
      <c r="G34" s="27" t="s">
        <v>647</v>
      </c>
      <c r="H34" s="31">
        <v>10</v>
      </c>
      <c r="I34" s="31">
        <v>6</v>
      </c>
      <c r="J34" s="31" t="s">
        <v>27</v>
      </c>
      <c r="K34" s="31" t="s">
        <v>27</v>
      </c>
      <c r="L34" s="38"/>
      <c r="M34" s="38">
        <v>3</v>
      </c>
      <c r="N34" s="38"/>
      <c r="O34" s="38"/>
      <c r="P34" s="33">
        <v>3</v>
      </c>
      <c r="Q34" s="34">
        <f t="shared" si="0"/>
        <v>5.3</v>
      </c>
      <c r="R34" s="35" t="str">
        <f t="shared" si="3"/>
        <v>D+</v>
      </c>
      <c r="S34" s="36" t="str">
        <f t="shared" si="1"/>
        <v>Trung bình yếu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2750</v>
      </c>
      <c r="D35" s="28" t="s">
        <v>104</v>
      </c>
      <c r="E35" s="29" t="s">
        <v>411</v>
      </c>
      <c r="F35" s="30" t="s">
        <v>712</v>
      </c>
      <c r="G35" s="27" t="s">
        <v>136</v>
      </c>
      <c r="H35" s="31">
        <v>9</v>
      </c>
      <c r="I35" s="31">
        <v>9</v>
      </c>
      <c r="J35" s="31" t="s">
        <v>27</v>
      </c>
      <c r="K35" s="31" t="s">
        <v>27</v>
      </c>
      <c r="L35" s="38"/>
      <c r="M35" s="38">
        <v>3</v>
      </c>
      <c r="N35" s="38"/>
      <c r="O35" s="38"/>
      <c r="P35" s="33">
        <v>3</v>
      </c>
      <c r="Q35" s="34">
        <f t="shared" si="0"/>
        <v>6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2751</v>
      </c>
      <c r="D36" s="28" t="s">
        <v>442</v>
      </c>
      <c r="E36" s="29" t="s">
        <v>415</v>
      </c>
      <c r="F36" s="30" t="s">
        <v>2752</v>
      </c>
      <c r="G36" s="27" t="s">
        <v>331</v>
      </c>
      <c r="H36" s="31">
        <v>8</v>
      </c>
      <c r="I36" s="31">
        <v>7</v>
      </c>
      <c r="J36" s="31" t="s">
        <v>27</v>
      </c>
      <c r="K36" s="31" t="s">
        <v>27</v>
      </c>
      <c r="L36" s="38"/>
      <c r="M36" s="38">
        <v>6</v>
      </c>
      <c r="N36" s="38"/>
      <c r="O36" s="38"/>
      <c r="P36" s="33">
        <v>6</v>
      </c>
      <c r="Q36" s="34">
        <f t="shared" si="0"/>
        <v>6.7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2753</v>
      </c>
      <c r="D37" s="28" t="s">
        <v>2754</v>
      </c>
      <c r="E37" s="29" t="s">
        <v>2755</v>
      </c>
      <c r="F37" s="30" t="s">
        <v>2756</v>
      </c>
      <c r="G37" s="27" t="s">
        <v>136</v>
      </c>
      <c r="H37" s="31">
        <v>10</v>
      </c>
      <c r="I37" s="31">
        <v>6</v>
      </c>
      <c r="J37" s="31" t="s">
        <v>27</v>
      </c>
      <c r="K37" s="31" t="s">
        <v>27</v>
      </c>
      <c r="L37" s="38"/>
      <c r="M37" s="38">
        <v>2</v>
      </c>
      <c r="N37" s="38"/>
      <c r="O37" s="38"/>
      <c r="P37" s="33">
        <v>2</v>
      </c>
      <c r="Q37" s="34">
        <f t="shared" si="0"/>
        <v>4.8</v>
      </c>
      <c r="R37" s="35" t="str">
        <f t="shared" si="3"/>
        <v>D</v>
      </c>
      <c r="S37" s="36" t="str">
        <f t="shared" si="1"/>
        <v>Trung bình yếu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2757</v>
      </c>
      <c r="D38" s="28" t="s">
        <v>2489</v>
      </c>
      <c r="E38" s="29" t="s">
        <v>156</v>
      </c>
      <c r="F38" s="30" t="s">
        <v>119</v>
      </c>
      <c r="G38" s="27" t="s">
        <v>170</v>
      </c>
      <c r="H38" s="31">
        <v>8</v>
      </c>
      <c r="I38" s="31">
        <v>4</v>
      </c>
      <c r="J38" s="31" t="s">
        <v>27</v>
      </c>
      <c r="K38" s="31" t="s">
        <v>27</v>
      </c>
      <c r="L38" s="38"/>
      <c r="M38" s="38">
        <v>7</v>
      </c>
      <c r="N38" s="38"/>
      <c r="O38" s="38"/>
      <c r="P38" s="33">
        <v>7</v>
      </c>
      <c r="Q38" s="34">
        <f t="shared" si="0"/>
        <v>6.3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2758</v>
      </c>
      <c r="D39" s="28" t="s">
        <v>2759</v>
      </c>
      <c r="E39" s="29" t="s">
        <v>2760</v>
      </c>
      <c r="F39" s="30" t="s">
        <v>2761</v>
      </c>
      <c r="G39" s="27" t="s">
        <v>2762</v>
      </c>
      <c r="H39" s="31"/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>Không đủ ĐKDT</v>
      </c>
      <c r="U39" s="91"/>
      <c r="V39" s="89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2763</v>
      </c>
      <c r="D40" s="28" t="s">
        <v>85</v>
      </c>
      <c r="E40" s="29" t="s">
        <v>168</v>
      </c>
      <c r="F40" s="30" t="s">
        <v>1989</v>
      </c>
      <c r="G40" s="27" t="s">
        <v>647</v>
      </c>
      <c r="H40" s="31">
        <v>10</v>
      </c>
      <c r="I40" s="31">
        <v>8</v>
      </c>
      <c r="J40" s="31" t="s">
        <v>27</v>
      </c>
      <c r="K40" s="31" t="s">
        <v>27</v>
      </c>
      <c r="L40" s="38"/>
      <c r="M40" s="38">
        <v>4</v>
      </c>
      <c r="N40" s="38"/>
      <c r="O40" s="38"/>
      <c r="P40" s="33">
        <v>4</v>
      </c>
      <c r="Q40" s="34">
        <f t="shared" si="0"/>
        <v>6.4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2764</v>
      </c>
      <c r="D41" s="28" t="s">
        <v>672</v>
      </c>
      <c r="E41" s="29" t="s">
        <v>427</v>
      </c>
      <c r="F41" s="30" t="s">
        <v>2765</v>
      </c>
      <c r="G41" s="27" t="s">
        <v>2766</v>
      </c>
      <c r="H41" s="31">
        <v>5</v>
      </c>
      <c r="I41" s="31">
        <v>4</v>
      </c>
      <c r="J41" s="31" t="s">
        <v>27</v>
      </c>
      <c r="K41" s="31" t="s">
        <v>27</v>
      </c>
      <c r="L41" s="38"/>
      <c r="M41" s="38">
        <v>5</v>
      </c>
      <c r="N41" s="38"/>
      <c r="O41" s="38"/>
      <c r="P41" s="33">
        <v>5</v>
      </c>
      <c r="Q41" s="34">
        <f t="shared" si="0"/>
        <v>4.7</v>
      </c>
      <c r="R41" s="35" t="str">
        <f t="shared" si="3"/>
        <v>D</v>
      </c>
      <c r="S41" s="36" t="str">
        <f t="shared" si="1"/>
        <v>Trung bình yếu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2767</v>
      </c>
      <c r="D42" s="28" t="s">
        <v>2768</v>
      </c>
      <c r="E42" s="29" t="s">
        <v>176</v>
      </c>
      <c r="F42" s="30" t="s">
        <v>1678</v>
      </c>
      <c r="G42" s="27" t="s">
        <v>394</v>
      </c>
      <c r="H42" s="31">
        <v>7</v>
      </c>
      <c r="I42" s="31">
        <v>7</v>
      </c>
      <c r="J42" s="31" t="s">
        <v>27</v>
      </c>
      <c r="K42" s="31" t="s">
        <v>27</v>
      </c>
      <c r="L42" s="38"/>
      <c r="M42" s="38">
        <v>10</v>
      </c>
      <c r="N42" s="38"/>
      <c r="O42" s="38"/>
      <c r="P42" s="33">
        <v>10</v>
      </c>
      <c r="Q42" s="34">
        <f t="shared" si="0"/>
        <v>8.5</v>
      </c>
      <c r="R42" s="35" t="str">
        <f t="shared" si="3"/>
        <v>A</v>
      </c>
      <c r="S42" s="36" t="str">
        <f t="shared" si="1"/>
        <v>Giỏi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2769</v>
      </c>
      <c r="D43" s="28" t="s">
        <v>442</v>
      </c>
      <c r="E43" s="29" t="s">
        <v>193</v>
      </c>
      <c r="F43" s="30" t="s">
        <v>2499</v>
      </c>
      <c r="G43" s="27" t="s">
        <v>643</v>
      </c>
      <c r="H43" s="31">
        <v>10</v>
      </c>
      <c r="I43" s="31">
        <v>5</v>
      </c>
      <c r="J43" s="31" t="s">
        <v>27</v>
      </c>
      <c r="K43" s="31" t="s">
        <v>27</v>
      </c>
      <c r="L43" s="38"/>
      <c r="M43" s="38">
        <v>3</v>
      </c>
      <c r="N43" s="38"/>
      <c r="O43" s="38"/>
      <c r="P43" s="33">
        <v>3</v>
      </c>
      <c r="Q43" s="34">
        <f t="shared" si="0"/>
        <v>5</v>
      </c>
      <c r="R43" s="35" t="str">
        <f t="shared" si="3"/>
        <v>D+</v>
      </c>
      <c r="S43" s="36" t="str">
        <f t="shared" si="1"/>
        <v>Trung bình yếu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2770</v>
      </c>
      <c r="D44" s="28" t="s">
        <v>387</v>
      </c>
      <c r="E44" s="29" t="s">
        <v>445</v>
      </c>
      <c r="F44" s="30" t="s">
        <v>877</v>
      </c>
      <c r="G44" s="27" t="s">
        <v>136</v>
      </c>
      <c r="H44" s="31">
        <v>10</v>
      </c>
      <c r="I44" s="31">
        <v>8</v>
      </c>
      <c r="J44" s="31" t="s">
        <v>27</v>
      </c>
      <c r="K44" s="31" t="s">
        <v>27</v>
      </c>
      <c r="L44" s="38"/>
      <c r="M44" s="38">
        <v>6</v>
      </c>
      <c r="N44" s="38"/>
      <c r="O44" s="38"/>
      <c r="P44" s="33">
        <v>6</v>
      </c>
      <c r="Q44" s="34">
        <f t="shared" si="0"/>
        <v>7.4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2771</v>
      </c>
      <c r="D45" s="28" t="s">
        <v>2772</v>
      </c>
      <c r="E45" s="29" t="s">
        <v>864</v>
      </c>
      <c r="F45" s="30" t="s">
        <v>2043</v>
      </c>
      <c r="G45" s="27" t="s">
        <v>394</v>
      </c>
      <c r="H45" s="31">
        <v>5</v>
      </c>
      <c r="I45" s="31">
        <v>4</v>
      </c>
      <c r="J45" s="31" t="s">
        <v>27</v>
      </c>
      <c r="K45" s="31" t="s">
        <v>27</v>
      </c>
      <c r="L45" s="38"/>
      <c r="M45" s="38">
        <v>4</v>
      </c>
      <c r="N45" s="38"/>
      <c r="O45" s="38"/>
      <c r="P45" s="33">
        <v>4</v>
      </c>
      <c r="Q45" s="34">
        <f t="shared" si="0"/>
        <v>4.2</v>
      </c>
      <c r="R45" s="35" t="str">
        <f t="shared" si="3"/>
        <v>D</v>
      </c>
      <c r="S45" s="36" t="str">
        <f t="shared" si="1"/>
        <v>Trung bình yếu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2773</v>
      </c>
      <c r="D46" s="28" t="s">
        <v>553</v>
      </c>
      <c r="E46" s="29" t="s">
        <v>1036</v>
      </c>
      <c r="F46" s="30" t="s">
        <v>165</v>
      </c>
      <c r="G46" s="27" t="s">
        <v>365</v>
      </c>
      <c r="H46" s="31">
        <v>6</v>
      </c>
      <c r="I46" s="31">
        <v>8</v>
      </c>
      <c r="J46" s="31" t="s">
        <v>27</v>
      </c>
      <c r="K46" s="31" t="s">
        <v>27</v>
      </c>
      <c r="L46" s="38"/>
      <c r="M46" s="38">
        <v>5</v>
      </c>
      <c r="N46" s="38"/>
      <c r="O46" s="38"/>
      <c r="P46" s="33">
        <v>5</v>
      </c>
      <c r="Q46" s="34">
        <f t="shared" si="0"/>
        <v>6.1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2774</v>
      </c>
      <c r="D47" s="28" t="s">
        <v>1145</v>
      </c>
      <c r="E47" s="29" t="s">
        <v>1039</v>
      </c>
      <c r="F47" s="30" t="s">
        <v>169</v>
      </c>
      <c r="G47" s="27" t="s">
        <v>688</v>
      </c>
      <c r="H47" s="31">
        <v>9</v>
      </c>
      <c r="I47" s="31">
        <v>7</v>
      </c>
      <c r="J47" s="31" t="s">
        <v>27</v>
      </c>
      <c r="K47" s="31" t="s">
        <v>27</v>
      </c>
      <c r="L47" s="38"/>
      <c r="M47" s="38">
        <v>5</v>
      </c>
      <c r="N47" s="38"/>
      <c r="O47" s="38"/>
      <c r="P47" s="33">
        <v>5</v>
      </c>
      <c r="Q47" s="34">
        <f t="shared" si="0"/>
        <v>6.4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2775</v>
      </c>
      <c r="D48" s="28" t="s">
        <v>2776</v>
      </c>
      <c r="E48" s="29" t="s">
        <v>1039</v>
      </c>
      <c r="F48" s="30" t="s">
        <v>1316</v>
      </c>
      <c r="G48" s="27" t="s">
        <v>92</v>
      </c>
      <c r="H48" s="31">
        <v>10</v>
      </c>
      <c r="I48" s="31">
        <v>8</v>
      </c>
      <c r="J48" s="31" t="s">
        <v>27</v>
      </c>
      <c r="K48" s="31" t="s">
        <v>27</v>
      </c>
      <c r="L48" s="38"/>
      <c r="M48" s="38">
        <v>1</v>
      </c>
      <c r="N48" s="38"/>
      <c r="O48" s="38"/>
      <c r="P48" s="33">
        <v>1</v>
      </c>
      <c r="Q48" s="34">
        <f t="shared" si="0"/>
        <v>4.9000000000000004</v>
      </c>
      <c r="R48" s="35" t="str">
        <f t="shared" si="3"/>
        <v>D</v>
      </c>
      <c r="S48" s="36" t="str">
        <f t="shared" si="1"/>
        <v>Trung bình yếu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2777</v>
      </c>
      <c r="D49" s="28" t="s">
        <v>138</v>
      </c>
      <c r="E49" s="29" t="s">
        <v>208</v>
      </c>
      <c r="F49" s="30" t="s">
        <v>2052</v>
      </c>
      <c r="G49" s="27" t="s">
        <v>647</v>
      </c>
      <c r="H49" s="31">
        <v>10</v>
      </c>
      <c r="I49" s="31">
        <v>9</v>
      </c>
      <c r="J49" s="31" t="s">
        <v>27</v>
      </c>
      <c r="K49" s="31" t="s">
        <v>27</v>
      </c>
      <c r="L49" s="38"/>
      <c r="M49" s="38">
        <v>3</v>
      </c>
      <c r="N49" s="38"/>
      <c r="O49" s="38"/>
      <c r="P49" s="33">
        <v>3</v>
      </c>
      <c r="Q49" s="34">
        <f t="shared" si="0"/>
        <v>6.2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2778</v>
      </c>
      <c r="D50" s="28" t="s">
        <v>2779</v>
      </c>
      <c r="E50" s="29" t="s">
        <v>208</v>
      </c>
      <c r="F50" s="30" t="s">
        <v>2059</v>
      </c>
      <c r="G50" s="27" t="s">
        <v>331</v>
      </c>
      <c r="H50" s="31">
        <v>9</v>
      </c>
      <c r="I50" s="31">
        <v>4</v>
      </c>
      <c r="J50" s="31" t="s">
        <v>27</v>
      </c>
      <c r="K50" s="31" t="s">
        <v>27</v>
      </c>
      <c r="L50" s="38"/>
      <c r="M50" s="38">
        <v>3</v>
      </c>
      <c r="N50" s="38"/>
      <c r="O50" s="38"/>
      <c r="P50" s="33">
        <v>3</v>
      </c>
      <c r="Q50" s="34">
        <f t="shared" si="0"/>
        <v>4.5</v>
      </c>
      <c r="R50" s="35" t="str">
        <f t="shared" si="3"/>
        <v>D</v>
      </c>
      <c r="S50" s="36" t="str">
        <f t="shared" si="1"/>
        <v>Trung bình yếu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2780</v>
      </c>
      <c r="D51" s="28" t="s">
        <v>1178</v>
      </c>
      <c r="E51" s="29" t="s">
        <v>208</v>
      </c>
      <c r="F51" s="30" t="s">
        <v>148</v>
      </c>
      <c r="G51" s="27" t="s">
        <v>185</v>
      </c>
      <c r="H51" s="31">
        <v>10</v>
      </c>
      <c r="I51" s="31">
        <v>10</v>
      </c>
      <c r="J51" s="31" t="s">
        <v>27</v>
      </c>
      <c r="K51" s="31" t="s">
        <v>27</v>
      </c>
      <c r="L51" s="38"/>
      <c r="M51" s="38">
        <v>2</v>
      </c>
      <c r="N51" s="38"/>
      <c r="O51" s="38"/>
      <c r="P51" s="33">
        <v>2</v>
      </c>
      <c r="Q51" s="34">
        <f t="shared" si="0"/>
        <v>6</v>
      </c>
      <c r="R51" s="35" t="str">
        <f t="shared" si="3"/>
        <v>C</v>
      </c>
      <c r="S51" s="36" t="str">
        <f t="shared" si="1"/>
        <v>Trung bình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2781</v>
      </c>
      <c r="D52" s="28" t="s">
        <v>2782</v>
      </c>
      <c r="E52" s="29" t="s">
        <v>208</v>
      </c>
      <c r="F52" s="30" t="s">
        <v>575</v>
      </c>
      <c r="G52" s="27" t="s">
        <v>424</v>
      </c>
      <c r="H52" s="31">
        <v>10</v>
      </c>
      <c r="I52" s="31">
        <v>4</v>
      </c>
      <c r="J52" s="31" t="s">
        <v>27</v>
      </c>
      <c r="K52" s="31" t="s">
        <v>27</v>
      </c>
      <c r="L52" s="38"/>
      <c r="M52" s="38">
        <v>6</v>
      </c>
      <c r="N52" s="38"/>
      <c r="O52" s="38"/>
      <c r="P52" s="33">
        <v>6</v>
      </c>
      <c r="Q52" s="34">
        <f t="shared" si="0"/>
        <v>6.2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2783</v>
      </c>
      <c r="D53" s="28" t="s">
        <v>2784</v>
      </c>
      <c r="E53" s="29" t="s">
        <v>2645</v>
      </c>
      <c r="F53" s="30" t="s">
        <v>1279</v>
      </c>
      <c r="G53" s="27" t="s">
        <v>170</v>
      </c>
      <c r="H53" s="31">
        <v>5</v>
      </c>
      <c r="I53" s="31">
        <v>4</v>
      </c>
      <c r="J53" s="31" t="s">
        <v>27</v>
      </c>
      <c r="K53" s="31" t="s">
        <v>27</v>
      </c>
      <c r="L53" s="38"/>
      <c r="M53" s="38">
        <v>2</v>
      </c>
      <c r="N53" s="38"/>
      <c r="O53" s="38"/>
      <c r="P53" s="33">
        <v>2</v>
      </c>
      <c r="Q53" s="34">
        <f t="shared" si="0"/>
        <v>3.2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91"/>
      <c r="V53" s="89" t="str">
        <f t="shared" si="2"/>
        <v>Học lại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2785</v>
      </c>
      <c r="D54" s="28" t="s">
        <v>224</v>
      </c>
      <c r="E54" s="29" t="s">
        <v>476</v>
      </c>
      <c r="F54" s="30" t="s">
        <v>148</v>
      </c>
      <c r="G54" s="27" t="s">
        <v>652</v>
      </c>
      <c r="H54" s="31">
        <v>10</v>
      </c>
      <c r="I54" s="31">
        <v>5</v>
      </c>
      <c r="J54" s="31" t="s">
        <v>27</v>
      </c>
      <c r="K54" s="31" t="s">
        <v>27</v>
      </c>
      <c r="L54" s="38"/>
      <c r="M54" s="38">
        <v>5</v>
      </c>
      <c r="N54" s="38"/>
      <c r="O54" s="38"/>
      <c r="P54" s="33">
        <v>5</v>
      </c>
      <c r="Q54" s="34">
        <f t="shared" si="0"/>
        <v>6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2786</v>
      </c>
      <c r="D55" s="28" t="s">
        <v>138</v>
      </c>
      <c r="E55" s="29" t="s">
        <v>1047</v>
      </c>
      <c r="F55" s="30" t="s">
        <v>450</v>
      </c>
      <c r="G55" s="27" t="s">
        <v>136</v>
      </c>
      <c r="H55" s="31">
        <v>8</v>
      </c>
      <c r="I55" s="31">
        <v>7</v>
      </c>
      <c r="J55" s="31" t="s">
        <v>27</v>
      </c>
      <c r="K55" s="31" t="s">
        <v>27</v>
      </c>
      <c r="L55" s="38"/>
      <c r="M55" s="38">
        <v>4</v>
      </c>
      <c r="N55" s="38"/>
      <c r="O55" s="38"/>
      <c r="P55" s="33">
        <v>4</v>
      </c>
      <c r="Q55" s="34">
        <f t="shared" si="0"/>
        <v>5.7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2787</v>
      </c>
      <c r="D56" s="28" t="s">
        <v>2788</v>
      </c>
      <c r="E56" s="29" t="s">
        <v>1355</v>
      </c>
      <c r="F56" s="30" t="s">
        <v>354</v>
      </c>
      <c r="G56" s="27" t="s">
        <v>434</v>
      </c>
      <c r="H56" s="31">
        <v>8</v>
      </c>
      <c r="I56" s="31">
        <v>6</v>
      </c>
      <c r="J56" s="31" t="s">
        <v>27</v>
      </c>
      <c r="K56" s="31" t="s">
        <v>27</v>
      </c>
      <c r="L56" s="38"/>
      <c r="M56" s="38">
        <v>5</v>
      </c>
      <c r="N56" s="38"/>
      <c r="O56" s="38"/>
      <c r="P56" s="33">
        <v>5</v>
      </c>
      <c r="Q56" s="34">
        <f t="shared" si="0"/>
        <v>5.9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2789</v>
      </c>
      <c r="D57" s="28" t="s">
        <v>138</v>
      </c>
      <c r="E57" s="29" t="s">
        <v>2790</v>
      </c>
      <c r="F57" s="30" t="s">
        <v>707</v>
      </c>
      <c r="G57" s="27" t="s">
        <v>331</v>
      </c>
      <c r="H57" s="31">
        <v>7</v>
      </c>
      <c r="I57" s="31">
        <v>4</v>
      </c>
      <c r="J57" s="31" t="s">
        <v>27</v>
      </c>
      <c r="K57" s="31" t="s">
        <v>27</v>
      </c>
      <c r="L57" s="38"/>
      <c r="M57" s="38">
        <v>4</v>
      </c>
      <c r="N57" s="38"/>
      <c r="O57" s="38"/>
      <c r="P57" s="33">
        <v>4</v>
      </c>
      <c r="Q57" s="34">
        <f t="shared" si="0"/>
        <v>4.5999999999999996</v>
      </c>
      <c r="R57" s="35" t="str">
        <f t="shared" si="3"/>
        <v>D</v>
      </c>
      <c r="S57" s="36" t="str">
        <f t="shared" si="1"/>
        <v>Trung bình yếu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2791</v>
      </c>
      <c r="D58" s="28" t="s">
        <v>138</v>
      </c>
      <c r="E58" s="29" t="s">
        <v>211</v>
      </c>
      <c r="F58" s="30" t="s">
        <v>2792</v>
      </c>
      <c r="G58" s="27" t="s">
        <v>158</v>
      </c>
      <c r="H58" s="31">
        <v>5</v>
      </c>
      <c r="I58" s="31">
        <v>4</v>
      </c>
      <c r="J58" s="31" t="s">
        <v>27</v>
      </c>
      <c r="K58" s="31" t="s">
        <v>27</v>
      </c>
      <c r="L58" s="38"/>
      <c r="M58" s="38">
        <v>4</v>
      </c>
      <c r="N58" s="38"/>
      <c r="O58" s="38"/>
      <c r="P58" s="33">
        <v>4</v>
      </c>
      <c r="Q58" s="34">
        <f t="shared" si="0"/>
        <v>4.2</v>
      </c>
      <c r="R58" s="35" t="str">
        <f t="shared" si="3"/>
        <v>D</v>
      </c>
      <c r="S58" s="36" t="str">
        <f t="shared" si="1"/>
        <v>Trung bình yếu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2793</v>
      </c>
      <c r="D59" s="28" t="s">
        <v>550</v>
      </c>
      <c r="E59" s="29" t="s">
        <v>709</v>
      </c>
      <c r="F59" s="30" t="s">
        <v>830</v>
      </c>
      <c r="G59" s="27" t="s">
        <v>92</v>
      </c>
      <c r="H59" s="31">
        <v>8</v>
      </c>
      <c r="I59" s="31">
        <v>8</v>
      </c>
      <c r="J59" s="31" t="s">
        <v>27</v>
      </c>
      <c r="K59" s="31" t="s">
        <v>27</v>
      </c>
      <c r="L59" s="38"/>
      <c r="M59" s="38">
        <v>5</v>
      </c>
      <c r="N59" s="38"/>
      <c r="O59" s="38"/>
      <c r="P59" s="33">
        <v>5</v>
      </c>
      <c r="Q59" s="34">
        <f t="shared" si="0"/>
        <v>6.5</v>
      </c>
      <c r="R59" s="35" t="str">
        <f t="shared" si="3"/>
        <v>C+</v>
      </c>
      <c r="S59" s="36" t="str">
        <f t="shared" si="1"/>
        <v>Trung bình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2794</v>
      </c>
      <c r="D60" s="28" t="s">
        <v>164</v>
      </c>
      <c r="E60" s="29" t="s">
        <v>488</v>
      </c>
      <c r="F60" s="30" t="s">
        <v>403</v>
      </c>
      <c r="G60" s="27" t="s">
        <v>136</v>
      </c>
      <c r="H60" s="31">
        <v>10</v>
      </c>
      <c r="I60" s="31">
        <v>8</v>
      </c>
      <c r="J60" s="31" t="s">
        <v>27</v>
      </c>
      <c r="K60" s="31" t="s">
        <v>27</v>
      </c>
      <c r="L60" s="38"/>
      <c r="M60" s="38">
        <v>2</v>
      </c>
      <c r="N60" s="38"/>
      <c r="O60" s="38"/>
      <c r="P60" s="33">
        <v>2</v>
      </c>
      <c r="Q60" s="34">
        <f t="shared" si="0"/>
        <v>5.4</v>
      </c>
      <c r="R60" s="35" t="str">
        <f t="shared" si="3"/>
        <v>D+</v>
      </c>
      <c r="S60" s="36" t="str">
        <f t="shared" si="1"/>
        <v>Trung bình yếu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2795</v>
      </c>
      <c r="D61" s="28" t="s">
        <v>282</v>
      </c>
      <c r="E61" s="29" t="s">
        <v>488</v>
      </c>
      <c r="F61" s="30" t="s">
        <v>1935</v>
      </c>
      <c r="G61" s="27" t="s">
        <v>739</v>
      </c>
      <c r="H61" s="31"/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>Không đủ ĐKDT</v>
      </c>
      <c r="U61" s="91"/>
      <c r="V61" s="89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2796</v>
      </c>
      <c r="D62" s="28" t="s">
        <v>2797</v>
      </c>
      <c r="E62" s="29" t="s">
        <v>488</v>
      </c>
      <c r="F62" s="30" t="s">
        <v>1386</v>
      </c>
      <c r="G62" s="27" t="s">
        <v>917</v>
      </c>
      <c r="H62" s="31">
        <v>8</v>
      </c>
      <c r="I62" s="31">
        <v>4</v>
      </c>
      <c r="J62" s="31" t="s">
        <v>27</v>
      </c>
      <c r="K62" s="31" t="s">
        <v>27</v>
      </c>
      <c r="L62" s="38"/>
      <c r="M62" s="38">
        <v>8</v>
      </c>
      <c r="N62" s="38"/>
      <c r="O62" s="38"/>
      <c r="P62" s="33">
        <v>8</v>
      </c>
      <c r="Q62" s="34">
        <f t="shared" si="0"/>
        <v>6.8</v>
      </c>
      <c r="R62" s="35" t="str">
        <f t="shared" si="3"/>
        <v>C+</v>
      </c>
      <c r="S62" s="36" t="str">
        <f t="shared" si="1"/>
        <v>Trung bình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2798</v>
      </c>
      <c r="D63" s="28" t="s">
        <v>1765</v>
      </c>
      <c r="E63" s="29" t="s">
        <v>1223</v>
      </c>
      <c r="F63" s="30" t="s">
        <v>465</v>
      </c>
      <c r="G63" s="27" t="s">
        <v>424</v>
      </c>
      <c r="H63" s="31">
        <v>9</v>
      </c>
      <c r="I63" s="31">
        <v>6</v>
      </c>
      <c r="J63" s="31" t="s">
        <v>27</v>
      </c>
      <c r="K63" s="31" t="s">
        <v>27</v>
      </c>
      <c r="L63" s="38"/>
      <c r="M63" s="38">
        <v>2</v>
      </c>
      <c r="N63" s="38"/>
      <c r="O63" s="38"/>
      <c r="P63" s="33">
        <v>2</v>
      </c>
      <c r="Q63" s="34">
        <f t="shared" si="0"/>
        <v>4.5999999999999996</v>
      </c>
      <c r="R63" s="35" t="str">
        <f t="shared" si="3"/>
        <v>D</v>
      </c>
      <c r="S63" s="36" t="str">
        <f t="shared" si="1"/>
        <v>Trung bình yếu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2799</v>
      </c>
      <c r="D64" s="28" t="s">
        <v>2800</v>
      </c>
      <c r="E64" s="29" t="s">
        <v>515</v>
      </c>
      <c r="F64" s="30" t="s">
        <v>72</v>
      </c>
      <c r="G64" s="27" t="s">
        <v>331</v>
      </c>
      <c r="H64" s="31">
        <v>10</v>
      </c>
      <c r="I64" s="31">
        <v>6</v>
      </c>
      <c r="J64" s="31" t="s">
        <v>27</v>
      </c>
      <c r="K64" s="31" t="s">
        <v>27</v>
      </c>
      <c r="L64" s="38"/>
      <c r="M64" s="38">
        <v>4</v>
      </c>
      <c r="N64" s="38"/>
      <c r="O64" s="38"/>
      <c r="P64" s="33">
        <v>4</v>
      </c>
      <c r="Q64" s="34">
        <f t="shared" si="0"/>
        <v>5.8</v>
      </c>
      <c r="R64" s="35" t="str">
        <f t="shared" si="3"/>
        <v>C</v>
      </c>
      <c r="S64" s="36" t="str">
        <f t="shared" si="1"/>
        <v>Trung bình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2801</v>
      </c>
      <c r="D65" s="28" t="s">
        <v>253</v>
      </c>
      <c r="E65" s="29" t="s">
        <v>515</v>
      </c>
      <c r="F65" s="30" t="s">
        <v>964</v>
      </c>
      <c r="G65" s="27" t="s">
        <v>76</v>
      </c>
      <c r="H65" s="31">
        <v>8</v>
      </c>
      <c r="I65" s="31">
        <v>6</v>
      </c>
      <c r="J65" s="31" t="s">
        <v>27</v>
      </c>
      <c r="K65" s="31" t="s">
        <v>27</v>
      </c>
      <c r="L65" s="38"/>
      <c r="M65" s="38">
        <v>3</v>
      </c>
      <c r="N65" s="38"/>
      <c r="O65" s="38"/>
      <c r="P65" s="33">
        <v>3</v>
      </c>
      <c r="Q65" s="34">
        <f t="shared" si="0"/>
        <v>4.9000000000000004</v>
      </c>
      <c r="R65" s="35" t="str">
        <f t="shared" si="3"/>
        <v>D</v>
      </c>
      <c r="S65" s="36" t="str">
        <f t="shared" si="1"/>
        <v>Trung bình yếu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2802</v>
      </c>
      <c r="D66" s="28" t="s">
        <v>810</v>
      </c>
      <c r="E66" s="29" t="s">
        <v>242</v>
      </c>
      <c r="F66" s="30" t="s">
        <v>72</v>
      </c>
      <c r="G66" s="27" t="s">
        <v>652</v>
      </c>
      <c r="H66" s="31">
        <v>10</v>
      </c>
      <c r="I66" s="31">
        <v>7</v>
      </c>
      <c r="J66" s="31" t="s">
        <v>27</v>
      </c>
      <c r="K66" s="31" t="s">
        <v>27</v>
      </c>
      <c r="L66" s="38"/>
      <c r="M66" s="38">
        <v>4</v>
      </c>
      <c r="N66" s="38"/>
      <c r="O66" s="38"/>
      <c r="P66" s="33">
        <v>4</v>
      </c>
      <c r="Q66" s="34">
        <f t="shared" si="0"/>
        <v>6.1</v>
      </c>
      <c r="R66" s="35" t="str">
        <f t="shared" si="3"/>
        <v>C</v>
      </c>
      <c r="S66" s="36" t="str">
        <f t="shared" si="1"/>
        <v>Trung bình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2803</v>
      </c>
      <c r="D67" s="28" t="s">
        <v>1158</v>
      </c>
      <c r="E67" s="29" t="s">
        <v>1062</v>
      </c>
      <c r="F67" s="30" t="s">
        <v>1009</v>
      </c>
      <c r="G67" s="27" t="s">
        <v>144</v>
      </c>
      <c r="H67" s="31">
        <v>8</v>
      </c>
      <c r="I67" s="31">
        <v>8</v>
      </c>
      <c r="J67" s="31" t="s">
        <v>27</v>
      </c>
      <c r="K67" s="31" t="s">
        <v>27</v>
      </c>
      <c r="L67" s="38"/>
      <c r="M67" s="38">
        <v>2</v>
      </c>
      <c r="N67" s="38"/>
      <c r="O67" s="38"/>
      <c r="P67" s="33">
        <v>2</v>
      </c>
      <c r="Q67" s="34">
        <f t="shared" si="0"/>
        <v>5</v>
      </c>
      <c r="R67" s="35" t="str">
        <f t="shared" si="3"/>
        <v>D+</v>
      </c>
      <c r="S67" s="36" t="str">
        <f t="shared" si="1"/>
        <v>Trung bình yếu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2804</v>
      </c>
      <c r="D68" s="28" t="s">
        <v>2805</v>
      </c>
      <c r="E68" s="29" t="s">
        <v>519</v>
      </c>
      <c r="F68" s="30" t="s">
        <v>993</v>
      </c>
      <c r="G68" s="27" t="s">
        <v>185</v>
      </c>
      <c r="H68" s="31">
        <v>9</v>
      </c>
      <c r="I68" s="31">
        <v>6</v>
      </c>
      <c r="J68" s="31" t="s">
        <v>27</v>
      </c>
      <c r="K68" s="31" t="s">
        <v>27</v>
      </c>
      <c r="L68" s="38"/>
      <c r="M68" s="38">
        <v>3</v>
      </c>
      <c r="N68" s="38"/>
      <c r="O68" s="38"/>
      <c r="P68" s="33">
        <v>3</v>
      </c>
      <c r="Q68" s="34">
        <f t="shared" si="0"/>
        <v>5.0999999999999996</v>
      </c>
      <c r="R68" s="35" t="str">
        <f t="shared" si="3"/>
        <v>D+</v>
      </c>
      <c r="S68" s="36" t="str">
        <f t="shared" si="1"/>
        <v>Trung bình yếu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2806</v>
      </c>
      <c r="D69" s="28" t="s">
        <v>534</v>
      </c>
      <c r="E69" s="29" t="s">
        <v>250</v>
      </c>
      <c r="F69" s="30" t="s">
        <v>1989</v>
      </c>
      <c r="G69" s="27" t="s">
        <v>643</v>
      </c>
      <c r="H69" s="31">
        <v>8</v>
      </c>
      <c r="I69" s="31">
        <v>8</v>
      </c>
      <c r="J69" s="31" t="s">
        <v>27</v>
      </c>
      <c r="K69" s="31" t="s">
        <v>27</v>
      </c>
      <c r="L69" s="38"/>
      <c r="M69" s="38">
        <v>7</v>
      </c>
      <c r="N69" s="38"/>
      <c r="O69" s="38"/>
      <c r="P69" s="33">
        <v>7</v>
      </c>
      <c r="Q69" s="34">
        <f t="shared" si="0"/>
        <v>7.5</v>
      </c>
      <c r="R69" s="35" t="str">
        <f t="shared" si="3"/>
        <v>B</v>
      </c>
      <c r="S69" s="36" t="str">
        <f t="shared" si="1"/>
        <v>Khá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2807</v>
      </c>
      <c r="D70" s="28" t="s">
        <v>2808</v>
      </c>
      <c r="E70" s="29" t="s">
        <v>531</v>
      </c>
      <c r="F70" s="30" t="s">
        <v>1491</v>
      </c>
      <c r="G70" s="27" t="s">
        <v>92</v>
      </c>
      <c r="H70" s="31">
        <v>10</v>
      </c>
      <c r="I70" s="31">
        <v>5</v>
      </c>
      <c r="J70" s="31" t="s">
        <v>27</v>
      </c>
      <c r="K70" s="31" t="s">
        <v>27</v>
      </c>
      <c r="L70" s="38"/>
      <c r="M70" s="38">
        <v>3</v>
      </c>
      <c r="N70" s="38"/>
      <c r="O70" s="38"/>
      <c r="P70" s="33">
        <v>3</v>
      </c>
      <c r="Q70" s="34">
        <f t="shared" si="0"/>
        <v>5</v>
      </c>
      <c r="R70" s="35" t="str">
        <f t="shared" si="3"/>
        <v>D+</v>
      </c>
      <c r="S70" s="36" t="str">
        <f t="shared" si="1"/>
        <v>Trung bình yếu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2809</v>
      </c>
      <c r="D71" s="28" t="s">
        <v>2810</v>
      </c>
      <c r="E71" s="29" t="s">
        <v>531</v>
      </c>
      <c r="F71" s="30" t="s">
        <v>1365</v>
      </c>
      <c r="G71" s="27" t="s">
        <v>120</v>
      </c>
      <c r="H71" s="31">
        <v>10</v>
      </c>
      <c r="I71" s="31">
        <v>8</v>
      </c>
      <c r="J71" s="31" t="s">
        <v>27</v>
      </c>
      <c r="K71" s="31" t="s">
        <v>27</v>
      </c>
      <c r="L71" s="38"/>
      <c r="M71" s="38">
        <v>3</v>
      </c>
      <c r="N71" s="38"/>
      <c r="O71" s="38"/>
      <c r="P71" s="33">
        <v>3</v>
      </c>
      <c r="Q71" s="34">
        <f t="shared" si="0"/>
        <v>5.9</v>
      </c>
      <c r="R71" s="35" t="str">
        <f t="shared" si="3"/>
        <v>C</v>
      </c>
      <c r="S71" s="36" t="str">
        <f t="shared" si="1"/>
        <v>Trung bình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2811</v>
      </c>
      <c r="D72" s="28" t="s">
        <v>2812</v>
      </c>
      <c r="E72" s="29" t="s">
        <v>1702</v>
      </c>
      <c r="F72" s="30" t="s">
        <v>575</v>
      </c>
      <c r="G72" s="27" t="s">
        <v>87</v>
      </c>
      <c r="H72" s="31"/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>Không đủ ĐKDT</v>
      </c>
      <c r="U72" s="91"/>
      <c r="V72" s="89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2813</v>
      </c>
      <c r="D73" s="28" t="s">
        <v>2814</v>
      </c>
      <c r="E73" s="29" t="s">
        <v>1702</v>
      </c>
      <c r="F73" s="30" t="s">
        <v>1757</v>
      </c>
      <c r="G73" s="27" t="s">
        <v>394</v>
      </c>
      <c r="H73" s="31">
        <v>5</v>
      </c>
      <c r="I73" s="31">
        <v>6</v>
      </c>
      <c r="J73" s="31" t="s">
        <v>27</v>
      </c>
      <c r="K73" s="31" t="s">
        <v>27</v>
      </c>
      <c r="L73" s="38"/>
      <c r="M73" s="38">
        <v>4</v>
      </c>
      <c r="N73" s="38"/>
      <c r="O73" s="38"/>
      <c r="P73" s="33">
        <v>4</v>
      </c>
      <c r="Q73" s="34">
        <f t="shared" si="0"/>
        <v>4.8</v>
      </c>
      <c r="R73" s="35" t="str">
        <f t="shared" si="3"/>
        <v>D</v>
      </c>
      <c r="S73" s="36" t="str">
        <f t="shared" si="1"/>
        <v>Trung bình yếu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2815</v>
      </c>
      <c r="D74" s="28" t="s">
        <v>2816</v>
      </c>
      <c r="E74" s="29" t="s">
        <v>2817</v>
      </c>
      <c r="F74" s="30" t="s">
        <v>2504</v>
      </c>
      <c r="G74" s="27" t="s">
        <v>153</v>
      </c>
      <c r="H74" s="31">
        <v>7</v>
      </c>
      <c r="I74" s="31">
        <v>7</v>
      </c>
      <c r="J74" s="31" t="s">
        <v>27</v>
      </c>
      <c r="K74" s="31" t="s">
        <v>27</v>
      </c>
      <c r="L74" s="38"/>
      <c r="M74" s="38">
        <v>6</v>
      </c>
      <c r="N74" s="38"/>
      <c r="O74" s="38"/>
      <c r="P74" s="33">
        <v>6</v>
      </c>
      <c r="Q74" s="34">
        <f t="shared" si="0"/>
        <v>6.5</v>
      </c>
      <c r="R74" s="35" t="str">
        <f t="shared" si="3"/>
        <v>C+</v>
      </c>
      <c r="S74" s="36" t="str">
        <f t="shared" si="1"/>
        <v>Trung bình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2818</v>
      </c>
      <c r="D75" s="28" t="s">
        <v>2819</v>
      </c>
      <c r="E75" s="29" t="s">
        <v>300</v>
      </c>
      <c r="F75" s="30" t="s">
        <v>1132</v>
      </c>
      <c r="G75" s="27" t="s">
        <v>76</v>
      </c>
      <c r="H75" s="31">
        <v>10</v>
      </c>
      <c r="I75" s="31">
        <v>8</v>
      </c>
      <c r="J75" s="31" t="s">
        <v>27</v>
      </c>
      <c r="K75" s="31" t="s">
        <v>27</v>
      </c>
      <c r="L75" s="38"/>
      <c r="M75" s="38">
        <v>3</v>
      </c>
      <c r="N75" s="38"/>
      <c r="O75" s="38"/>
      <c r="P75" s="33">
        <v>3</v>
      </c>
      <c r="Q75" s="34">
        <f t="shared" ref="Q75:Q84" si="5">ROUND(SUMPRODUCT(H75:P75,$H$10:$P$10)/100,1)</f>
        <v>5.9</v>
      </c>
      <c r="R75" s="35" t="str">
        <f t="shared" si="3"/>
        <v>C</v>
      </c>
      <c r="S75" s="36" t="str">
        <f t="shared" si="1"/>
        <v>Trung bình</v>
      </c>
      <c r="T75" s="37" t="str">
        <f t="shared" si="4"/>
        <v/>
      </c>
      <c r="U75" s="91"/>
      <c r="V75" s="89" t="str">
        <f t="shared" ref="V75:V84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2820</v>
      </c>
      <c r="D76" s="28" t="s">
        <v>2821</v>
      </c>
      <c r="E76" s="29" t="s">
        <v>300</v>
      </c>
      <c r="F76" s="30" t="s">
        <v>1641</v>
      </c>
      <c r="G76" s="27" t="s">
        <v>153</v>
      </c>
      <c r="H76" s="31">
        <v>9</v>
      </c>
      <c r="I76" s="31">
        <v>7</v>
      </c>
      <c r="J76" s="31" t="s">
        <v>27</v>
      </c>
      <c r="K76" s="31" t="s">
        <v>27</v>
      </c>
      <c r="L76" s="38"/>
      <c r="M76" s="38">
        <v>3</v>
      </c>
      <c r="N76" s="38"/>
      <c r="O76" s="38"/>
      <c r="P76" s="33">
        <v>3</v>
      </c>
      <c r="Q76" s="34">
        <f t="shared" si="5"/>
        <v>5.4</v>
      </c>
      <c r="R76" s="35" t="str">
        <f t="shared" si="3"/>
        <v>D+</v>
      </c>
      <c r="S76" s="36" t="str">
        <f t="shared" si="1"/>
        <v>Trung bình yếu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2822</v>
      </c>
      <c r="D77" s="28" t="s">
        <v>2823</v>
      </c>
      <c r="E77" s="29" t="s">
        <v>319</v>
      </c>
      <c r="F77" s="30" t="s">
        <v>1459</v>
      </c>
      <c r="G77" s="27" t="s">
        <v>153</v>
      </c>
      <c r="H77" s="31">
        <v>5</v>
      </c>
      <c r="I77" s="31">
        <v>6</v>
      </c>
      <c r="J77" s="31" t="s">
        <v>27</v>
      </c>
      <c r="K77" s="31" t="s">
        <v>27</v>
      </c>
      <c r="L77" s="38"/>
      <c r="M77" s="38">
        <v>5</v>
      </c>
      <c r="N77" s="38"/>
      <c r="O77" s="38"/>
      <c r="P77" s="33">
        <v>5</v>
      </c>
      <c r="Q77" s="34">
        <f t="shared" si="5"/>
        <v>5.3</v>
      </c>
      <c r="R77" s="35" t="str">
        <f t="shared" si="3"/>
        <v>D+</v>
      </c>
      <c r="S77" s="36" t="str">
        <f t="shared" si="1"/>
        <v>Trung bình yếu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2824</v>
      </c>
      <c r="D78" s="28" t="s">
        <v>502</v>
      </c>
      <c r="E78" s="29" t="s">
        <v>326</v>
      </c>
      <c r="F78" s="30" t="s">
        <v>2825</v>
      </c>
      <c r="G78" s="27" t="s">
        <v>941</v>
      </c>
      <c r="H78" s="31">
        <v>6</v>
      </c>
      <c r="I78" s="31">
        <v>5</v>
      </c>
      <c r="J78" s="31" t="s">
        <v>27</v>
      </c>
      <c r="K78" s="31" t="s">
        <v>27</v>
      </c>
      <c r="L78" s="38"/>
      <c r="M78" s="38">
        <v>3</v>
      </c>
      <c r="N78" s="38"/>
      <c r="O78" s="38"/>
      <c r="P78" s="33">
        <v>3</v>
      </c>
      <c r="Q78" s="34">
        <f t="shared" si="5"/>
        <v>4.2</v>
      </c>
      <c r="R78" s="35" t="str">
        <f t="shared" si="3"/>
        <v>D</v>
      </c>
      <c r="S78" s="36" t="str">
        <f t="shared" si="1"/>
        <v>Trung bình yếu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2826</v>
      </c>
      <c r="D79" s="28" t="s">
        <v>104</v>
      </c>
      <c r="E79" s="29" t="s">
        <v>948</v>
      </c>
      <c r="F79" s="30" t="s">
        <v>2827</v>
      </c>
      <c r="G79" s="27" t="s">
        <v>92</v>
      </c>
      <c r="H79" s="31">
        <v>7</v>
      </c>
      <c r="I79" s="31">
        <v>7</v>
      </c>
      <c r="J79" s="31" t="s">
        <v>27</v>
      </c>
      <c r="K79" s="31" t="s">
        <v>27</v>
      </c>
      <c r="L79" s="38"/>
      <c r="M79" s="38">
        <v>6</v>
      </c>
      <c r="N79" s="38"/>
      <c r="O79" s="38"/>
      <c r="P79" s="33">
        <v>6</v>
      </c>
      <c r="Q79" s="34">
        <f t="shared" si="5"/>
        <v>6.5</v>
      </c>
      <c r="R79" s="35" t="str">
        <f t="shared" si="3"/>
        <v>C+</v>
      </c>
      <c r="S79" s="36" t="str">
        <f t="shared" si="1"/>
        <v>Trung bình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2828</v>
      </c>
      <c r="D80" s="28" t="s">
        <v>2829</v>
      </c>
      <c r="E80" s="29" t="s">
        <v>1273</v>
      </c>
      <c r="F80" s="30" t="s">
        <v>1340</v>
      </c>
      <c r="G80" s="27" t="s">
        <v>647</v>
      </c>
      <c r="H80" s="31">
        <v>5</v>
      </c>
      <c r="I80" s="31">
        <v>7</v>
      </c>
      <c r="J80" s="31" t="s">
        <v>27</v>
      </c>
      <c r="K80" s="31" t="s">
        <v>27</v>
      </c>
      <c r="L80" s="38"/>
      <c r="M80" s="38">
        <v>6</v>
      </c>
      <c r="N80" s="38"/>
      <c r="O80" s="38"/>
      <c r="P80" s="33">
        <v>6</v>
      </c>
      <c r="Q80" s="34">
        <f t="shared" si="5"/>
        <v>6.1</v>
      </c>
      <c r="R80" s="35" t="str">
        <f t="shared" si="3"/>
        <v>C</v>
      </c>
      <c r="S80" s="36" t="str">
        <f t="shared" si="1"/>
        <v>Trung bình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2830</v>
      </c>
      <c r="D81" s="28" t="s">
        <v>483</v>
      </c>
      <c r="E81" s="29" t="s">
        <v>1422</v>
      </c>
      <c r="F81" s="30" t="s">
        <v>255</v>
      </c>
      <c r="G81" s="27" t="s">
        <v>643</v>
      </c>
      <c r="H81" s="31">
        <v>7</v>
      </c>
      <c r="I81" s="31">
        <v>6</v>
      </c>
      <c r="J81" s="31" t="s">
        <v>27</v>
      </c>
      <c r="K81" s="31" t="s">
        <v>27</v>
      </c>
      <c r="L81" s="38"/>
      <c r="M81" s="38">
        <v>3</v>
      </c>
      <c r="N81" s="38"/>
      <c r="O81" s="38"/>
      <c r="P81" s="33">
        <v>3</v>
      </c>
      <c r="Q81" s="34">
        <f t="shared" si="5"/>
        <v>4.7</v>
      </c>
      <c r="R81" s="35" t="str">
        <f t="shared" si="3"/>
        <v>D</v>
      </c>
      <c r="S81" s="36" t="str">
        <f t="shared" si="1"/>
        <v>Trung bình yếu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2831</v>
      </c>
      <c r="D82" s="28" t="s">
        <v>71</v>
      </c>
      <c r="E82" s="29" t="s">
        <v>1422</v>
      </c>
      <c r="F82" s="30" t="s">
        <v>1029</v>
      </c>
      <c r="G82" s="27" t="s">
        <v>185</v>
      </c>
      <c r="H82" s="31">
        <v>10</v>
      </c>
      <c r="I82" s="31">
        <v>7</v>
      </c>
      <c r="J82" s="31" t="s">
        <v>27</v>
      </c>
      <c r="K82" s="31" t="s">
        <v>27</v>
      </c>
      <c r="L82" s="38"/>
      <c r="M82" s="38">
        <v>8</v>
      </c>
      <c r="N82" s="38"/>
      <c r="O82" s="38"/>
      <c r="P82" s="33">
        <v>8</v>
      </c>
      <c r="Q82" s="34">
        <f t="shared" si="5"/>
        <v>8.1</v>
      </c>
      <c r="R82" s="35" t="str">
        <f t="shared" si="3"/>
        <v>B+</v>
      </c>
      <c r="S82" s="36" t="str">
        <f t="shared" si="1"/>
        <v>Khá</v>
      </c>
      <c r="T82" s="37" t="str">
        <f t="shared" si="4"/>
        <v/>
      </c>
      <c r="U82" s="91"/>
      <c r="V82" s="89" t="str">
        <f t="shared" si="6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18.75" customHeight="1">
      <c r="B83" s="26">
        <v>73</v>
      </c>
      <c r="C83" s="27" t="s">
        <v>2832</v>
      </c>
      <c r="D83" s="28" t="s">
        <v>2833</v>
      </c>
      <c r="E83" s="29" t="s">
        <v>2834</v>
      </c>
      <c r="F83" s="30" t="s">
        <v>2272</v>
      </c>
      <c r="G83" s="27" t="s">
        <v>185</v>
      </c>
      <c r="H83" s="31">
        <v>6</v>
      </c>
      <c r="I83" s="31">
        <v>5</v>
      </c>
      <c r="J83" s="31" t="s">
        <v>27</v>
      </c>
      <c r="K83" s="31" t="s">
        <v>27</v>
      </c>
      <c r="L83" s="38"/>
      <c r="M83" s="38">
        <v>6</v>
      </c>
      <c r="N83" s="38"/>
      <c r="O83" s="38"/>
      <c r="P83" s="33">
        <v>6</v>
      </c>
      <c r="Q83" s="34">
        <f t="shared" si="5"/>
        <v>5.7</v>
      </c>
      <c r="R83" s="35" t="str">
        <f t="shared" si="3"/>
        <v>C</v>
      </c>
      <c r="S83" s="36" t="str">
        <f t="shared" si="1"/>
        <v>Trung bình</v>
      </c>
      <c r="T83" s="37" t="str">
        <f t="shared" si="4"/>
        <v/>
      </c>
      <c r="U83" s="91"/>
      <c r="V83" s="89" t="str">
        <f t="shared" si="6"/>
        <v>Đạt</v>
      </c>
      <c r="W83" s="74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2"/>
    </row>
    <row r="84" spans="1:38" ht="18.75" customHeight="1">
      <c r="B84" s="26">
        <v>74</v>
      </c>
      <c r="C84" s="27" t="s">
        <v>2835</v>
      </c>
      <c r="D84" s="28" t="s">
        <v>2836</v>
      </c>
      <c r="E84" s="29" t="s">
        <v>342</v>
      </c>
      <c r="F84" s="30" t="s">
        <v>1274</v>
      </c>
      <c r="G84" s="27" t="s">
        <v>136</v>
      </c>
      <c r="H84" s="31">
        <v>8</v>
      </c>
      <c r="I84" s="31">
        <v>7</v>
      </c>
      <c r="J84" s="31" t="s">
        <v>27</v>
      </c>
      <c r="K84" s="31" t="s">
        <v>27</v>
      </c>
      <c r="L84" s="38"/>
      <c r="M84" s="38">
        <v>4</v>
      </c>
      <c r="N84" s="38"/>
      <c r="O84" s="38"/>
      <c r="P84" s="33">
        <v>4</v>
      </c>
      <c r="Q84" s="34">
        <f t="shared" si="5"/>
        <v>5.7</v>
      </c>
      <c r="R84" s="35" t="str">
        <f t="shared" si="3"/>
        <v>C</v>
      </c>
      <c r="S84" s="36" t="str">
        <f t="shared" si="1"/>
        <v>Trung bình</v>
      </c>
      <c r="T84" s="37" t="str">
        <f t="shared" si="4"/>
        <v/>
      </c>
      <c r="U84" s="91"/>
      <c r="V84" s="89" t="str">
        <f t="shared" si="6"/>
        <v>Đạt</v>
      </c>
      <c r="W84" s="74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2"/>
    </row>
    <row r="85" spans="1:38" ht="7.5" customHeight="1">
      <c r="A85" s="2"/>
      <c r="B85" s="39"/>
      <c r="C85" s="40"/>
      <c r="D85" s="40"/>
      <c r="E85" s="41"/>
      <c r="F85" s="41"/>
      <c r="G85" s="41"/>
      <c r="H85" s="42"/>
      <c r="I85" s="43"/>
      <c r="J85" s="43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</row>
    <row r="86" spans="1:38" ht="16.5">
      <c r="A86" s="2"/>
      <c r="B86" s="111" t="s">
        <v>28</v>
      </c>
      <c r="C86" s="111"/>
      <c r="D86" s="40"/>
      <c r="E86" s="41"/>
      <c r="F86" s="41"/>
      <c r="G86" s="41"/>
      <c r="H86" s="42"/>
      <c r="I86" s="43"/>
      <c r="J86" s="43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3"/>
    </row>
    <row r="87" spans="1:38" ht="16.5" customHeight="1">
      <c r="A87" s="2"/>
      <c r="B87" s="45" t="s">
        <v>29</v>
      </c>
      <c r="C87" s="45"/>
      <c r="D87" s="46">
        <f>+$Y$9</f>
        <v>74</v>
      </c>
      <c r="E87" s="47" t="s">
        <v>30</v>
      </c>
      <c r="F87" s="47"/>
      <c r="G87" s="131" t="s">
        <v>31</v>
      </c>
      <c r="H87" s="131"/>
      <c r="I87" s="131"/>
      <c r="J87" s="131"/>
      <c r="K87" s="131"/>
      <c r="L87" s="131"/>
      <c r="M87" s="131"/>
      <c r="N87" s="131"/>
      <c r="O87" s="131"/>
      <c r="P87" s="48">
        <f>$Y$9 -COUNTIF($T$10:$T$274,"Vắng") -COUNTIF($T$10:$T$274,"Vắng có phép") - COUNTIF($T$10:$T$274,"Đình chỉ thi") - COUNTIF($T$10:$T$274,"Không đủ ĐKDT")</f>
        <v>68</v>
      </c>
      <c r="Q87" s="48"/>
      <c r="R87" s="49"/>
      <c r="S87" s="50"/>
      <c r="T87" s="50" t="s">
        <v>30</v>
      </c>
      <c r="U87" s="3"/>
    </row>
    <row r="88" spans="1:38" ht="16.5" customHeight="1">
      <c r="A88" s="2"/>
      <c r="B88" s="45" t="s">
        <v>32</v>
      </c>
      <c r="C88" s="45"/>
      <c r="D88" s="46">
        <f>+$AJ$9</f>
        <v>67</v>
      </c>
      <c r="E88" s="47" t="s">
        <v>30</v>
      </c>
      <c r="F88" s="47"/>
      <c r="G88" s="131" t="s">
        <v>33</v>
      </c>
      <c r="H88" s="131"/>
      <c r="I88" s="131"/>
      <c r="J88" s="131"/>
      <c r="K88" s="131"/>
      <c r="L88" s="131"/>
      <c r="M88" s="131"/>
      <c r="N88" s="131"/>
      <c r="O88" s="131"/>
      <c r="P88" s="51">
        <f>COUNTIF($T$10:$T$150,"Vắng")</f>
        <v>0</v>
      </c>
      <c r="Q88" s="51"/>
      <c r="R88" s="52"/>
      <c r="S88" s="50"/>
      <c r="T88" s="50" t="s">
        <v>30</v>
      </c>
      <c r="U88" s="3"/>
    </row>
    <row r="89" spans="1:38" ht="16.5" customHeight="1">
      <c r="A89" s="2"/>
      <c r="B89" s="45" t="s">
        <v>53</v>
      </c>
      <c r="C89" s="45"/>
      <c r="D89" s="83">
        <f>COUNTIF(V11:V84,"Học lại")</f>
        <v>7</v>
      </c>
      <c r="E89" s="47" t="s">
        <v>30</v>
      </c>
      <c r="F89" s="47"/>
      <c r="G89" s="131" t="s">
        <v>54</v>
      </c>
      <c r="H89" s="131"/>
      <c r="I89" s="131"/>
      <c r="J89" s="131"/>
      <c r="K89" s="131"/>
      <c r="L89" s="131"/>
      <c r="M89" s="131"/>
      <c r="N89" s="131"/>
      <c r="O89" s="131"/>
      <c r="P89" s="48">
        <f>COUNTIF($T$10:$T$150,"Vắng có phép")</f>
        <v>0</v>
      </c>
      <c r="Q89" s="48"/>
      <c r="R89" s="49"/>
      <c r="S89" s="50"/>
      <c r="T89" s="50" t="s">
        <v>30</v>
      </c>
      <c r="U89" s="3"/>
    </row>
    <row r="90" spans="1:38" ht="3" customHeight="1">
      <c r="A90" s="2"/>
      <c r="B90" s="39"/>
      <c r="C90" s="40"/>
      <c r="D90" s="40"/>
      <c r="E90" s="41"/>
      <c r="F90" s="41"/>
      <c r="G90" s="41"/>
      <c r="H90" s="42"/>
      <c r="I90" s="43"/>
      <c r="J90" s="43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3"/>
    </row>
    <row r="91" spans="1:38">
      <c r="B91" s="84" t="s">
        <v>34</v>
      </c>
      <c r="C91" s="84"/>
      <c r="D91" s="85">
        <f>COUNTIF(V11:V84,"Thi lại")</f>
        <v>0</v>
      </c>
      <c r="E91" s="86" t="s">
        <v>30</v>
      </c>
      <c r="F91" s="3"/>
      <c r="G91" s="3"/>
      <c r="H91" s="3"/>
      <c r="I91" s="3"/>
      <c r="J91" s="130"/>
      <c r="K91" s="130"/>
      <c r="L91" s="130"/>
      <c r="M91" s="130"/>
      <c r="N91" s="130"/>
      <c r="O91" s="130"/>
      <c r="P91" s="130"/>
      <c r="Q91" s="130"/>
      <c r="R91" s="130"/>
      <c r="S91" s="130"/>
      <c r="T91" s="130"/>
      <c r="U91" s="3"/>
    </row>
    <row r="92" spans="1:38">
      <c r="B92" s="84"/>
      <c r="C92" s="84"/>
      <c r="D92" s="85"/>
      <c r="E92" s="86"/>
      <c r="F92" s="3"/>
      <c r="G92" s="3"/>
      <c r="H92" s="3"/>
      <c r="I92" s="3"/>
      <c r="J92" s="130" t="s">
        <v>3865</v>
      </c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3"/>
    </row>
    <row r="93" spans="1:38">
      <c r="A93" s="53"/>
      <c r="B93" s="99" t="s">
        <v>35</v>
      </c>
      <c r="C93" s="99"/>
      <c r="D93" s="99"/>
      <c r="E93" s="99"/>
      <c r="F93" s="99"/>
      <c r="G93" s="99"/>
      <c r="H93" s="99"/>
      <c r="I93" s="54"/>
      <c r="J93" s="104" t="s">
        <v>36</v>
      </c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3"/>
    </row>
    <row r="94" spans="1:38" ht="4.5" customHeight="1">
      <c r="A94" s="2"/>
      <c r="B94" s="39"/>
      <c r="C94" s="55"/>
      <c r="D94" s="55"/>
      <c r="E94" s="56"/>
      <c r="F94" s="56"/>
      <c r="G94" s="56"/>
      <c r="H94" s="57"/>
      <c r="I94" s="58"/>
      <c r="J94" s="58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1:38" s="2" customFormat="1">
      <c r="B95" s="99" t="s">
        <v>37</v>
      </c>
      <c r="C95" s="99"/>
      <c r="D95" s="101" t="s">
        <v>38</v>
      </c>
      <c r="E95" s="101"/>
      <c r="F95" s="101"/>
      <c r="G95" s="101"/>
      <c r="H95" s="101"/>
      <c r="I95" s="58"/>
      <c r="J95" s="58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9.7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3.7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18" customHeight="1">
      <c r="A101" s="1"/>
      <c r="B101" s="100" t="s">
        <v>3863</v>
      </c>
      <c r="C101" s="100"/>
      <c r="D101" s="100" t="s">
        <v>3864</v>
      </c>
      <c r="E101" s="100"/>
      <c r="F101" s="100"/>
      <c r="G101" s="100"/>
      <c r="H101" s="100"/>
      <c r="I101" s="100"/>
      <c r="J101" s="100" t="s">
        <v>39</v>
      </c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s="2" customFormat="1" ht="4.5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62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</row>
    <row r="103" spans="1:38" s="2" customFormat="1" ht="36.75" customHeight="1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62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</row>
    <row r="104" spans="1:38" ht="38.25" hidden="1" customHeight="1">
      <c r="B104" s="98" t="s">
        <v>51</v>
      </c>
      <c r="C104" s="99"/>
      <c r="D104" s="99"/>
      <c r="E104" s="99"/>
      <c r="F104" s="99"/>
      <c r="G104" s="99"/>
      <c r="H104" s="98" t="s">
        <v>52</v>
      </c>
      <c r="I104" s="98"/>
      <c r="J104" s="98"/>
      <c r="K104" s="98"/>
      <c r="L104" s="98"/>
      <c r="M104" s="98"/>
      <c r="N104" s="102" t="s">
        <v>57</v>
      </c>
      <c r="O104" s="102"/>
      <c r="P104" s="102"/>
      <c r="Q104" s="102"/>
      <c r="R104" s="102"/>
      <c r="S104" s="102"/>
      <c r="T104" s="102"/>
      <c r="U104" s="102"/>
    </row>
    <row r="105" spans="1:38" hidden="1">
      <c r="B105" s="39"/>
      <c r="C105" s="55"/>
      <c r="D105" s="55"/>
      <c r="E105" s="56"/>
      <c r="F105" s="56"/>
      <c r="G105" s="56"/>
      <c r="H105" s="57"/>
      <c r="I105" s="58"/>
      <c r="J105" s="58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38" hidden="1">
      <c r="B106" s="99" t="s">
        <v>37</v>
      </c>
      <c r="C106" s="99"/>
      <c r="D106" s="101" t="s">
        <v>38</v>
      </c>
      <c r="E106" s="101"/>
      <c r="F106" s="101"/>
      <c r="G106" s="101"/>
      <c r="H106" s="101"/>
      <c r="I106" s="58"/>
      <c r="J106" s="58"/>
      <c r="K106" s="44"/>
      <c r="L106" s="44"/>
      <c r="M106" s="44"/>
      <c r="N106" s="44"/>
      <c r="O106" s="44"/>
      <c r="P106" s="44"/>
      <c r="Q106" s="44"/>
      <c r="R106" s="44"/>
      <c r="S106" s="44"/>
      <c r="T106" s="44"/>
    </row>
    <row r="107" spans="1:38" hidden="1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38" hidden="1"/>
    <row r="109" spans="1:38" hidden="1"/>
    <row r="110" spans="1:38" hidden="1"/>
    <row r="111" spans="1:38" hidden="1"/>
    <row r="112" spans="1:38" hidden="1">
      <c r="B112" s="139" t="s">
        <v>3839</v>
      </c>
      <c r="C112" s="139"/>
      <c r="D112" s="139"/>
      <c r="E112" s="97"/>
      <c r="F112" s="97"/>
      <c r="G112" s="97"/>
      <c r="H112" s="97" t="s">
        <v>3838</v>
      </c>
      <c r="I112" s="97"/>
      <c r="J112" s="97"/>
      <c r="K112" s="97"/>
      <c r="L112" s="97"/>
      <c r="M112" s="97"/>
      <c r="N112" s="97" t="s">
        <v>58</v>
      </c>
      <c r="O112" s="97"/>
      <c r="P112" s="97"/>
      <c r="Q112" s="97"/>
      <c r="R112" s="97"/>
      <c r="S112" s="97"/>
      <c r="T112" s="97"/>
      <c r="U112" s="97"/>
    </row>
    <row r="113" hidden="1"/>
    <row r="114" hidden="1"/>
  </sheetData>
  <sheetProtection formatCells="0" formatColumns="0" formatRows="0" insertColumns="0" insertRows="0" insertHyperlinks="0" deleteColumns="0" deleteRows="0" sort="0" autoFilter="0" pivotTables="0"/>
  <autoFilter ref="A9:AL84">
    <filterColumn colId="3" showButton="0"/>
  </autoFilter>
  <mergeCells count="61">
    <mergeCell ref="B106:C106"/>
    <mergeCell ref="D106:H106"/>
    <mergeCell ref="B112:D112"/>
    <mergeCell ref="E112:G112"/>
    <mergeCell ref="H112:M112"/>
    <mergeCell ref="N112:U112"/>
    <mergeCell ref="B101:C101"/>
    <mergeCell ref="D101:I101"/>
    <mergeCell ref="J101:T101"/>
    <mergeCell ref="B104:G104"/>
    <mergeCell ref="H104:M104"/>
    <mergeCell ref="N104:U104"/>
    <mergeCell ref="G89:O89"/>
    <mergeCell ref="J91:T91"/>
    <mergeCell ref="J92:T92"/>
    <mergeCell ref="B93:H93"/>
    <mergeCell ref="J93:T93"/>
    <mergeCell ref="B95:C95"/>
    <mergeCell ref="D95:H95"/>
    <mergeCell ref="T8:T10"/>
    <mergeCell ref="U8:U10"/>
    <mergeCell ref="B10:G10"/>
    <mergeCell ref="B86:C86"/>
    <mergeCell ref="G87:O87"/>
    <mergeCell ref="G88:O88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4">
    <cfRule type="cellIs" dxfId="35" priority="3" operator="greaterThan">
      <formula>10</formula>
    </cfRule>
  </conditionalFormatting>
  <conditionalFormatting sqref="C1:C1048576">
    <cfRule type="duplicateValues" dxfId="34" priority="2"/>
  </conditionalFormatting>
  <conditionalFormatting sqref="C106:C112">
    <cfRule type="duplicateValues" dxfId="33" priority="1"/>
  </conditionalFormatting>
  <dataValidations count="1">
    <dataValidation allowBlank="1" showInputMessage="1" showErrorMessage="1" errorTitle="Không xóa dữ liệu" error="Không xóa dữ liệu" prompt="Không xóa dữ liệu" sqref="D89 V11:W84 W5:AK9 X3:AK4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3"/>
  <sheetViews>
    <sheetView workbookViewId="0">
      <pane ySplit="4" topLeftCell="A8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1.44140625" style="1" customWidth="1"/>
    <col min="2" max="2" width="4" style="1" customWidth="1"/>
    <col min="3" max="3" width="10.33203125" style="1" customWidth="1"/>
    <col min="4" max="4" width="14" style="1" bestFit="1" customWidth="1"/>
    <col min="5" max="5" width="5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3859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2</v>
      </c>
      <c r="G6" s="120" t="s">
        <v>3854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19</v>
      </c>
      <c r="Y9" s="69">
        <f>+$AH$9+$AJ$9+$AF$9</f>
        <v>73</v>
      </c>
      <c r="Z9" s="63">
        <f>COUNTIF($S$10:$S$143,"Khiển trách")</f>
        <v>0</v>
      </c>
      <c r="AA9" s="63">
        <f>COUNTIF($S$10:$S$143,"Cảnh cáo")</f>
        <v>0</v>
      </c>
      <c r="AB9" s="63">
        <f>COUNTIF($S$10:$S$143,"Đình chỉ thi")</f>
        <v>0</v>
      </c>
      <c r="AC9" s="70">
        <f>+($Z$9+$AA$9+$AB$9)/$Y$9*100%</f>
        <v>0</v>
      </c>
      <c r="AD9" s="63">
        <f>SUM(COUNTIF($S$10:$S$141,"Vắng"),COUNTIF($S$10:$S$141,"Vắng có phép"))</f>
        <v>0</v>
      </c>
      <c r="AE9" s="71">
        <f>+$AD$9/$Y$9</f>
        <v>0</v>
      </c>
      <c r="AF9" s="72">
        <f>COUNTIF($V$10:$V$141,"Thi lại")</f>
        <v>0</v>
      </c>
      <c r="AG9" s="71">
        <f>+$AF$9/$Y$9</f>
        <v>0</v>
      </c>
      <c r="AH9" s="72">
        <f>COUNTIF($V$10:$V$142,"Học lại")</f>
        <v>0</v>
      </c>
      <c r="AI9" s="71">
        <f>+$AH$9/$Y$9</f>
        <v>0</v>
      </c>
      <c r="AJ9" s="63">
        <f>COUNTIF($V$11:$V$142,"Đạt")</f>
        <v>73</v>
      </c>
      <c r="AK9" s="70">
        <f>+$AJ$9/$Y$9</f>
        <v>1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2837</v>
      </c>
      <c r="D11" s="17" t="s">
        <v>61</v>
      </c>
      <c r="E11" s="18" t="s">
        <v>67</v>
      </c>
      <c r="F11" s="19" t="s">
        <v>771</v>
      </c>
      <c r="G11" s="16" t="s">
        <v>365</v>
      </c>
      <c r="H11" s="20">
        <v>10</v>
      </c>
      <c r="I11" s="20">
        <v>7</v>
      </c>
      <c r="J11" s="20" t="s">
        <v>27</v>
      </c>
      <c r="K11" s="20" t="s">
        <v>27</v>
      </c>
      <c r="L11" s="21"/>
      <c r="M11" s="21">
        <v>3</v>
      </c>
      <c r="N11" s="21"/>
      <c r="O11" s="21"/>
      <c r="P11" s="22">
        <v>3</v>
      </c>
      <c r="Q11" s="23">
        <f t="shared" ref="Q11:Q74" si="0">ROUND(SUMPRODUCT(H11:P11,$H$10:$P$10)/100,1)</f>
        <v>5.6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4" t="str">
        <f t="shared" ref="S11:S83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2838</v>
      </c>
      <c r="D12" s="28" t="s">
        <v>2839</v>
      </c>
      <c r="E12" s="29" t="s">
        <v>67</v>
      </c>
      <c r="F12" s="30" t="s">
        <v>468</v>
      </c>
      <c r="G12" s="27" t="s">
        <v>64</v>
      </c>
      <c r="H12" s="31">
        <v>10</v>
      </c>
      <c r="I12" s="31">
        <v>8</v>
      </c>
      <c r="J12" s="31" t="s">
        <v>27</v>
      </c>
      <c r="K12" s="31" t="s">
        <v>27</v>
      </c>
      <c r="L12" s="32"/>
      <c r="M12" s="32">
        <v>4</v>
      </c>
      <c r="N12" s="32"/>
      <c r="O12" s="32"/>
      <c r="P12" s="33">
        <v>4</v>
      </c>
      <c r="Q12" s="34">
        <f t="shared" si="0"/>
        <v>6.4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2840</v>
      </c>
      <c r="D13" s="28" t="s">
        <v>2841</v>
      </c>
      <c r="E13" s="29" t="s">
        <v>67</v>
      </c>
      <c r="F13" s="30" t="s">
        <v>1512</v>
      </c>
      <c r="G13" s="27" t="s">
        <v>768</v>
      </c>
      <c r="H13" s="31">
        <v>9</v>
      </c>
      <c r="I13" s="31">
        <v>8</v>
      </c>
      <c r="J13" s="31" t="s">
        <v>27</v>
      </c>
      <c r="K13" s="31" t="s">
        <v>27</v>
      </c>
      <c r="L13" s="38"/>
      <c r="M13" s="38">
        <v>3</v>
      </c>
      <c r="N13" s="38"/>
      <c r="O13" s="38"/>
      <c r="P13" s="33">
        <v>3</v>
      </c>
      <c r="Q13" s="34">
        <f t="shared" si="0"/>
        <v>5.7</v>
      </c>
      <c r="R13" s="35" t="str">
        <f t="shared" ref="R13:R8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1"/>
        <v>Trung bình</v>
      </c>
      <c r="T13" s="37" t="str">
        <f t="shared" ref="T13:T83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2842</v>
      </c>
      <c r="D14" s="28" t="s">
        <v>1053</v>
      </c>
      <c r="E14" s="29" t="s">
        <v>67</v>
      </c>
      <c r="F14" s="30" t="s">
        <v>586</v>
      </c>
      <c r="G14" s="27" t="s">
        <v>886</v>
      </c>
      <c r="H14" s="31">
        <v>9</v>
      </c>
      <c r="I14" s="31">
        <v>9</v>
      </c>
      <c r="J14" s="31" t="s">
        <v>27</v>
      </c>
      <c r="K14" s="31" t="s">
        <v>27</v>
      </c>
      <c r="L14" s="38"/>
      <c r="M14" s="38">
        <v>4</v>
      </c>
      <c r="N14" s="38"/>
      <c r="O14" s="38"/>
      <c r="P14" s="33">
        <v>4</v>
      </c>
      <c r="Q14" s="34">
        <f t="shared" si="0"/>
        <v>6.5</v>
      </c>
      <c r="R14" s="35" t="str">
        <f t="shared" si="3"/>
        <v>C+</v>
      </c>
      <c r="S14" s="36" t="str">
        <f t="shared" si="1"/>
        <v>Trung bình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2843</v>
      </c>
      <c r="D15" s="28" t="s">
        <v>2318</v>
      </c>
      <c r="E15" s="29" t="s">
        <v>796</v>
      </c>
      <c r="F15" s="30" t="s">
        <v>2683</v>
      </c>
      <c r="G15" s="27" t="s">
        <v>643</v>
      </c>
      <c r="H15" s="31">
        <v>10</v>
      </c>
      <c r="I15" s="31">
        <v>6</v>
      </c>
      <c r="J15" s="31" t="s">
        <v>27</v>
      </c>
      <c r="K15" s="31" t="s">
        <v>27</v>
      </c>
      <c r="L15" s="38"/>
      <c r="M15" s="38">
        <v>5</v>
      </c>
      <c r="N15" s="38"/>
      <c r="O15" s="38"/>
      <c r="P15" s="33">
        <v>5</v>
      </c>
      <c r="Q15" s="34">
        <f t="shared" si="0"/>
        <v>6.3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2844</v>
      </c>
      <c r="D16" s="28" t="s">
        <v>544</v>
      </c>
      <c r="E16" s="29" t="s">
        <v>594</v>
      </c>
      <c r="F16" s="30" t="s">
        <v>2378</v>
      </c>
      <c r="G16" s="27" t="s">
        <v>394</v>
      </c>
      <c r="H16" s="31">
        <v>6</v>
      </c>
      <c r="I16" s="31">
        <v>4</v>
      </c>
      <c r="J16" s="31" t="s">
        <v>27</v>
      </c>
      <c r="K16" s="31" t="s">
        <v>27</v>
      </c>
      <c r="L16" s="38"/>
      <c r="M16" s="38">
        <v>4</v>
      </c>
      <c r="N16" s="38"/>
      <c r="O16" s="38"/>
      <c r="P16" s="33">
        <v>4</v>
      </c>
      <c r="Q16" s="34">
        <f t="shared" si="0"/>
        <v>4.4000000000000004</v>
      </c>
      <c r="R16" s="35" t="str">
        <f t="shared" si="3"/>
        <v>D</v>
      </c>
      <c r="S16" s="36" t="str">
        <f t="shared" si="1"/>
        <v>Trung bình yếu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2845</v>
      </c>
      <c r="D17" s="28" t="s">
        <v>2846</v>
      </c>
      <c r="E17" s="29" t="s">
        <v>600</v>
      </c>
      <c r="F17" s="30" t="s">
        <v>131</v>
      </c>
      <c r="G17" s="27" t="s">
        <v>739</v>
      </c>
      <c r="H17" s="31">
        <v>8</v>
      </c>
      <c r="I17" s="31">
        <v>7</v>
      </c>
      <c r="J17" s="31" t="s">
        <v>27</v>
      </c>
      <c r="K17" s="31" t="s">
        <v>27</v>
      </c>
      <c r="L17" s="38"/>
      <c r="M17" s="38">
        <v>5</v>
      </c>
      <c r="N17" s="38"/>
      <c r="O17" s="38"/>
      <c r="P17" s="33">
        <v>5</v>
      </c>
      <c r="Q17" s="34">
        <f t="shared" si="0"/>
        <v>6.2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2847</v>
      </c>
      <c r="D18" s="28" t="s">
        <v>2848</v>
      </c>
      <c r="E18" s="29" t="s">
        <v>600</v>
      </c>
      <c r="F18" s="30" t="s">
        <v>807</v>
      </c>
      <c r="G18" s="27" t="s">
        <v>424</v>
      </c>
      <c r="H18" s="31">
        <v>7</v>
      </c>
      <c r="I18" s="31">
        <v>7</v>
      </c>
      <c r="J18" s="31" t="s">
        <v>27</v>
      </c>
      <c r="K18" s="31" t="s">
        <v>27</v>
      </c>
      <c r="L18" s="38"/>
      <c r="M18" s="38">
        <v>3</v>
      </c>
      <c r="N18" s="38"/>
      <c r="O18" s="38"/>
      <c r="P18" s="33">
        <v>3</v>
      </c>
      <c r="Q18" s="34">
        <f t="shared" si="0"/>
        <v>5</v>
      </c>
      <c r="R18" s="35" t="str">
        <f t="shared" si="3"/>
        <v>D+</v>
      </c>
      <c r="S18" s="36" t="str">
        <f t="shared" si="1"/>
        <v>Trung bình yếu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2849</v>
      </c>
      <c r="D19" s="28" t="s">
        <v>2173</v>
      </c>
      <c r="E19" s="29" t="s">
        <v>100</v>
      </c>
      <c r="F19" s="30" t="s">
        <v>2432</v>
      </c>
      <c r="G19" s="27" t="s">
        <v>652</v>
      </c>
      <c r="H19" s="31">
        <v>9</v>
      </c>
      <c r="I19" s="31">
        <v>7</v>
      </c>
      <c r="J19" s="31" t="s">
        <v>27</v>
      </c>
      <c r="K19" s="31" t="s">
        <v>27</v>
      </c>
      <c r="L19" s="38"/>
      <c r="M19" s="38">
        <v>3</v>
      </c>
      <c r="N19" s="38"/>
      <c r="O19" s="38"/>
      <c r="P19" s="33">
        <v>3</v>
      </c>
      <c r="Q19" s="34">
        <f t="shared" si="0"/>
        <v>5.4</v>
      </c>
      <c r="R19" s="35" t="str">
        <f t="shared" si="3"/>
        <v>D+</v>
      </c>
      <c r="S19" s="36" t="str">
        <f t="shared" si="1"/>
        <v>Trung bình yếu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2850</v>
      </c>
      <c r="D20" s="28" t="s">
        <v>574</v>
      </c>
      <c r="E20" s="29" t="s">
        <v>1880</v>
      </c>
      <c r="F20" s="30" t="s">
        <v>1575</v>
      </c>
      <c r="G20" s="27" t="s">
        <v>1076</v>
      </c>
      <c r="H20" s="31">
        <v>7</v>
      </c>
      <c r="I20" s="31">
        <v>6</v>
      </c>
      <c r="J20" s="31" t="s">
        <v>27</v>
      </c>
      <c r="K20" s="31" t="s">
        <v>27</v>
      </c>
      <c r="L20" s="38"/>
      <c r="M20" s="38">
        <v>6</v>
      </c>
      <c r="N20" s="38"/>
      <c r="O20" s="38"/>
      <c r="P20" s="33">
        <v>6</v>
      </c>
      <c r="Q20" s="34">
        <f t="shared" si="0"/>
        <v>6.2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2851</v>
      </c>
      <c r="D21" s="28" t="s">
        <v>606</v>
      </c>
      <c r="E21" s="29" t="s">
        <v>2852</v>
      </c>
      <c r="F21" s="30" t="s">
        <v>1386</v>
      </c>
      <c r="G21" s="27" t="s">
        <v>615</v>
      </c>
      <c r="H21" s="31">
        <v>10</v>
      </c>
      <c r="I21" s="31">
        <v>8</v>
      </c>
      <c r="J21" s="31" t="s">
        <v>27</v>
      </c>
      <c r="K21" s="31" t="s">
        <v>27</v>
      </c>
      <c r="L21" s="38"/>
      <c r="M21" s="38">
        <v>3</v>
      </c>
      <c r="N21" s="38"/>
      <c r="O21" s="38"/>
      <c r="P21" s="33">
        <v>3</v>
      </c>
      <c r="Q21" s="34">
        <f t="shared" si="0"/>
        <v>5.9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2853</v>
      </c>
      <c r="D22" s="28" t="s">
        <v>2854</v>
      </c>
      <c r="E22" s="29" t="s">
        <v>2855</v>
      </c>
      <c r="F22" s="30" t="s">
        <v>127</v>
      </c>
      <c r="G22" s="27" t="s">
        <v>181</v>
      </c>
      <c r="H22" s="31">
        <v>7</v>
      </c>
      <c r="I22" s="31">
        <v>6</v>
      </c>
      <c r="J22" s="31" t="s">
        <v>27</v>
      </c>
      <c r="K22" s="31" t="s">
        <v>27</v>
      </c>
      <c r="L22" s="38"/>
      <c r="M22" s="38">
        <v>7</v>
      </c>
      <c r="N22" s="38"/>
      <c r="O22" s="38"/>
      <c r="P22" s="33">
        <v>7</v>
      </c>
      <c r="Q22" s="34">
        <f t="shared" si="0"/>
        <v>6.7</v>
      </c>
      <c r="R22" s="35" t="str">
        <f t="shared" si="3"/>
        <v>C+</v>
      </c>
      <c r="S22" s="36" t="str">
        <f t="shared" si="1"/>
        <v>Trung bình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2856</v>
      </c>
      <c r="D23" s="28" t="s">
        <v>104</v>
      </c>
      <c r="E23" s="29" t="s">
        <v>384</v>
      </c>
      <c r="F23" s="30" t="s">
        <v>503</v>
      </c>
      <c r="G23" s="27" t="s">
        <v>917</v>
      </c>
      <c r="H23" s="31">
        <v>10</v>
      </c>
      <c r="I23" s="31">
        <v>7</v>
      </c>
      <c r="J23" s="31" t="s">
        <v>27</v>
      </c>
      <c r="K23" s="31" t="s">
        <v>27</v>
      </c>
      <c r="L23" s="38"/>
      <c r="M23" s="38">
        <v>2</v>
      </c>
      <c r="N23" s="38"/>
      <c r="O23" s="38"/>
      <c r="P23" s="33">
        <v>2</v>
      </c>
      <c r="Q23" s="34">
        <f t="shared" si="0"/>
        <v>5.0999999999999996</v>
      </c>
      <c r="R23" s="35" t="str">
        <f t="shared" si="3"/>
        <v>D+</v>
      </c>
      <c r="S23" s="36" t="str">
        <f t="shared" si="1"/>
        <v>Trung bình yếu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2857</v>
      </c>
      <c r="D24" s="28" t="s">
        <v>2025</v>
      </c>
      <c r="E24" s="29" t="s">
        <v>110</v>
      </c>
      <c r="F24" s="30" t="s">
        <v>2263</v>
      </c>
      <c r="G24" s="27" t="s">
        <v>181</v>
      </c>
      <c r="H24" s="31">
        <v>10</v>
      </c>
      <c r="I24" s="31">
        <v>6</v>
      </c>
      <c r="J24" s="31" t="s">
        <v>27</v>
      </c>
      <c r="K24" s="31" t="s">
        <v>27</v>
      </c>
      <c r="L24" s="38"/>
      <c r="M24" s="38">
        <v>4</v>
      </c>
      <c r="N24" s="38"/>
      <c r="O24" s="38"/>
      <c r="P24" s="33">
        <v>4</v>
      </c>
      <c r="Q24" s="34">
        <f t="shared" si="0"/>
        <v>5.8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2858</v>
      </c>
      <c r="D25" s="28" t="s">
        <v>2859</v>
      </c>
      <c r="E25" s="29" t="s">
        <v>110</v>
      </c>
      <c r="F25" s="30" t="s">
        <v>840</v>
      </c>
      <c r="G25" s="27" t="s">
        <v>102</v>
      </c>
      <c r="H25" s="31">
        <v>10</v>
      </c>
      <c r="I25" s="31">
        <v>6</v>
      </c>
      <c r="J25" s="31" t="s">
        <v>27</v>
      </c>
      <c r="K25" s="31" t="s">
        <v>27</v>
      </c>
      <c r="L25" s="38"/>
      <c r="M25" s="38">
        <v>4</v>
      </c>
      <c r="N25" s="38"/>
      <c r="O25" s="38"/>
      <c r="P25" s="33">
        <v>4</v>
      </c>
      <c r="Q25" s="34">
        <f t="shared" si="0"/>
        <v>5.8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2860</v>
      </c>
      <c r="D26" s="28" t="s">
        <v>694</v>
      </c>
      <c r="E26" s="29" t="s">
        <v>110</v>
      </c>
      <c r="F26" s="30" t="s">
        <v>423</v>
      </c>
      <c r="G26" s="27" t="s">
        <v>394</v>
      </c>
      <c r="H26" s="31">
        <v>8</v>
      </c>
      <c r="I26" s="31">
        <v>6</v>
      </c>
      <c r="J26" s="31" t="s">
        <v>27</v>
      </c>
      <c r="K26" s="31" t="s">
        <v>27</v>
      </c>
      <c r="L26" s="38"/>
      <c r="M26" s="38">
        <v>3</v>
      </c>
      <c r="N26" s="38"/>
      <c r="O26" s="38"/>
      <c r="P26" s="33">
        <v>3</v>
      </c>
      <c r="Q26" s="34">
        <f t="shared" si="0"/>
        <v>4.9000000000000004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2861</v>
      </c>
      <c r="D27" s="28" t="s">
        <v>155</v>
      </c>
      <c r="E27" s="29" t="s">
        <v>118</v>
      </c>
      <c r="F27" s="30" t="s">
        <v>1556</v>
      </c>
      <c r="G27" s="27" t="s">
        <v>917</v>
      </c>
      <c r="H27" s="31">
        <v>9</v>
      </c>
      <c r="I27" s="31">
        <v>8</v>
      </c>
      <c r="J27" s="31" t="s">
        <v>27</v>
      </c>
      <c r="K27" s="31" t="s">
        <v>27</v>
      </c>
      <c r="L27" s="38"/>
      <c r="M27" s="38">
        <v>4</v>
      </c>
      <c r="N27" s="38"/>
      <c r="O27" s="38"/>
      <c r="P27" s="33">
        <v>4</v>
      </c>
      <c r="Q27" s="34">
        <f t="shared" si="0"/>
        <v>6.2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2862</v>
      </c>
      <c r="D28" s="28" t="s">
        <v>2647</v>
      </c>
      <c r="E28" s="29" t="s">
        <v>118</v>
      </c>
      <c r="F28" s="30" t="s">
        <v>2052</v>
      </c>
      <c r="G28" s="27" t="s">
        <v>768</v>
      </c>
      <c r="H28" s="31">
        <v>10</v>
      </c>
      <c r="I28" s="31">
        <v>8</v>
      </c>
      <c r="J28" s="31" t="s">
        <v>27</v>
      </c>
      <c r="K28" s="31" t="s">
        <v>27</v>
      </c>
      <c r="L28" s="38"/>
      <c r="M28" s="38">
        <v>2</v>
      </c>
      <c r="N28" s="38"/>
      <c r="O28" s="38"/>
      <c r="P28" s="33">
        <v>2</v>
      </c>
      <c r="Q28" s="34">
        <f t="shared" si="0"/>
        <v>5.4</v>
      </c>
      <c r="R28" s="35" t="str">
        <f t="shared" si="3"/>
        <v>D+</v>
      </c>
      <c r="S28" s="36" t="str">
        <f t="shared" si="1"/>
        <v>Trung bình yếu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2863</v>
      </c>
      <c r="D29" s="28" t="s">
        <v>104</v>
      </c>
      <c r="E29" s="29" t="s">
        <v>623</v>
      </c>
      <c r="F29" s="30" t="s">
        <v>101</v>
      </c>
      <c r="G29" s="27" t="s">
        <v>917</v>
      </c>
      <c r="H29" s="31">
        <v>8</v>
      </c>
      <c r="I29" s="31">
        <v>6</v>
      </c>
      <c r="J29" s="31" t="s">
        <v>27</v>
      </c>
      <c r="K29" s="31" t="s">
        <v>27</v>
      </c>
      <c r="L29" s="38"/>
      <c r="M29" s="38">
        <v>5</v>
      </c>
      <c r="N29" s="38"/>
      <c r="O29" s="38"/>
      <c r="P29" s="33">
        <v>5</v>
      </c>
      <c r="Q29" s="34">
        <f t="shared" si="0"/>
        <v>5.9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2864</v>
      </c>
      <c r="D30" s="28" t="s">
        <v>2865</v>
      </c>
      <c r="E30" s="29" t="s">
        <v>623</v>
      </c>
      <c r="F30" s="30" t="s">
        <v>1508</v>
      </c>
      <c r="G30" s="27" t="s">
        <v>1076</v>
      </c>
      <c r="H30" s="31">
        <v>7</v>
      </c>
      <c r="I30" s="31">
        <v>8</v>
      </c>
      <c r="J30" s="31" t="s">
        <v>27</v>
      </c>
      <c r="K30" s="31" t="s">
        <v>27</v>
      </c>
      <c r="L30" s="38"/>
      <c r="M30" s="38">
        <v>3</v>
      </c>
      <c r="N30" s="38"/>
      <c r="O30" s="38"/>
      <c r="P30" s="33">
        <v>3</v>
      </c>
      <c r="Q30" s="34">
        <f t="shared" si="0"/>
        <v>5.3</v>
      </c>
      <c r="R30" s="35" t="str">
        <f t="shared" si="3"/>
        <v>D+</v>
      </c>
      <c r="S30" s="36" t="str">
        <f t="shared" si="1"/>
        <v>Trung bình yếu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2866</v>
      </c>
      <c r="D31" s="28" t="s">
        <v>1081</v>
      </c>
      <c r="E31" s="29" t="s">
        <v>130</v>
      </c>
      <c r="F31" s="30" t="s">
        <v>684</v>
      </c>
      <c r="G31" s="27" t="s">
        <v>64</v>
      </c>
      <c r="H31" s="31">
        <v>10</v>
      </c>
      <c r="I31" s="31">
        <v>9</v>
      </c>
      <c r="J31" s="31" t="s">
        <v>27</v>
      </c>
      <c r="K31" s="31" t="s">
        <v>27</v>
      </c>
      <c r="L31" s="38"/>
      <c r="M31" s="38">
        <v>3</v>
      </c>
      <c r="N31" s="38"/>
      <c r="O31" s="38"/>
      <c r="P31" s="33">
        <v>3</v>
      </c>
      <c r="Q31" s="34">
        <f t="shared" si="0"/>
        <v>6.2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2867</v>
      </c>
      <c r="D32" s="28" t="s">
        <v>2868</v>
      </c>
      <c r="E32" s="29" t="s">
        <v>134</v>
      </c>
      <c r="F32" s="30" t="s">
        <v>2869</v>
      </c>
      <c r="G32" s="27" t="s">
        <v>688</v>
      </c>
      <c r="H32" s="31">
        <v>8</v>
      </c>
      <c r="I32" s="31">
        <v>8</v>
      </c>
      <c r="J32" s="31" t="s">
        <v>27</v>
      </c>
      <c r="K32" s="31" t="s">
        <v>27</v>
      </c>
      <c r="L32" s="38"/>
      <c r="M32" s="38">
        <v>3</v>
      </c>
      <c r="N32" s="38"/>
      <c r="O32" s="38"/>
      <c r="P32" s="33">
        <v>3</v>
      </c>
      <c r="Q32" s="34">
        <f t="shared" si="0"/>
        <v>5.5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2870</v>
      </c>
      <c r="D33" s="28" t="s">
        <v>2871</v>
      </c>
      <c r="E33" s="29" t="s">
        <v>411</v>
      </c>
      <c r="F33" s="30" t="s">
        <v>437</v>
      </c>
      <c r="G33" s="27" t="s">
        <v>917</v>
      </c>
      <c r="H33" s="31">
        <v>8</v>
      </c>
      <c r="I33" s="31">
        <v>9</v>
      </c>
      <c r="J33" s="31" t="s">
        <v>27</v>
      </c>
      <c r="K33" s="31" t="s">
        <v>27</v>
      </c>
      <c r="L33" s="38"/>
      <c r="M33" s="38">
        <v>2</v>
      </c>
      <c r="N33" s="38"/>
      <c r="O33" s="38"/>
      <c r="P33" s="33">
        <v>2</v>
      </c>
      <c r="Q33" s="34">
        <f t="shared" si="0"/>
        <v>5.3</v>
      </c>
      <c r="R33" s="35" t="str">
        <f t="shared" si="3"/>
        <v>D+</v>
      </c>
      <c r="S33" s="36" t="str">
        <f t="shared" si="1"/>
        <v>Trung bình yếu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2872</v>
      </c>
      <c r="D34" s="28" t="s">
        <v>104</v>
      </c>
      <c r="E34" s="29" t="s">
        <v>411</v>
      </c>
      <c r="F34" s="30" t="s">
        <v>2873</v>
      </c>
      <c r="G34" s="27" t="s">
        <v>688</v>
      </c>
      <c r="H34" s="31">
        <v>9</v>
      </c>
      <c r="I34" s="31">
        <v>7</v>
      </c>
      <c r="J34" s="31" t="s">
        <v>27</v>
      </c>
      <c r="K34" s="31" t="s">
        <v>27</v>
      </c>
      <c r="L34" s="38"/>
      <c r="M34" s="38">
        <v>2</v>
      </c>
      <c r="N34" s="38"/>
      <c r="O34" s="38"/>
      <c r="P34" s="33">
        <v>2</v>
      </c>
      <c r="Q34" s="34">
        <f t="shared" si="0"/>
        <v>4.9000000000000004</v>
      </c>
      <c r="R34" s="35" t="str">
        <f t="shared" si="3"/>
        <v>D</v>
      </c>
      <c r="S34" s="36" t="str">
        <f t="shared" si="1"/>
        <v>Trung bình yếu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2874</v>
      </c>
      <c r="D35" s="28" t="s">
        <v>410</v>
      </c>
      <c r="E35" s="29" t="s">
        <v>411</v>
      </c>
      <c r="F35" s="30" t="s">
        <v>1481</v>
      </c>
      <c r="G35" s="27" t="s">
        <v>424</v>
      </c>
      <c r="H35" s="31">
        <v>8</v>
      </c>
      <c r="I35" s="31">
        <v>7</v>
      </c>
      <c r="J35" s="31" t="s">
        <v>27</v>
      </c>
      <c r="K35" s="31" t="s">
        <v>27</v>
      </c>
      <c r="L35" s="38"/>
      <c r="M35" s="38">
        <v>3</v>
      </c>
      <c r="N35" s="38"/>
      <c r="O35" s="38"/>
      <c r="P35" s="33">
        <v>3</v>
      </c>
      <c r="Q35" s="34">
        <f t="shared" si="0"/>
        <v>5.2</v>
      </c>
      <c r="R35" s="35" t="str">
        <f t="shared" si="3"/>
        <v>D+</v>
      </c>
      <c r="S35" s="36" t="str">
        <f t="shared" si="1"/>
        <v>Trung bình yếu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2875</v>
      </c>
      <c r="D36" s="28" t="s">
        <v>391</v>
      </c>
      <c r="E36" s="29" t="s">
        <v>2032</v>
      </c>
      <c r="F36" s="30" t="s">
        <v>885</v>
      </c>
      <c r="G36" s="27" t="s">
        <v>185</v>
      </c>
      <c r="H36" s="31">
        <v>9</v>
      </c>
      <c r="I36" s="31">
        <v>5</v>
      </c>
      <c r="J36" s="31" t="s">
        <v>27</v>
      </c>
      <c r="K36" s="31" t="s">
        <v>27</v>
      </c>
      <c r="L36" s="38"/>
      <c r="M36" s="38">
        <v>4</v>
      </c>
      <c r="N36" s="38"/>
      <c r="O36" s="38"/>
      <c r="P36" s="33">
        <v>4</v>
      </c>
      <c r="Q36" s="34">
        <f t="shared" si="0"/>
        <v>5.3</v>
      </c>
      <c r="R36" s="35" t="str">
        <f t="shared" si="3"/>
        <v>D+</v>
      </c>
      <c r="S36" s="36" t="str">
        <f t="shared" si="1"/>
        <v>Trung bình yếu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2876</v>
      </c>
      <c r="D37" s="28" t="s">
        <v>375</v>
      </c>
      <c r="E37" s="29" t="s">
        <v>161</v>
      </c>
      <c r="F37" s="30" t="s">
        <v>96</v>
      </c>
      <c r="G37" s="27" t="s">
        <v>181</v>
      </c>
      <c r="H37" s="31">
        <v>8</v>
      </c>
      <c r="I37" s="31">
        <v>8</v>
      </c>
      <c r="J37" s="31" t="s">
        <v>27</v>
      </c>
      <c r="K37" s="31" t="s">
        <v>27</v>
      </c>
      <c r="L37" s="38"/>
      <c r="M37" s="38">
        <v>4</v>
      </c>
      <c r="N37" s="38"/>
      <c r="O37" s="38"/>
      <c r="P37" s="33">
        <v>4</v>
      </c>
      <c r="Q37" s="34">
        <f t="shared" si="0"/>
        <v>6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2877</v>
      </c>
      <c r="D38" s="28" t="s">
        <v>113</v>
      </c>
      <c r="E38" s="29" t="s">
        <v>161</v>
      </c>
      <c r="F38" s="30" t="s">
        <v>1815</v>
      </c>
      <c r="G38" s="27" t="s">
        <v>647</v>
      </c>
      <c r="H38" s="31">
        <v>10</v>
      </c>
      <c r="I38" s="31">
        <v>6</v>
      </c>
      <c r="J38" s="31" t="s">
        <v>27</v>
      </c>
      <c r="K38" s="31" t="s">
        <v>27</v>
      </c>
      <c r="L38" s="38"/>
      <c r="M38" s="38">
        <v>3</v>
      </c>
      <c r="N38" s="38"/>
      <c r="O38" s="38"/>
      <c r="P38" s="33">
        <v>3</v>
      </c>
      <c r="Q38" s="34">
        <f t="shared" si="0"/>
        <v>5.3</v>
      </c>
      <c r="R38" s="35" t="str">
        <f t="shared" si="3"/>
        <v>D+</v>
      </c>
      <c r="S38" s="36" t="str">
        <f t="shared" si="1"/>
        <v>Trung bình yếu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2878</v>
      </c>
      <c r="D39" s="28" t="s">
        <v>494</v>
      </c>
      <c r="E39" s="29" t="s">
        <v>168</v>
      </c>
      <c r="F39" s="30" t="s">
        <v>1309</v>
      </c>
      <c r="G39" s="27" t="s">
        <v>768</v>
      </c>
      <c r="H39" s="31">
        <v>9</v>
      </c>
      <c r="I39" s="31">
        <v>8</v>
      </c>
      <c r="J39" s="31" t="s">
        <v>27</v>
      </c>
      <c r="K39" s="31" t="s">
        <v>27</v>
      </c>
      <c r="L39" s="38"/>
      <c r="M39" s="38">
        <v>2</v>
      </c>
      <c r="N39" s="38"/>
      <c r="O39" s="38"/>
      <c r="P39" s="33">
        <v>2</v>
      </c>
      <c r="Q39" s="34">
        <f t="shared" si="0"/>
        <v>5.2</v>
      </c>
      <c r="R39" s="35" t="str">
        <f t="shared" si="3"/>
        <v>D+</v>
      </c>
      <c r="S39" s="36" t="str">
        <f t="shared" si="1"/>
        <v>Trung bình yếu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2879</v>
      </c>
      <c r="D40" s="28" t="s">
        <v>2880</v>
      </c>
      <c r="E40" s="29" t="s">
        <v>176</v>
      </c>
      <c r="F40" s="30" t="s">
        <v>1641</v>
      </c>
      <c r="G40" s="27" t="s">
        <v>917</v>
      </c>
      <c r="H40" s="31">
        <v>10</v>
      </c>
      <c r="I40" s="31">
        <v>9</v>
      </c>
      <c r="J40" s="31" t="s">
        <v>27</v>
      </c>
      <c r="K40" s="31" t="s">
        <v>27</v>
      </c>
      <c r="L40" s="38"/>
      <c r="M40" s="38">
        <v>2</v>
      </c>
      <c r="N40" s="38"/>
      <c r="O40" s="38"/>
      <c r="P40" s="33">
        <v>2</v>
      </c>
      <c r="Q40" s="34">
        <f t="shared" si="0"/>
        <v>5.7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2881</v>
      </c>
      <c r="D41" s="28" t="s">
        <v>2882</v>
      </c>
      <c r="E41" s="29" t="s">
        <v>176</v>
      </c>
      <c r="F41" s="30" t="s">
        <v>1629</v>
      </c>
      <c r="G41" s="27" t="s">
        <v>768</v>
      </c>
      <c r="H41" s="31">
        <v>8</v>
      </c>
      <c r="I41" s="31">
        <v>7</v>
      </c>
      <c r="J41" s="31" t="s">
        <v>27</v>
      </c>
      <c r="K41" s="31" t="s">
        <v>27</v>
      </c>
      <c r="L41" s="38"/>
      <c r="M41" s="38">
        <v>6</v>
      </c>
      <c r="N41" s="38"/>
      <c r="O41" s="38"/>
      <c r="P41" s="33">
        <v>6</v>
      </c>
      <c r="Q41" s="34">
        <f t="shared" si="0"/>
        <v>6.7</v>
      </c>
      <c r="R41" s="35" t="str">
        <f t="shared" si="3"/>
        <v>C+</v>
      </c>
      <c r="S41" s="36" t="str">
        <f t="shared" si="1"/>
        <v>Trung bình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2883</v>
      </c>
      <c r="D42" s="28" t="s">
        <v>700</v>
      </c>
      <c r="E42" s="29" t="s">
        <v>176</v>
      </c>
      <c r="F42" s="30" t="s">
        <v>968</v>
      </c>
      <c r="G42" s="27" t="s">
        <v>153</v>
      </c>
      <c r="H42" s="31">
        <v>8</v>
      </c>
      <c r="I42" s="31">
        <v>8</v>
      </c>
      <c r="J42" s="31" t="s">
        <v>27</v>
      </c>
      <c r="K42" s="31" t="s">
        <v>27</v>
      </c>
      <c r="L42" s="38"/>
      <c r="M42" s="38">
        <v>2</v>
      </c>
      <c r="N42" s="38"/>
      <c r="O42" s="38"/>
      <c r="P42" s="33">
        <v>2</v>
      </c>
      <c r="Q42" s="34">
        <f t="shared" si="0"/>
        <v>5</v>
      </c>
      <c r="R42" s="35" t="str">
        <f t="shared" si="3"/>
        <v>D+</v>
      </c>
      <c r="S42" s="36" t="str">
        <f t="shared" si="1"/>
        <v>Trung bình yếu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2884</v>
      </c>
      <c r="D43" s="28" t="s">
        <v>890</v>
      </c>
      <c r="E43" s="29" t="s">
        <v>176</v>
      </c>
      <c r="F43" s="30" t="s">
        <v>629</v>
      </c>
      <c r="G43" s="27" t="s">
        <v>120</v>
      </c>
      <c r="H43" s="31">
        <v>10</v>
      </c>
      <c r="I43" s="31">
        <v>6</v>
      </c>
      <c r="J43" s="31" t="s">
        <v>27</v>
      </c>
      <c r="K43" s="31" t="s">
        <v>27</v>
      </c>
      <c r="L43" s="38"/>
      <c r="M43" s="38">
        <v>4</v>
      </c>
      <c r="N43" s="38"/>
      <c r="O43" s="38"/>
      <c r="P43" s="33">
        <v>4</v>
      </c>
      <c r="Q43" s="34">
        <f t="shared" si="0"/>
        <v>5.8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2885</v>
      </c>
      <c r="D44" s="28" t="s">
        <v>686</v>
      </c>
      <c r="E44" s="29" t="s">
        <v>176</v>
      </c>
      <c r="F44" s="30" t="s">
        <v>2052</v>
      </c>
      <c r="G44" s="27" t="s">
        <v>331</v>
      </c>
      <c r="H44" s="31">
        <v>10</v>
      </c>
      <c r="I44" s="31">
        <v>9</v>
      </c>
      <c r="J44" s="31" t="s">
        <v>27</v>
      </c>
      <c r="K44" s="31" t="s">
        <v>27</v>
      </c>
      <c r="L44" s="38"/>
      <c r="M44" s="38">
        <v>3</v>
      </c>
      <c r="N44" s="38"/>
      <c r="O44" s="38"/>
      <c r="P44" s="33">
        <v>3</v>
      </c>
      <c r="Q44" s="34">
        <f t="shared" si="0"/>
        <v>6.2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2886</v>
      </c>
      <c r="D45" s="28" t="s">
        <v>2887</v>
      </c>
      <c r="E45" s="29" t="s">
        <v>176</v>
      </c>
      <c r="F45" s="30" t="s">
        <v>1296</v>
      </c>
      <c r="G45" s="27" t="s">
        <v>917</v>
      </c>
      <c r="H45" s="31">
        <v>9</v>
      </c>
      <c r="I45" s="31">
        <v>10</v>
      </c>
      <c r="J45" s="31" t="s">
        <v>27</v>
      </c>
      <c r="K45" s="31" t="s">
        <v>27</v>
      </c>
      <c r="L45" s="38"/>
      <c r="M45" s="38">
        <v>5</v>
      </c>
      <c r="N45" s="38"/>
      <c r="O45" s="38"/>
      <c r="P45" s="33">
        <v>5</v>
      </c>
      <c r="Q45" s="34">
        <f t="shared" si="0"/>
        <v>7.3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2888</v>
      </c>
      <c r="D46" s="28" t="s">
        <v>1119</v>
      </c>
      <c r="E46" s="29" t="s">
        <v>176</v>
      </c>
      <c r="F46" s="30" t="s">
        <v>931</v>
      </c>
      <c r="G46" s="27" t="s">
        <v>92</v>
      </c>
      <c r="H46" s="31">
        <v>7</v>
      </c>
      <c r="I46" s="31">
        <v>5</v>
      </c>
      <c r="J46" s="31" t="s">
        <v>27</v>
      </c>
      <c r="K46" s="31" t="s">
        <v>27</v>
      </c>
      <c r="L46" s="38"/>
      <c r="M46" s="38">
        <v>3</v>
      </c>
      <c r="N46" s="38"/>
      <c r="O46" s="38"/>
      <c r="P46" s="33">
        <v>3</v>
      </c>
      <c r="Q46" s="34">
        <f t="shared" si="0"/>
        <v>4.4000000000000004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2889</v>
      </c>
      <c r="D47" s="28" t="s">
        <v>2890</v>
      </c>
      <c r="E47" s="29" t="s">
        <v>193</v>
      </c>
      <c r="F47" s="30" t="s">
        <v>184</v>
      </c>
      <c r="G47" s="27" t="s">
        <v>227</v>
      </c>
      <c r="H47" s="31">
        <v>5</v>
      </c>
      <c r="I47" s="31">
        <v>6</v>
      </c>
      <c r="J47" s="31" t="s">
        <v>27</v>
      </c>
      <c r="K47" s="31" t="s">
        <v>27</v>
      </c>
      <c r="L47" s="38"/>
      <c r="M47" s="38">
        <v>3</v>
      </c>
      <c r="N47" s="38"/>
      <c r="O47" s="38"/>
      <c r="P47" s="33">
        <v>3</v>
      </c>
      <c r="Q47" s="34">
        <f t="shared" si="0"/>
        <v>4.3</v>
      </c>
      <c r="R47" s="35" t="str">
        <f t="shared" si="3"/>
        <v>D</v>
      </c>
      <c r="S47" s="36" t="str">
        <f t="shared" si="1"/>
        <v>Trung bình yếu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2891</v>
      </c>
      <c r="D48" s="28" t="s">
        <v>2892</v>
      </c>
      <c r="E48" s="29" t="s">
        <v>193</v>
      </c>
      <c r="F48" s="30" t="s">
        <v>1877</v>
      </c>
      <c r="G48" s="27" t="s">
        <v>647</v>
      </c>
      <c r="H48" s="31">
        <v>6</v>
      </c>
      <c r="I48" s="31">
        <v>7</v>
      </c>
      <c r="J48" s="31" t="s">
        <v>27</v>
      </c>
      <c r="K48" s="31" t="s">
        <v>27</v>
      </c>
      <c r="L48" s="38"/>
      <c r="M48" s="38">
        <v>5</v>
      </c>
      <c r="N48" s="38"/>
      <c r="O48" s="38"/>
      <c r="P48" s="33">
        <v>5</v>
      </c>
      <c r="Q48" s="34">
        <f t="shared" si="0"/>
        <v>5.8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2893</v>
      </c>
      <c r="D49" s="28" t="s">
        <v>1391</v>
      </c>
      <c r="E49" s="29" t="s">
        <v>193</v>
      </c>
      <c r="F49" s="30" t="s">
        <v>1309</v>
      </c>
      <c r="G49" s="27" t="s">
        <v>76</v>
      </c>
      <c r="H49" s="31">
        <v>7</v>
      </c>
      <c r="I49" s="31">
        <v>4</v>
      </c>
      <c r="J49" s="31" t="s">
        <v>27</v>
      </c>
      <c r="K49" s="31" t="s">
        <v>27</v>
      </c>
      <c r="L49" s="38"/>
      <c r="M49" s="38">
        <v>4</v>
      </c>
      <c r="N49" s="38"/>
      <c r="O49" s="38"/>
      <c r="P49" s="33">
        <v>4</v>
      </c>
      <c r="Q49" s="34">
        <f t="shared" si="0"/>
        <v>4.5999999999999996</v>
      </c>
      <c r="R49" s="35" t="str">
        <f t="shared" si="3"/>
        <v>D</v>
      </c>
      <c r="S49" s="36" t="str">
        <f t="shared" si="1"/>
        <v>Trung bình yếu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2894</v>
      </c>
      <c r="D50" s="28" t="s">
        <v>104</v>
      </c>
      <c r="E50" s="29" t="s">
        <v>860</v>
      </c>
      <c r="F50" s="30" t="s">
        <v>1455</v>
      </c>
      <c r="G50" s="27" t="s">
        <v>917</v>
      </c>
      <c r="H50" s="31">
        <v>6</v>
      </c>
      <c r="I50" s="31">
        <v>10</v>
      </c>
      <c r="J50" s="31" t="s">
        <v>27</v>
      </c>
      <c r="K50" s="31" t="s">
        <v>27</v>
      </c>
      <c r="L50" s="38"/>
      <c r="M50" s="38">
        <v>3</v>
      </c>
      <c r="N50" s="38"/>
      <c r="O50" s="38"/>
      <c r="P50" s="33">
        <v>3</v>
      </c>
      <c r="Q50" s="34">
        <f t="shared" si="0"/>
        <v>5.7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2895</v>
      </c>
      <c r="D51" s="28" t="s">
        <v>104</v>
      </c>
      <c r="E51" s="29" t="s">
        <v>1036</v>
      </c>
      <c r="F51" s="30" t="s">
        <v>2896</v>
      </c>
      <c r="G51" s="27" t="s">
        <v>120</v>
      </c>
      <c r="H51" s="31">
        <v>10</v>
      </c>
      <c r="I51" s="31">
        <v>7</v>
      </c>
      <c r="J51" s="31" t="s">
        <v>27</v>
      </c>
      <c r="K51" s="31" t="s">
        <v>27</v>
      </c>
      <c r="L51" s="38"/>
      <c r="M51" s="38">
        <v>5</v>
      </c>
      <c r="N51" s="38"/>
      <c r="O51" s="38"/>
      <c r="P51" s="33">
        <v>5</v>
      </c>
      <c r="Q51" s="34">
        <f t="shared" si="0"/>
        <v>6.6</v>
      </c>
      <c r="R51" s="35" t="str">
        <f t="shared" si="3"/>
        <v>C+</v>
      </c>
      <c r="S51" s="36" t="str">
        <f t="shared" si="1"/>
        <v>Trung bình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2897</v>
      </c>
      <c r="D52" s="28" t="s">
        <v>2898</v>
      </c>
      <c r="E52" s="29" t="s">
        <v>2899</v>
      </c>
      <c r="F52" s="30" t="s">
        <v>542</v>
      </c>
      <c r="G52" s="27" t="s">
        <v>424</v>
      </c>
      <c r="H52" s="31">
        <v>6</v>
      </c>
      <c r="I52" s="31">
        <v>7</v>
      </c>
      <c r="J52" s="31" t="s">
        <v>27</v>
      </c>
      <c r="K52" s="31" t="s">
        <v>27</v>
      </c>
      <c r="L52" s="38"/>
      <c r="M52" s="38">
        <v>4</v>
      </c>
      <c r="N52" s="38"/>
      <c r="O52" s="38"/>
      <c r="P52" s="33">
        <v>4</v>
      </c>
      <c r="Q52" s="34">
        <f t="shared" si="0"/>
        <v>5.3</v>
      </c>
      <c r="R52" s="35" t="str">
        <f t="shared" si="3"/>
        <v>D+</v>
      </c>
      <c r="S52" s="36" t="str">
        <f t="shared" si="1"/>
        <v>Trung bình yếu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2900</v>
      </c>
      <c r="D53" s="28" t="s">
        <v>2901</v>
      </c>
      <c r="E53" s="29" t="s">
        <v>459</v>
      </c>
      <c r="F53" s="30" t="s">
        <v>1224</v>
      </c>
      <c r="G53" s="27" t="s">
        <v>76</v>
      </c>
      <c r="H53" s="31">
        <v>9</v>
      </c>
      <c r="I53" s="31">
        <v>6</v>
      </c>
      <c r="J53" s="31" t="s">
        <v>27</v>
      </c>
      <c r="K53" s="31" t="s">
        <v>27</v>
      </c>
      <c r="L53" s="38"/>
      <c r="M53" s="38">
        <v>3</v>
      </c>
      <c r="N53" s="38"/>
      <c r="O53" s="38"/>
      <c r="P53" s="33">
        <v>3</v>
      </c>
      <c r="Q53" s="34">
        <f t="shared" si="0"/>
        <v>5.0999999999999996</v>
      </c>
      <c r="R53" s="35" t="str">
        <f t="shared" si="3"/>
        <v>D+</v>
      </c>
      <c r="S53" s="36" t="str">
        <f t="shared" si="1"/>
        <v>Trung bình yếu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2902</v>
      </c>
      <c r="D54" s="28" t="s">
        <v>39</v>
      </c>
      <c r="E54" s="29" t="s">
        <v>459</v>
      </c>
      <c r="F54" s="30" t="s">
        <v>335</v>
      </c>
      <c r="G54" s="27" t="s">
        <v>120</v>
      </c>
      <c r="H54" s="31">
        <v>10</v>
      </c>
      <c r="I54" s="31">
        <v>6</v>
      </c>
      <c r="J54" s="31" t="s">
        <v>27</v>
      </c>
      <c r="K54" s="31" t="s">
        <v>27</v>
      </c>
      <c r="L54" s="38"/>
      <c r="M54" s="38">
        <v>4</v>
      </c>
      <c r="N54" s="38"/>
      <c r="O54" s="38"/>
      <c r="P54" s="33">
        <v>4</v>
      </c>
      <c r="Q54" s="34">
        <f t="shared" si="0"/>
        <v>5.8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2903</v>
      </c>
      <c r="D55" s="28" t="s">
        <v>269</v>
      </c>
      <c r="E55" s="29" t="s">
        <v>1039</v>
      </c>
      <c r="F55" s="30" t="s">
        <v>406</v>
      </c>
      <c r="G55" s="27" t="s">
        <v>434</v>
      </c>
      <c r="H55" s="31">
        <v>9</v>
      </c>
      <c r="I55" s="31">
        <v>6</v>
      </c>
      <c r="J55" s="31" t="s">
        <v>27</v>
      </c>
      <c r="K55" s="31" t="s">
        <v>27</v>
      </c>
      <c r="L55" s="38"/>
      <c r="M55" s="38">
        <v>3</v>
      </c>
      <c r="N55" s="38"/>
      <c r="O55" s="38"/>
      <c r="P55" s="33">
        <v>3</v>
      </c>
      <c r="Q55" s="34">
        <f t="shared" si="0"/>
        <v>5.0999999999999996</v>
      </c>
      <c r="R55" s="35" t="str">
        <f t="shared" si="3"/>
        <v>D+</v>
      </c>
      <c r="S55" s="36" t="str">
        <f t="shared" si="1"/>
        <v>Trung bình yếu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2904</v>
      </c>
      <c r="D56" s="28" t="s">
        <v>574</v>
      </c>
      <c r="E56" s="29" t="s">
        <v>208</v>
      </c>
      <c r="F56" s="30" t="s">
        <v>2905</v>
      </c>
      <c r="G56" s="27" t="s">
        <v>739</v>
      </c>
      <c r="H56" s="31">
        <v>9</v>
      </c>
      <c r="I56" s="31">
        <v>7</v>
      </c>
      <c r="J56" s="31" t="s">
        <v>27</v>
      </c>
      <c r="K56" s="31" t="s">
        <v>27</v>
      </c>
      <c r="L56" s="38"/>
      <c r="M56" s="38">
        <v>3</v>
      </c>
      <c r="N56" s="38"/>
      <c r="O56" s="38"/>
      <c r="P56" s="33">
        <v>3</v>
      </c>
      <c r="Q56" s="34">
        <f t="shared" si="0"/>
        <v>5.4</v>
      </c>
      <c r="R56" s="35" t="str">
        <f t="shared" si="3"/>
        <v>D+</v>
      </c>
      <c r="S56" s="36" t="str">
        <f t="shared" si="1"/>
        <v>Trung bình yếu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2906</v>
      </c>
      <c r="D57" s="28" t="s">
        <v>122</v>
      </c>
      <c r="E57" s="29" t="s">
        <v>1517</v>
      </c>
      <c r="F57" s="30" t="s">
        <v>837</v>
      </c>
      <c r="G57" s="27" t="s">
        <v>64</v>
      </c>
      <c r="H57" s="31">
        <v>10</v>
      </c>
      <c r="I57" s="31">
        <v>6</v>
      </c>
      <c r="J57" s="31" t="s">
        <v>27</v>
      </c>
      <c r="K57" s="31" t="s">
        <v>27</v>
      </c>
      <c r="L57" s="38"/>
      <c r="M57" s="38">
        <v>3</v>
      </c>
      <c r="N57" s="38"/>
      <c r="O57" s="38"/>
      <c r="P57" s="33">
        <v>3</v>
      </c>
      <c r="Q57" s="34">
        <f t="shared" si="0"/>
        <v>5.3</v>
      </c>
      <c r="R57" s="35" t="str">
        <f t="shared" si="3"/>
        <v>D+</v>
      </c>
      <c r="S57" s="36" t="str">
        <f t="shared" si="1"/>
        <v>Trung bình yếu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2907</v>
      </c>
      <c r="D58" s="28" t="s">
        <v>2908</v>
      </c>
      <c r="E58" s="29" t="s">
        <v>1661</v>
      </c>
      <c r="F58" s="30" t="s">
        <v>320</v>
      </c>
      <c r="G58" s="27" t="s">
        <v>643</v>
      </c>
      <c r="H58" s="31">
        <v>9</v>
      </c>
      <c r="I58" s="31">
        <v>7</v>
      </c>
      <c r="J58" s="31" t="s">
        <v>27</v>
      </c>
      <c r="K58" s="31" t="s">
        <v>27</v>
      </c>
      <c r="L58" s="38"/>
      <c r="M58" s="38">
        <v>4</v>
      </c>
      <c r="N58" s="38"/>
      <c r="O58" s="38"/>
      <c r="P58" s="33">
        <v>4</v>
      </c>
      <c r="Q58" s="34">
        <f t="shared" si="0"/>
        <v>5.9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2909</v>
      </c>
      <c r="D59" s="28" t="s">
        <v>734</v>
      </c>
      <c r="E59" s="29" t="s">
        <v>2910</v>
      </c>
      <c r="F59" s="30" t="s">
        <v>148</v>
      </c>
      <c r="G59" s="27" t="s">
        <v>647</v>
      </c>
      <c r="H59" s="31">
        <v>9</v>
      </c>
      <c r="I59" s="31">
        <v>6</v>
      </c>
      <c r="J59" s="31" t="s">
        <v>27</v>
      </c>
      <c r="K59" s="31" t="s">
        <v>27</v>
      </c>
      <c r="L59" s="38"/>
      <c r="M59" s="38">
        <v>3</v>
      </c>
      <c r="N59" s="38"/>
      <c r="O59" s="38"/>
      <c r="P59" s="33">
        <v>3</v>
      </c>
      <c r="Q59" s="34">
        <f t="shared" si="0"/>
        <v>5.0999999999999996</v>
      </c>
      <c r="R59" s="35" t="str">
        <f t="shared" si="3"/>
        <v>D+</v>
      </c>
      <c r="S59" s="36" t="str">
        <f t="shared" si="1"/>
        <v>Trung bình yếu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2911</v>
      </c>
      <c r="D60" s="28" t="s">
        <v>2912</v>
      </c>
      <c r="E60" s="29" t="s">
        <v>709</v>
      </c>
      <c r="F60" s="30" t="s">
        <v>2913</v>
      </c>
      <c r="G60" s="27" t="s">
        <v>917</v>
      </c>
      <c r="H60" s="31">
        <v>10</v>
      </c>
      <c r="I60" s="31">
        <v>8</v>
      </c>
      <c r="J60" s="31" t="s">
        <v>27</v>
      </c>
      <c r="K60" s="31" t="s">
        <v>27</v>
      </c>
      <c r="L60" s="38"/>
      <c r="M60" s="38">
        <v>4</v>
      </c>
      <c r="N60" s="38"/>
      <c r="O60" s="38"/>
      <c r="P60" s="33">
        <v>4</v>
      </c>
      <c r="Q60" s="34">
        <f t="shared" si="0"/>
        <v>6.4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2914</v>
      </c>
      <c r="D61" s="28" t="s">
        <v>175</v>
      </c>
      <c r="E61" s="29" t="s">
        <v>709</v>
      </c>
      <c r="F61" s="30" t="s">
        <v>592</v>
      </c>
      <c r="G61" s="27" t="s">
        <v>768</v>
      </c>
      <c r="H61" s="31">
        <v>10</v>
      </c>
      <c r="I61" s="31">
        <v>7</v>
      </c>
      <c r="J61" s="31" t="s">
        <v>27</v>
      </c>
      <c r="K61" s="31" t="s">
        <v>27</v>
      </c>
      <c r="L61" s="38"/>
      <c r="M61" s="38">
        <v>2</v>
      </c>
      <c r="N61" s="38"/>
      <c r="O61" s="38"/>
      <c r="P61" s="33">
        <v>2</v>
      </c>
      <c r="Q61" s="34">
        <f t="shared" si="0"/>
        <v>5.0999999999999996</v>
      </c>
      <c r="R61" s="35" t="str">
        <f t="shared" si="3"/>
        <v>D+</v>
      </c>
      <c r="S61" s="36" t="str">
        <f t="shared" si="1"/>
        <v>Trung bình yếu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2915</v>
      </c>
      <c r="D62" s="28" t="s">
        <v>117</v>
      </c>
      <c r="E62" s="29" t="s">
        <v>709</v>
      </c>
      <c r="F62" s="30" t="s">
        <v>1156</v>
      </c>
      <c r="G62" s="27" t="s">
        <v>652</v>
      </c>
      <c r="H62" s="31">
        <v>10</v>
      </c>
      <c r="I62" s="31">
        <v>9</v>
      </c>
      <c r="J62" s="31" t="s">
        <v>27</v>
      </c>
      <c r="K62" s="31" t="s">
        <v>27</v>
      </c>
      <c r="L62" s="38"/>
      <c r="M62" s="38">
        <v>4</v>
      </c>
      <c r="N62" s="38"/>
      <c r="O62" s="38"/>
      <c r="P62" s="33">
        <v>4</v>
      </c>
      <c r="Q62" s="34">
        <f t="shared" si="0"/>
        <v>6.7</v>
      </c>
      <c r="R62" s="35" t="str">
        <f t="shared" si="3"/>
        <v>C+</v>
      </c>
      <c r="S62" s="36" t="str">
        <f t="shared" si="1"/>
        <v>Trung bình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2916</v>
      </c>
      <c r="D63" s="28" t="s">
        <v>804</v>
      </c>
      <c r="E63" s="29" t="s">
        <v>709</v>
      </c>
      <c r="F63" s="30" t="s">
        <v>2917</v>
      </c>
      <c r="G63" s="27" t="s">
        <v>185</v>
      </c>
      <c r="H63" s="31">
        <v>8</v>
      </c>
      <c r="I63" s="31">
        <v>7</v>
      </c>
      <c r="J63" s="31" t="s">
        <v>27</v>
      </c>
      <c r="K63" s="31" t="s">
        <v>27</v>
      </c>
      <c r="L63" s="38"/>
      <c r="M63" s="38">
        <v>3</v>
      </c>
      <c r="N63" s="38"/>
      <c r="O63" s="38"/>
      <c r="P63" s="33">
        <v>3</v>
      </c>
      <c r="Q63" s="34">
        <f t="shared" si="0"/>
        <v>5.2</v>
      </c>
      <c r="R63" s="35" t="str">
        <f t="shared" si="3"/>
        <v>D+</v>
      </c>
      <c r="S63" s="36" t="str">
        <f t="shared" si="1"/>
        <v>Trung bình yếu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2918</v>
      </c>
      <c r="D64" s="28" t="s">
        <v>122</v>
      </c>
      <c r="E64" s="29" t="s">
        <v>709</v>
      </c>
      <c r="F64" s="30" t="s">
        <v>840</v>
      </c>
      <c r="G64" s="27" t="s">
        <v>120</v>
      </c>
      <c r="H64" s="31">
        <v>10</v>
      </c>
      <c r="I64" s="31">
        <v>7</v>
      </c>
      <c r="J64" s="31" t="s">
        <v>27</v>
      </c>
      <c r="K64" s="31" t="s">
        <v>27</v>
      </c>
      <c r="L64" s="38"/>
      <c r="M64" s="38">
        <v>6</v>
      </c>
      <c r="N64" s="38"/>
      <c r="O64" s="38"/>
      <c r="P64" s="33">
        <v>6</v>
      </c>
      <c r="Q64" s="34">
        <f t="shared" si="0"/>
        <v>7.1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2919</v>
      </c>
      <c r="D65" s="28" t="s">
        <v>375</v>
      </c>
      <c r="E65" s="29" t="s">
        <v>488</v>
      </c>
      <c r="F65" s="30" t="s">
        <v>1146</v>
      </c>
      <c r="G65" s="27" t="s">
        <v>643</v>
      </c>
      <c r="H65" s="31">
        <v>7</v>
      </c>
      <c r="I65" s="31">
        <v>8</v>
      </c>
      <c r="J65" s="31" t="s">
        <v>27</v>
      </c>
      <c r="K65" s="31" t="s">
        <v>27</v>
      </c>
      <c r="L65" s="38"/>
      <c r="M65" s="38">
        <v>2</v>
      </c>
      <c r="N65" s="38"/>
      <c r="O65" s="38"/>
      <c r="P65" s="33">
        <v>2</v>
      </c>
      <c r="Q65" s="34">
        <f t="shared" si="0"/>
        <v>4.8</v>
      </c>
      <c r="R65" s="35" t="str">
        <f t="shared" si="3"/>
        <v>D</v>
      </c>
      <c r="S65" s="36" t="str">
        <f t="shared" si="1"/>
        <v>Trung bình yếu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2920</v>
      </c>
      <c r="D66" s="28" t="s">
        <v>2921</v>
      </c>
      <c r="E66" s="29" t="s">
        <v>506</v>
      </c>
      <c r="F66" s="30" t="s">
        <v>987</v>
      </c>
      <c r="G66" s="27" t="s">
        <v>739</v>
      </c>
      <c r="H66" s="31">
        <v>8</v>
      </c>
      <c r="I66" s="31">
        <v>5</v>
      </c>
      <c r="J66" s="31" t="s">
        <v>27</v>
      </c>
      <c r="K66" s="31" t="s">
        <v>27</v>
      </c>
      <c r="L66" s="38"/>
      <c r="M66" s="38">
        <v>2</v>
      </c>
      <c r="N66" s="38"/>
      <c r="O66" s="38"/>
      <c r="P66" s="33">
        <v>2</v>
      </c>
      <c r="Q66" s="34">
        <f t="shared" si="0"/>
        <v>4.0999999999999996</v>
      </c>
      <c r="R66" s="35" t="str">
        <f t="shared" si="3"/>
        <v>D</v>
      </c>
      <c r="S66" s="36" t="str">
        <f t="shared" si="1"/>
        <v>Trung bình yếu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2922</v>
      </c>
      <c r="D67" s="28" t="s">
        <v>2923</v>
      </c>
      <c r="E67" s="29" t="s">
        <v>2924</v>
      </c>
      <c r="F67" s="30" t="s">
        <v>2925</v>
      </c>
      <c r="G67" s="27" t="s">
        <v>2926</v>
      </c>
      <c r="H67" s="31">
        <v>6</v>
      </c>
      <c r="I67" s="31">
        <v>6</v>
      </c>
      <c r="J67" s="31" t="s">
        <v>27</v>
      </c>
      <c r="K67" s="31" t="s">
        <v>27</v>
      </c>
      <c r="L67" s="38"/>
      <c r="M67" s="38">
        <v>6</v>
      </c>
      <c r="N67" s="38"/>
      <c r="O67" s="38"/>
      <c r="P67" s="33">
        <v>6</v>
      </c>
      <c r="Q67" s="34">
        <f t="shared" si="0"/>
        <v>6</v>
      </c>
      <c r="R67" s="35" t="str">
        <f t="shared" si="3"/>
        <v>C</v>
      </c>
      <c r="S67" s="36" t="str">
        <f t="shared" si="1"/>
        <v>Trung bình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2927</v>
      </c>
      <c r="D68" s="28" t="s">
        <v>155</v>
      </c>
      <c r="E68" s="29" t="s">
        <v>1060</v>
      </c>
      <c r="F68" s="30" t="s">
        <v>2692</v>
      </c>
      <c r="G68" s="27" t="s">
        <v>917</v>
      </c>
      <c r="H68" s="31">
        <v>10</v>
      </c>
      <c r="I68" s="31">
        <v>7</v>
      </c>
      <c r="J68" s="31" t="s">
        <v>27</v>
      </c>
      <c r="K68" s="31" t="s">
        <v>27</v>
      </c>
      <c r="L68" s="38"/>
      <c r="M68" s="38">
        <v>6</v>
      </c>
      <c r="N68" s="38"/>
      <c r="O68" s="38"/>
      <c r="P68" s="33">
        <v>6</v>
      </c>
      <c r="Q68" s="34">
        <f t="shared" si="0"/>
        <v>7.1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2928</v>
      </c>
      <c r="D69" s="28" t="s">
        <v>1180</v>
      </c>
      <c r="E69" s="29" t="s">
        <v>2929</v>
      </c>
      <c r="F69" s="30" t="s">
        <v>2692</v>
      </c>
      <c r="G69" s="27" t="s">
        <v>643</v>
      </c>
      <c r="H69" s="31">
        <v>9</v>
      </c>
      <c r="I69" s="31">
        <v>7</v>
      </c>
      <c r="J69" s="31" t="s">
        <v>27</v>
      </c>
      <c r="K69" s="31" t="s">
        <v>27</v>
      </c>
      <c r="L69" s="38"/>
      <c r="M69" s="38">
        <v>5</v>
      </c>
      <c r="N69" s="38"/>
      <c r="O69" s="38"/>
      <c r="P69" s="33">
        <v>5</v>
      </c>
      <c r="Q69" s="34">
        <f t="shared" si="0"/>
        <v>6.4</v>
      </c>
      <c r="R69" s="35" t="str">
        <f t="shared" si="3"/>
        <v>C</v>
      </c>
      <c r="S69" s="36" t="str">
        <f t="shared" si="1"/>
        <v>Trung bình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2930</v>
      </c>
      <c r="D70" s="28" t="s">
        <v>285</v>
      </c>
      <c r="E70" s="29" t="s">
        <v>279</v>
      </c>
      <c r="F70" s="30" t="s">
        <v>791</v>
      </c>
      <c r="G70" s="27" t="s">
        <v>647</v>
      </c>
      <c r="H70" s="31">
        <v>8</v>
      </c>
      <c r="I70" s="31">
        <v>9</v>
      </c>
      <c r="J70" s="31" t="s">
        <v>27</v>
      </c>
      <c r="K70" s="31" t="s">
        <v>27</v>
      </c>
      <c r="L70" s="38"/>
      <c r="M70" s="38">
        <v>3</v>
      </c>
      <c r="N70" s="38"/>
      <c r="O70" s="38"/>
      <c r="P70" s="33">
        <v>3</v>
      </c>
      <c r="Q70" s="34">
        <f t="shared" si="0"/>
        <v>5.8</v>
      </c>
      <c r="R70" s="35" t="str">
        <f t="shared" si="3"/>
        <v>C</v>
      </c>
      <c r="S70" s="36" t="str">
        <f t="shared" si="1"/>
        <v>Trung bình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2931</v>
      </c>
      <c r="D71" s="28" t="s">
        <v>2932</v>
      </c>
      <c r="E71" s="29" t="s">
        <v>283</v>
      </c>
      <c r="F71" s="30" t="s">
        <v>2052</v>
      </c>
      <c r="G71" s="27" t="s">
        <v>917</v>
      </c>
      <c r="H71" s="31">
        <v>9</v>
      </c>
      <c r="I71" s="31">
        <v>7</v>
      </c>
      <c r="J71" s="31" t="s">
        <v>27</v>
      </c>
      <c r="K71" s="31" t="s">
        <v>27</v>
      </c>
      <c r="L71" s="38"/>
      <c r="M71" s="38">
        <v>2</v>
      </c>
      <c r="N71" s="38"/>
      <c r="O71" s="38"/>
      <c r="P71" s="33">
        <v>2</v>
      </c>
      <c r="Q71" s="34">
        <f t="shared" si="0"/>
        <v>4.9000000000000004</v>
      </c>
      <c r="R71" s="35" t="str">
        <f t="shared" si="3"/>
        <v>D</v>
      </c>
      <c r="S71" s="36" t="str">
        <f t="shared" si="1"/>
        <v>Trung bình yếu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2933</v>
      </c>
      <c r="D72" s="28" t="s">
        <v>2409</v>
      </c>
      <c r="E72" s="29" t="s">
        <v>1078</v>
      </c>
      <c r="F72" s="30" t="s">
        <v>450</v>
      </c>
      <c r="G72" s="27" t="s">
        <v>331</v>
      </c>
      <c r="H72" s="31">
        <v>10</v>
      </c>
      <c r="I72" s="31">
        <v>5</v>
      </c>
      <c r="J72" s="31" t="s">
        <v>27</v>
      </c>
      <c r="K72" s="31" t="s">
        <v>27</v>
      </c>
      <c r="L72" s="38"/>
      <c r="M72" s="38">
        <v>8</v>
      </c>
      <c r="N72" s="38"/>
      <c r="O72" s="38"/>
      <c r="P72" s="33">
        <v>8</v>
      </c>
      <c r="Q72" s="34">
        <f t="shared" si="0"/>
        <v>7.5</v>
      </c>
      <c r="R72" s="35" t="str">
        <f t="shared" si="3"/>
        <v>B</v>
      </c>
      <c r="S72" s="36" t="str">
        <f t="shared" si="1"/>
        <v>Khá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2934</v>
      </c>
      <c r="D73" s="28" t="s">
        <v>890</v>
      </c>
      <c r="E73" s="29" t="s">
        <v>1078</v>
      </c>
      <c r="F73" s="30" t="s">
        <v>1689</v>
      </c>
      <c r="G73" s="27" t="s">
        <v>144</v>
      </c>
      <c r="H73" s="31">
        <v>8</v>
      </c>
      <c r="I73" s="31">
        <v>5</v>
      </c>
      <c r="J73" s="31" t="s">
        <v>27</v>
      </c>
      <c r="K73" s="31" t="s">
        <v>27</v>
      </c>
      <c r="L73" s="38"/>
      <c r="M73" s="38">
        <v>4</v>
      </c>
      <c r="N73" s="38"/>
      <c r="O73" s="38"/>
      <c r="P73" s="33">
        <v>4</v>
      </c>
      <c r="Q73" s="34">
        <f t="shared" si="0"/>
        <v>5.0999999999999996</v>
      </c>
      <c r="R73" s="35" t="str">
        <f t="shared" si="3"/>
        <v>D+</v>
      </c>
      <c r="S73" s="36" t="str">
        <f t="shared" si="1"/>
        <v>Trung bình yếu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2935</v>
      </c>
      <c r="D74" s="28" t="s">
        <v>544</v>
      </c>
      <c r="E74" s="29" t="s">
        <v>2459</v>
      </c>
      <c r="F74" s="30" t="s">
        <v>2936</v>
      </c>
      <c r="G74" s="27" t="s">
        <v>461</v>
      </c>
      <c r="H74" s="31">
        <v>10</v>
      </c>
      <c r="I74" s="31">
        <v>9</v>
      </c>
      <c r="J74" s="31" t="s">
        <v>27</v>
      </c>
      <c r="K74" s="31" t="s">
        <v>27</v>
      </c>
      <c r="L74" s="38"/>
      <c r="M74" s="38">
        <v>3</v>
      </c>
      <c r="N74" s="38"/>
      <c r="O74" s="38"/>
      <c r="P74" s="33">
        <v>3</v>
      </c>
      <c r="Q74" s="34">
        <f t="shared" si="0"/>
        <v>6.2</v>
      </c>
      <c r="R74" s="35" t="str">
        <f t="shared" si="3"/>
        <v>C</v>
      </c>
      <c r="S74" s="36" t="str">
        <f t="shared" si="1"/>
        <v>Trung bình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2937</v>
      </c>
      <c r="D75" s="28" t="s">
        <v>117</v>
      </c>
      <c r="E75" s="29" t="s">
        <v>916</v>
      </c>
      <c r="F75" s="30" t="s">
        <v>2938</v>
      </c>
      <c r="G75" s="27" t="s">
        <v>2939</v>
      </c>
      <c r="H75" s="31">
        <v>8</v>
      </c>
      <c r="I75" s="31">
        <v>9</v>
      </c>
      <c r="J75" s="31" t="s">
        <v>27</v>
      </c>
      <c r="K75" s="31" t="s">
        <v>27</v>
      </c>
      <c r="L75" s="38"/>
      <c r="M75" s="38">
        <v>4</v>
      </c>
      <c r="N75" s="38"/>
      <c r="O75" s="38"/>
      <c r="P75" s="33">
        <v>4</v>
      </c>
      <c r="Q75" s="34">
        <f t="shared" ref="Q75:Q83" si="5">ROUND(SUMPRODUCT(H75:P75,$H$10:$P$10)/100,1)</f>
        <v>6.3</v>
      </c>
      <c r="R75" s="35" t="str">
        <f t="shared" si="3"/>
        <v>C</v>
      </c>
      <c r="S75" s="36" t="str">
        <f t="shared" si="1"/>
        <v>Trung bình</v>
      </c>
      <c r="T75" s="37" t="str">
        <f t="shared" si="4"/>
        <v/>
      </c>
      <c r="U75" s="91"/>
      <c r="V75" s="89" t="str">
        <f t="shared" ref="V75:V83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2940</v>
      </c>
      <c r="D76" s="28" t="s">
        <v>391</v>
      </c>
      <c r="E76" s="29" t="s">
        <v>1702</v>
      </c>
      <c r="F76" s="30" t="s">
        <v>1508</v>
      </c>
      <c r="G76" s="27" t="s">
        <v>768</v>
      </c>
      <c r="H76" s="31">
        <v>9</v>
      </c>
      <c r="I76" s="31">
        <v>6</v>
      </c>
      <c r="J76" s="31" t="s">
        <v>27</v>
      </c>
      <c r="K76" s="31" t="s">
        <v>27</v>
      </c>
      <c r="L76" s="38"/>
      <c r="M76" s="38">
        <v>6</v>
      </c>
      <c r="N76" s="38"/>
      <c r="O76" s="38"/>
      <c r="P76" s="33">
        <v>6</v>
      </c>
      <c r="Q76" s="34">
        <f t="shared" si="5"/>
        <v>6.6</v>
      </c>
      <c r="R76" s="35" t="str">
        <f t="shared" si="3"/>
        <v>C+</v>
      </c>
      <c r="S76" s="36" t="str">
        <f t="shared" si="1"/>
        <v>Trung bình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2941</v>
      </c>
      <c r="D77" s="28" t="s">
        <v>1326</v>
      </c>
      <c r="E77" s="29" t="s">
        <v>303</v>
      </c>
      <c r="F77" s="30" t="s">
        <v>1209</v>
      </c>
      <c r="G77" s="27" t="s">
        <v>272</v>
      </c>
      <c r="H77" s="31">
        <v>9</v>
      </c>
      <c r="I77" s="31">
        <v>9</v>
      </c>
      <c r="J77" s="31" t="s">
        <v>27</v>
      </c>
      <c r="K77" s="31" t="s">
        <v>27</v>
      </c>
      <c r="L77" s="38"/>
      <c r="M77" s="38">
        <v>3</v>
      </c>
      <c r="N77" s="38"/>
      <c r="O77" s="38"/>
      <c r="P77" s="33">
        <v>3</v>
      </c>
      <c r="Q77" s="34">
        <f t="shared" si="5"/>
        <v>6</v>
      </c>
      <c r="R77" s="35" t="str">
        <f t="shared" si="3"/>
        <v>C</v>
      </c>
      <c r="S77" s="36" t="str">
        <f t="shared" si="1"/>
        <v>Trung bình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2942</v>
      </c>
      <c r="D78" s="28" t="s">
        <v>138</v>
      </c>
      <c r="E78" s="29" t="s">
        <v>2347</v>
      </c>
      <c r="F78" s="30" t="s">
        <v>271</v>
      </c>
      <c r="G78" s="27" t="s">
        <v>365</v>
      </c>
      <c r="H78" s="31">
        <v>10</v>
      </c>
      <c r="I78" s="31">
        <v>6</v>
      </c>
      <c r="J78" s="31" t="s">
        <v>27</v>
      </c>
      <c r="K78" s="31" t="s">
        <v>27</v>
      </c>
      <c r="L78" s="38"/>
      <c r="M78" s="38">
        <v>5</v>
      </c>
      <c r="N78" s="38"/>
      <c r="O78" s="38"/>
      <c r="P78" s="33">
        <v>5</v>
      </c>
      <c r="Q78" s="34">
        <f t="shared" si="5"/>
        <v>6.3</v>
      </c>
      <c r="R78" s="35" t="str">
        <f t="shared" si="3"/>
        <v>C</v>
      </c>
      <c r="S78" s="36" t="str">
        <f t="shared" si="1"/>
        <v>Trung bình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2943</v>
      </c>
      <c r="D79" s="28" t="s">
        <v>494</v>
      </c>
      <c r="E79" s="29" t="s">
        <v>319</v>
      </c>
      <c r="F79" s="30" t="s">
        <v>2944</v>
      </c>
      <c r="G79" s="27" t="s">
        <v>461</v>
      </c>
      <c r="H79" s="31">
        <v>10</v>
      </c>
      <c r="I79" s="31">
        <v>7</v>
      </c>
      <c r="J79" s="31" t="s">
        <v>27</v>
      </c>
      <c r="K79" s="31" t="s">
        <v>27</v>
      </c>
      <c r="L79" s="38"/>
      <c r="M79" s="38">
        <v>2</v>
      </c>
      <c r="N79" s="38"/>
      <c r="O79" s="38"/>
      <c r="P79" s="33">
        <v>2</v>
      </c>
      <c r="Q79" s="34">
        <f t="shared" si="5"/>
        <v>5.0999999999999996</v>
      </c>
      <c r="R79" s="35" t="str">
        <f t="shared" si="3"/>
        <v>D+</v>
      </c>
      <c r="S79" s="36" t="str">
        <f t="shared" si="1"/>
        <v>Trung bình yếu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2945</v>
      </c>
      <c r="D80" s="28" t="s">
        <v>502</v>
      </c>
      <c r="E80" s="29" t="s">
        <v>326</v>
      </c>
      <c r="F80" s="30" t="s">
        <v>807</v>
      </c>
      <c r="G80" s="27" t="s">
        <v>181</v>
      </c>
      <c r="H80" s="31">
        <v>5</v>
      </c>
      <c r="I80" s="31">
        <v>4</v>
      </c>
      <c r="J80" s="31" t="s">
        <v>27</v>
      </c>
      <c r="K80" s="31" t="s">
        <v>27</v>
      </c>
      <c r="L80" s="38"/>
      <c r="M80" s="38">
        <v>5</v>
      </c>
      <c r="N80" s="38"/>
      <c r="O80" s="38"/>
      <c r="P80" s="33">
        <v>5</v>
      </c>
      <c r="Q80" s="34">
        <f t="shared" si="5"/>
        <v>4.7</v>
      </c>
      <c r="R80" s="35" t="str">
        <f t="shared" si="3"/>
        <v>D</v>
      </c>
      <c r="S80" s="36" t="str">
        <f t="shared" si="1"/>
        <v>Trung bình yếu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2946</v>
      </c>
      <c r="D81" s="28" t="s">
        <v>391</v>
      </c>
      <c r="E81" s="29" t="s">
        <v>1422</v>
      </c>
      <c r="F81" s="30" t="s">
        <v>1159</v>
      </c>
      <c r="G81" s="27" t="s">
        <v>917</v>
      </c>
      <c r="H81" s="31">
        <v>9</v>
      </c>
      <c r="I81" s="31">
        <v>7</v>
      </c>
      <c r="J81" s="31" t="s">
        <v>27</v>
      </c>
      <c r="K81" s="31" t="s">
        <v>27</v>
      </c>
      <c r="L81" s="38"/>
      <c r="M81" s="38">
        <v>2</v>
      </c>
      <c r="N81" s="38"/>
      <c r="O81" s="38"/>
      <c r="P81" s="33">
        <v>2</v>
      </c>
      <c r="Q81" s="34">
        <f t="shared" si="5"/>
        <v>4.9000000000000004</v>
      </c>
      <c r="R81" s="35" t="str">
        <f t="shared" si="3"/>
        <v>D</v>
      </c>
      <c r="S81" s="36" t="str">
        <f t="shared" si="1"/>
        <v>Trung bình yếu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2947</v>
      </c>
      <c r="D82" s="28" t="s">
        <v>138</v>
      </c>
      <c r="E82" s="29" t="s">
        <v>1422</v>
      </c>
      <c r="F82" s="30" t="s">
        <v>212</v>
      </c>
      <c r="G82" s="27" t="s">
        <v>92</v>
      </c>
      <c r="H82" s="31">
        <v>8</v>
      </c>
      <c r="I82" s="31">
        <v>5</v>
      </c>
      <c r="J82" s="31" t="s">
        <v>27</v>
      </c>
      <c r="K82" s="31" t="s">
        <v>27</v>
      </c>
      <c r="L82" s="38"/>
      <c r="M82" s="38">
        <v>5</v>
      </c>
      <c r="N82" s="38"/>
      <c r="O82" s="38"/>
      <c r="P82" s="33">
        <v>5</v>
      </c>
      <c r="Q82" s="34">
        <f t="shared" si="5"/>
        <v>5.6</v>
      </c>
      <c r="R82" s="35" t="str">
        <f t="shared" si="3"/>
        <v>C</v>
      </c>
      <c r="S82" s="36" t="str">
        <f t="shared" si="1"/>
        <v>Trung bình</v>
      </c>
      <c r="T82" s="37" t="str">
        <f t="shared" si="4"/>
        <v/>
      </c>
      <c r="U82" s="91"/>
      <c r="V82" s="89" t="str">
        <f t="shared" si="6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18.75" customHeight="1">
      <c r="B83" s="26">
        <v>73</v>
      </c>
      <c r="C83" s="27" t="s">
        <v>2948</v>
      </c>
      <c r="D83" s="28" t="s">
        <v>138</v>
      </c>
      <c r="E83" s="29" t="s">
        <v>571</v>
      </c>
      <c r="F83" s="30" t="s">
        <v>403</v>
      </c>
      <c r="G83" s="27" t="s">
        <v>434</v>
      </c>
      <c r="H83" s="31">
        <v>10</v>
      </c>
      <c r="I83" s="31">
        <v>6</v>
      </c>
      <c r="J83" s="31" t="s">
        <v>27</v>
      </c>
      <c r="K83" s="31" t="s">
        <v>27</v>
      </c>
      <c r="L83" s="38"/>
      <c r="M83" s="38">
        <v>8</v>
      </c>
      <c r="N83" s="38"/>
      <c r="O83" s="38"/>
      <c r="P83" s="33">
        <v>8</v>
      </c>
      <c r="Q83" s="34">
        <f t="shared" si="5"/>
        <v>7.8</v>
      </c>
      <c r="R83" s="35" t="str">
        <f t="shared" si="3"/>
        <v>B</v>
      </c>
      <c r="S83" s="36" t="str">
        <f t="shared" si="1"/>
        <v>Khá</v>
      </c>
      <c r="T83" s="37" t="str">
        <f t="shared" si="4"/>
        <v/>
      </c>
      <c r="U83" s="91"/>
      <c r="V83" s="89" t="str">
        <f t="shared" si="6"/>
        <v>Đạt</v>
      </c>
      <c r="W83" s="74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2"/>
    </row>
    <row r="84" spans="1:38" ht="7.5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t="16.5">
      <c r="A85" s="2"/>
      <c r="B85" s="111" t="s">
        <v>28</v>
      </c>
      <c r="C85" s="111"/>
      <c r="D85" s="40"/>
      <c r="E85" s="41"/>
      <c r="F85" s="41"/>
      <c r="G85" s="41"/>
      <c r="H85" s="42"/>
      <c r="I85" s="43"/>
      <c r="J85" s="43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</row>
    <row r="86" spans="1:38" ht="16.5" customHeight="1">
      <c r="A86" s="2"/>
      <c r="B86" s="45" t="s">
        <v>29</v>
      </c>
      <c r="C86" s="45"/>
      <c r="D86" s="46">
        <f>+$Y$9</f>
        <v>73</v>
      </c>
      <c r="E86" s="47" t="s">
        <v>30</v>
      </c>
      <c r="F86" s="47"/>
      <c r="G86" s="131" t="s">
        <v>31</v>
      </c>
      <c r="H86" s="131"/>
      <c r="I86" s="131"/>
      <c r="J86" s="131"/>
      <c r="K86" s="131"/>
      <c r="L86" s="131"/>
      <c r="M86" s="131"/>
      <c r="N86" s="131"/>
      <c r="O86" s="131"/>
      <c r="P86" s="48">
        <f>$Y$9 -COUNTIF($T$10:$T$273,"Vắng") -COUNTIF($T$10:$T$273,"Vắng có phép") - COUNTIF($T$10:$T$273,"Đình chỉ thi") - COUNTIF($T$10:$T$273,"Không đủ ĐKDT")</f>
        <v>73</v>
      </c>
      <c r="Q86" s="48"/>
      <c r="R86" s="49"/>
      <c r="S86" s="50"/>
      <c r="T86" s="50" t="s">
        <v>30</v>
      </c>
      <c r="U86" s="3"/>
    </row>
    <row r="87" spans="1:38" ht="16.5" customHeight="1">
      <c r="A87" s="2"/>
      <c r="B87" s="45" t="s">
        <v>32</v>
      </c>
      <c r="C87" s="45"/>
      <c r="D87" s="46">
        <f>+$AJ$9</f>
        <v>73</v>
      </c>
      <c r="E87" s="47" t="s">
        <v>30</v>
      </c>
      <c r="F87" s="47"/>
      <c r="G87" s="131" t="s">
        <v>33</v>
      </c>
      <c r="H87" s="131"/>
      <c r="I87" s="131"/>
      <c r="J87" s="131"/>
      <c r="K87" s="131"/>
      <c r="L87" s="131"/>
      <c r="M87" s="131"/>
      <c r="N87" s="131"/>
      <c r="O87" s="131"/>
      <c r="P87" s="51">
        <f>COUNTIF($T$10:$T$149,"Vắng")</f>
        <v>0</v>
      </c>
      <c r="Q87" s="51"/>
      <c r="R87" s="52"/>
      <c r="S87" s="50"/>
      <c r="T87" s="50" t="s">
        <v>30</v>
      </c>
      <c r="U87" s="3"/>
    </row>
    <row r="88" spans="1:38" ht="16.5" customHeight="1">
      <c r="A88" s="2"/>
      <c r="B88" s="45" t="s">
        <v>53</v>
      </c>
      <c r="C88" s="45"/>
      <c r="D88" s="83">
        <f>COUNTIF(V11:V83,"Học lại")</f>
        <v>0</v>
      </c>
      <c r="E88" s="47" t="s">
        <v>30</v>
      </c>
      <c r="F88" s="47"/>
      <c r="G88" s="131" t="s">
        <v>54</v>
      </c>
      <c r="H88" s="131"/>
      <c r="I88" s="131"/>
      <c r="J88" s="131"/>
      <c r="K88" s="131"/>
      <c r="L88" s="131"/>
      <c r="M88" s="131"/>
      <c r="N88" s="131"/>
      <c r="O88" s="131"/>
      <c r="P88" s="48">
        <f>COUNTIF($T$10:$T$149,"Vắng có phép")</f>
        <v>0</v>
      </c>
      <c r="Q88" s="48"/>
      <c r="R88" s="49"/>
      <c r="S88" s="50"/>
      <c r="T88" s="50" t="s">
        <v>30</v>
      </c>
      <c r="U88" s="3"/>
    </row>
    <row r="89" spans="1:38" ht="3" customHeight="1">
      <c r="A89" s="2"/>
      <c r="B89" s="39"/>
      <c r="C89" s="40"/>
      <c r="D89" s="40"/>
      <c r="E89" s="41"/>
      <c r="F89" s="41"/>
      <c r="G89" s="41"/>
      <c r="H89" s="42"/>
      <c r="I89" s="43"/>
      <c r="J89" s="43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</row>
    <row r="90" spans="1:38">
      <c r="B90" s="84" t="s">
        <v>34</v>
      </c>
      <c r="C90" s="84"/>
      <c r="D90" s="85">
        <f>COUNTIF(V11:V83,"Thi lại")</f>
        <v>0</v>
      </c>
      <c r="E90" s="86" t="s">
        <v>30</v>
      </c>
      <c r="F90" s="3"/>
      <c r="G90" s="3"/>
      <c r="H90" s="3"/>
      <c r="I90" s="3"/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3"/>
    </row>
    <row r="91" spans="1:38">
      <c r="B91" s="84"/>
      <c r="C91" s="84"/>
      <c r="D91" s="85"/>
      <c r="E91" s="86"/>
      <c r="F91" s="3"/>
      <c r="G91" s="3"/>
      <c r="H91" s="3"/>
      <c r="I91" s="3"/>
      <c r="J91" s="130" t="s">
        <v>3865</v>
      </c>
      <c r="K91" s="130"/>
      <c r="L91" s="130"/>
      <c r="M91" s="130"/>
      <c r="N91" s="130"/>
      <c r="O91" s="130"/>
      <c r="P91" s="130"/>
      <c r="Q91" s="130"/>
      <c r="R91" s="130"/>
      <c r="S91" s="130"/>
      <c r="T91" s="130"/>
      <c r="U91" s="3"/>
    </row>
    <row r="92" spans="1:38">
      <c r="A92" s="53"/>
      <c r="B92" s="99" t="s">
        <v>35</v>
      </c>
      <c r="C92" s="99"/>
      <c r="D92" s="99"/>
      <c r="E92" s="99"/>
      <c r="F92" s="99"/>
      <c r="G92" s="99"/>
      <c r="H92" s="99"/>
      <c r="I92" s="54"/>
      <c r="J92" s="104" t="s">
        <v>36</v>
      </c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3"/>
    </row>
    <row r="93" spans="1:38" ht="4.5" customHeight="1">
      <c r="A93" s="2"/>
      <c r="B93" s="39"/>
      <c r="C93" s="55"/>
      <c r="D93" s="55"/>
      <c r="E93" s="56"/>
      <c r="F93" s="56"/>
      <c r="G93" s="56"/>
      <c r="H93" s="57"/>
      <c r="I93" s="58"/>
      <c r="J93" s="58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38" s="2" customFormat="1">
      <c r="B94" s="99" t="s">
        <v>37</v>
      </c>
      <c r="C94" s="99"/>
      <c r="D94" s="101" t="s">
        <v>38</v>
      </c>
      <c r="E94" s="101"/>
      <c r="F94" s="101"/>
      <c r="G94" s="101"/>
      <c r="H94" s="101"/>
      <c r="I94" s="58"/>
      <c r="J94" s="58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9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3.7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18" customHeight="1">
      <c r="A100" s="1"/>
      <c r="B100" s="100" t="s">
        <v>3863</v>
      </c>
      <c r="C100" s="100"/>
      <c r="D100" s="100" t="s">
        <v>3864</v>
      </c>
      <c r="E100" s="100"/>
      <c r="F100" s="100"/>
      <c r="G100" s="100"/>
      <c r="H100" s="100"/>
      <c r="I100" s="100"/>
      <c r="J100" s="100" t="s">
        <v>39</v>
      </c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4.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s="2" customFormat="1" ht="36.75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62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</row>
    <row r="103" spans="1:38" ht="38.25" hidden="1" customHeight="1">
      <c r="B103" s="98" t="s">
        <v>51</v>
      </c>
      <c r="C103" s="99"/>
      <c r="D103" s="99"/>
      <c r="E103" s="99"/>
      <c r="F103" s="99"/>
      <c r="G103" s="99"/>
      <c r="H103" s="98" t="s">
        <v>52</v>
      </c>
      <c r="I103" s="98"/>
      <c r="J103" s="98"/>
      <c r="K103" s="98"/>
      <c r="L103" s="98"/>
      <c r="M103" s="98"/>
      <c r="N103" s="102" t="s">
        <v>57</v>
      </c>
      <c r="O103" s="102"/>
      <c r="P103" s="102"/>
      <c r="Q103" s="102"/>
      <c r="R103" s="102"/>
      <c r="S103" s="102"/>
      <c r="T103" s="102"/>
      <c r="U103" s="102"/>
    </row>
    <row r="104" spans="1:38" hidden="1">
      <c r="B104" s="39"/>
      <c r="C104" s="55"/>
      <c r="D104" s="55"/>
      <c r="E104" s="56"/>
      <c r="F104" s="56"/>
      <c r="G104" s="56"/>
      <c r="H104" s="57"/>
      <c r="I104" s="58"/>
      <c r="J104" s="58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38" hidden="1">
      <c r="B105" s="99" t="s">
        <v>37</v>
      </c>
      <c r="C105" s="99"/>
      <c r="D105" s="101" t="s">
        <v>38</v>
      </c>
      <c r="E105" s="101"/>
      <c r="F105" s="101"/>
      <c r="G105" s="101"/>
      <c r="H105" s="101"/>
      <c r="I105" s="58"/>
      <c r="J105" s="58"/>
      <c r="K105" s="44"/>
      <c r="L105" s="44"/>
      <c r="M105" s="44"/>
      <c r="N105" s="44"/>
      <c r="O105" s="44"/>
      <c r="P105" s="44"/>
      <c r="Q105" s="44"/>
      <c r="R105" s="44"/>
      <c r="S105" s="44"/>
      <c r="T105" s="44"/>
    </row>
    <row r="106" spans="1:38" hidden="1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38" hidden="1"/>
    <row r="108" spans="1:38" hidden="1"/>
    <row r="109" spans="1:38" hidden="1"/>
    <row r="110" spans="1:38" hidden="1"/>
    <row r="111" spans="1:38" hidden="1">
      <c r="B111" s="139" t="s">
        <v>3839</v>
      </c>
      <c r="C111" s="139"/>
      <c r="D111" s="139"/>
      <c r="E111" s="97"/>
      <c r="F111" s="97"/>
      <c r="G111" s="97"/>
      <c r="H111" s="97" t="s">
        <v>3838</v>
      </c>
      <c r="I111" s="97"/>
      <c r="J111" s="97"/>
      <c r="K111" s="97"/>
      <c r="L111" s="97"/>
      <c r="M111" s="97"/>
      <c r="N111" s="97" t="s">
        <v>58</v>
      </c>
      <c r="O111" s="97"/>
      <c r="P111" s="97"/>
      <c r="Q111" s="97"/>
      <c r="R111" s="97"/>
      <c r="S111" s="97"/>
      <c r="T111" s="97"/>
      <c r="U111" s="97"/>
    </row>
    <row r="112" spans="1:38" hidden="1"/>
    <row r="113" hidden="1"/>
  </sheetData>
  <sheetProtection formatCells="0" formatColumns="0" formatRows="0" insertColumns="0" insertRows="0" insertHyperlinks="0" deleteColumns="0" deleteRows="0" sort="0" autoFilter="0" pivotTables="0"/>
  <autoFilter ref="A9:AL83">
    <filterColumn colId="3" showButton="0"/>
  </autoFilter>
  <mergeCells count="61">
    <mergeCell ref="B105:C105"/>
    <mergeCell ref="D105:H105"/>
    <mergeCell ref="B111:D111"/>
    <mergeCell ref="E111:G111"/>
    <mergeCell ref="H111:M111"/>
    <mergeCell ref="N111:U111"/>
    <mergeCell ref="B100:C100"/>
    <mergeCell ref="D100:I100"/>
    <mergeCell ref="J100:T100"/>
    <mergeCell ref="B103:G103"/>
    <mergeCell ref="H103:M103"/>
    <mergeCell ref="N103:U103"/>
    <mergeCell ref="G88:O88"/>
    <mergeCell ref="J90:T90"/>
    <mergeCell ref="J91:T91"/>
    <mergeCell ref="B92:H92"/>
    <mergeCell ref="J92:T92"/>
    <mergeCell ref="B94:C94"/>
    <mergeCell ref="D94:H94"/>
    <mergeCell ref="T8:T10"/>
    <mergeCell ref="U8:U10"/>
    <mergeCell ref="B10:G10"/>
    <mergeCell ref="B85:C85"/>
    <mergeCell ref="G86:O86"/>
    <mergeCell ref="G87:O87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3">
    <cfRule type="cellIs" dxfId="32" priority="3" operator="greaterThan">
      <formula>10</formula>
    </cfRule>
  </conditionalFormatting>
  <conditionalFormatting sqref="C1:C1048576">
    <cfRule type="duplicateValues" dxfId="31" priority="2"/>
  </conditionalFormatting>
  <conditionalFormatting sqref="C105:C111">
    <cfRule type="duplicateValues" dxfId="30" priority="1"/>
  </conditionalFormatting>
  <dataValidations count="1">
    <dataValidation allowBlank="1" showInputMessage="1" showErrorMessage="1" errorTitle="Không xóa dữ liệu" error="Không xóa dữ liệu" prompt="Không xóa dữ liệu" sqref="D88 V11:W83 W5:AK9 X3:AK4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0"/>
  <sheetViews>
    <sheetView tabSelected="1" workbookViewId="0">
      <pane ySplit="4" topLeftCell="A58" activePane="bottomLeft" state="frozen"/>
      <selection activeCell="L4" sqref="L1:O1048576"/>
      <selection pane="bottomLeft" activeCell="I71" sqref="I71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1.44140625" style="1" bestFit="1" customWidth="1"/>
    <col min="5" max="5" width="5.6640625" style="1" bestFit="1" customWidth="1"/>
    <col min="6" max="6" width="9.33203125" style="1" hidden="1" customWidth="1"/>
    <col min="7" max="7" width="10.33203125" style="1" customWidth="1"/>
    <col min="8" max="8" width="5.109375" style="1" customWidth="1"/>
    <col min="9" max="9" width="5.2187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34" t="s">
        <v>3866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35" t="s">
        <v>59</v>
      </c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3840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136">
        <v>2</v>
      </c>
      <c r="G6" s="120" t="s">
        <v>3831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02</v>
      </c>
      <c r="Y9" s="69">
        <f>+$AH$9+$AJ$9+$AF$9</f>
        <v>72</v>
      </c>
      <c r="Z9" s="63">
        <f>COUNTIF($S$10:$S$142,"Khiển trách")</f>
        <v>0</v>
      </c>
      <c r="AA9" s="63">
        <f>COUNTIF($S$10:$S$142,"Cảnh cáo")</f>
        <v>0</v>
      </c>
      <c r="AB9" s="63">
        <f>COUNTIF($S$10:$S$142,"Đình chỉ thi")</f>
        <v>0</v>
      </c>
      <c r="AC9" s="70">
        <f>+($Z$9+$AA$9+$AB$9)/$Y$9*100%</f>
        <v>0</v>
      </c>
      <c r="AD9" s="63">
        <f>SUM(COUNTIF($S$10:$S$140,"Vắng"),COUNTIF($S$10:$S$140,"Vắng có phép"))</f>
        <v>0</v>
      </c>
      <c r="AE9" s="71">
        <f>+$AD$9/$Y$9</f>
        <v>0</v>
      </c>
      <c r="AF9" s="72">
        <f>COUNTIF($V$10:$V$140,"Thi lại")</f>
        <v>0</v>
      </c>
      <c r="AG9" s="71">
        <f>+$AF$9/$Y$9</f>
        <v>0</v>
      </c>
      <c r="AH9" s="72">
        <f>COUNTIF($V$10:$V$141,"Học lại")</f>
        <v>3</v>
      </c>
      <c r="AI9" s="71">
        <f>+$AH$9/$Y$9</f>
        <v>4.1666666666666664E-2</v>
      </c>
      <c r="AJ9" s="63">
        <f>COUNTIF($V$11:$V$141,"Đạt")</f>
        <v>69</v>
      </c>
      <c r="AK9" s="70">
        <f>+$AJ$9/$Y$9</f>
        <v>0.95833333333333337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347</v>
      </c>
      <c r="D11" s="17" t="s">
        <v>113</v>
      </c>
      <c r="E11" s="18" t="s">
        <v>62</v>
      </c>
      <c r="F11" s="19" t="s">
        <v>348</v>
      </c>
      <c r="G11" s="16" t="s">
        <v>87</v>
      </c>
      <c r="H11" s="31">
        <v>10</v>
      </c>
      <c r="I11" s="20">
        <v>8</v>
      </c>
      <c r="J11" s="20" t="s">
        <v>27</v>
      </c>
      <c r="K11" s="20" t="s">
        <v>27</v>
      </c>
      <c r="L11" s="21"/>
      <c r="M11" s="21">
        <v>3</v>
      </c>
      <c r="N11" s="137" t="s">
        <v>1995</v>
      </c>
      <c r="O11" s="21"/>
      <c r="P11" s="22">
        <v>3</v>
      </c>
      <c r="Q11" s="23">
        <f t="shared" ref="Q11:Q74" si="0">ROUND(SUMPRODUCT(H11:P11,$H$10:$P$10)/100,1)</f>
        <v>5.9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4" t="str">
        <f t="shared" ref="S11:S82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349</v>
      </c>
      <c r="D12" s="28" t="s">
        <v>350</v>
      </c>
      <c r="E12" s="29" t="s">
        <v>67</v>
      </c>
      <c r="F12" s="30" t="s">
        <v>351</v>
      </c>
      <c r="G12" s="27" t="s">
        <v>170</v>
      </c>
      <c r="H12" s="31">
        <v>10</v>
      </c>
      <c r="I12" s="31">
        <v>4</v>
      </c>
      <c r="J12" s="31" t="s">
        <v>27</v>
      </c>
      <c r="K12" s="31" t="s">
        <v>27</v>
      </c>
      <c r="L12" s="32"/>
      <c r="M12" s="32">
        <v>8</v>
      </c>
      <c r="N12" s="38" t="s">
        <v>3836</v>
      </c>
      <c r="O12" s="32"/>
      <c r="P12" s="33">
        <v>8</v>
      </c>
      <c r="Q12" s="34">
        <f t="shared" si="0"/>
        <v>7.2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352</v>
      </c>
      <c r="D13" s="28" t="s">
        <v>353</v>
      </c>
      <c r="E13" s="29" t="s">
        <v>67</v>
      </c>
      <c r="F13" s="30" t="s">
        <v>354</v>
      </c>
      <c r="G13" s="27" t="s">
        <v>97</v>
      </c>
      <c r="H13" s="31">
        <v>10</v>
      </c>
      <c r="I13" s="31">
        <v>9</v>
      </c>
      <c r="J13" s="31" t="s">
        <v>27</v>
      </c>
      <c r="K13" s="31" t="s">
        <v>27</v>
      </c>
      <c r="L13" s="38"/>
      <c r="M13" s="38">
        <v>9</v>
      </c>
      <c r="N13" s="38" t="s">
        <v>3837</v>
      </c>
      <c r="O13" s="38"/>
      <c r="P13" s="33">
        <v>9</v>
      </c>
      <c r="Q13" s="34">
        <f t="shared" si="0"/>
        <v>9.1999999999999993</v>
      </c>
      <c r="R13" s="35" t="str">
        <f t="shared" ref="R13:R8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A+</v>
      </c>
      <c r="S13" s="36" t="str">
        <f t="shared" si="1"/>
        <v>Giỏi</v>
      </c>
      <c r="T13" s="37" t="str">
        <f t="shared" ref="T13:T82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355</v>
      </c>
      <c r="D14" s="28" t="s">
        <v>356</v>
      </c>
      <c r="E14" s="29" t="s">
        <v>67</v>
      </c>
      <c r="F14" s="30" t="s">
        <v>255</v>
      </c>
      <c r="G14" s="27" t="s">
        <v>158</v>
      </c>
      <c r="H14" s="31">
        <v>10</v>
      </c>
      <c r="I14" s="31">
        <v>7</v>
      </c>
      <c r="J14" s="31" t="s">
        <v>27</v>
      </c>
      <c r="K14" s="31" t="s">
        <v>27</v>
      </c>
      <c r="L14" s="38"/>
      <c r="M14" s="38">
        <v>7</v>
      </c>
      <c r="N14" s="38" t="s">
        <v>3832</v>
      </c>
      <c r="O14" s="38"/>
      <c r="P14" s="33">
        <v>7</v>
      </c>
      <c r="Q14" s="34">
        <f t="shared" si="0"/>
        <v>7.6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357</v>
      </c>
      <c r="D15" s="28" t="s">
        <v>358</v>
      </c>
      <c r="E15" s="29" t="s">
        <v>67</v>
      </c>
      <c r="F15" s="30" t="s">
        <v>359</v>
      </c>
      <c r="G15" s="27" t="s">
        <v>97</v>
      </c>
      <c r="H15" s="31">
        <v>10</v>
      </c>
      <c r="I15" s="31">
        <v>4</v>
      </c>
      <c r="J15" s="31" t="s">
        <v>27</v>
      </c>
      <c r="K15" s="31" t="s">
        <v>27</v>
      </c>
      <c r="L15" s="38"/>
      <c r="M15" s="38">
        <v>7</v>
      </c>
      <c r="N15" s="38" t="s">
        <v>3832</v>
      </c>
      <c r="O15" s="38"/>
      <c r="P15" s="33">
        <v>7</v>
      </c>
      <c r="Q15" s="34">
        <f t="shared" si="0"/>
        <v>6.7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360</v>
      </c>
      <c r="D16" s="28" t="s">
        <v>361</v>
      </c>
      <c r="E16" s="29" t="s">
        <v>67</v>
      </c>
      <c r="F16" s="30" t="s">
        <v>362</v>
      </c>
      <c r="G16" s="27" t="s">
        <v>69</v>
      </c>
      <c r="H16" s="31">
        <v>10</v>
      </c>
      <c r="I16" s="31">
        <v>5</v>
      </c>
      <c r="J16" s="31" t="s">
        <v>27</v>
      </c>
      <c r="K16" s="31" t="s">
        <v>27</v>
      </c>
      <c r="L16" s="38"/>
      <c r="M16" s="38">
        <v>6</v>
      </c>
      <c r="N16" s="38" t="s">
        <v>3833</v>
      </c>
      <c r="O16" s="38"/>
      <c r="P16" s="33">
        <v>6</v>
      </c>
      <c r="Q16" s="34">
        <f t="shared" si="0"/>
        <v>6.5</v>
      </c>
      <c r="R16" s="35" t="str">
        <f t="shared" si="3"/>
        <v>C+</v>
      </c>
      <c r="S16" s="36" t="str">
        <f t="shared" si="1"/>
        <v>Trung bình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363</v>
      </c>
      <c r="D17" s="28" t="s">
        <v>78</v>
      </c>
      <c r="E17" s="29" t="s">
        <v>90</v>
      </c>
      <c r="F17" s="30" t="s">
        <v>364</v>
      </c>
      <c r="G17" s="27" t="s">
        <v>365</v>
      </c>
      <c r="H17" s="31">
        <v>10</v>
      </c>
      <c r="I17" s="31">
        <v>5</v>
      </c>
      <c r="J17" s="31" t="s">
        <v>27</v>
      </c>
      <c r="K17" s="31" t="s">
        <v>27</v>
      </c>
      <c r="L17" s="38"/>
      <c r="M17" s="38">
        <v>6</v>
      </c>
      <c r="N17" s="38" t="s">
        <v>3833</v>
      </c>
      <c r="O17" s="38"/>
      <c r="P17" s="33">
        <v>6</v>
      </c>
      <c r="Q17" s="34">
        <f t="shared" si="0"/>
        <v>6.5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366</v>
      </c>
      <c r="D18" s="28" t="s">
        <v>367</v>
      </c>
      <c r="E18" s="29" t="s">
        <v>368</v>
      </c>
      <c r="F18" s="30" t="s">
        <v>369</v>
      </c>
      <c r="G18" s="27" t="s">
        <v>170</v>
      </c>
      <c r="H18" s="31">
        <v>10</v>
      </c>
      <c r="I18" s="31">
        <v>5</v>
      </c>
      <c r="J18" s="31" t="s">
        <v>27</v>
      </c>
      <c r="K18" s="31" t="s">
        <v>27</v>
      </c>
      <c r="L18" s="38"/>
      <c r="M18" s="38">
        <v>9</v>
      </c>
      <c r="N18" s="38" t="s">
        <v>3837</v>
      </c>
      <c r="O18" s="38"/>
      <c r="P18" s="33">
        <v>9</v>
      </c>
      <c r="Q18" s="34">
        <f t="shared" si="0"/>
        <v>8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370</v>
      </c>
      <c r="D19" s="28" t="s">
        <v>371</v>
      </c>
      <c r="E19" s="29" t="s">
        <v>372</v>
      </c>
      <c r="F19" s="30" t="s">
        <v>373</v>
      </c>
      <c r="G19" s="27" t="s">
        <v>87</v>
      </c>
      <c r="H19" s="31">
        <v>10</v>
      </c>
      <c r="I19" s="31">
        <v>6</v>
      </c>
      <c r="J19" s="31" t="s">
        <v>27</v>
      </c>
      <c r="K19" s="31" t="s">
        <v>27</v>
      </c>
      <c r="L19" s="38"/>
      <c r="M19" s="38">
        <v>5</v>
      </c>
      <c r="N19" s="38" t="s">
        <v>3834</v>
      </c>
      <c r="O19" s="38"/>
      <c r="P19" s="33">
        <v>5</v>
      </c>
      <c r="Q19" s="34">
        <f t="shared" si="0"/>
        <v>6.3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374</v>
      </c>
      <c r="D20" s="28" t="s">
        <v>375</v>
      </c>
      <c r="E20" s="29" t="s">
        <v>376</v>
      </c>
      <c r="F20" s="30" t="s">
        <v>377</v>
      </c>
      <c r="G20" s="27" t="s">
        <v>158</v>
      </c>
      <c r="H20" s="31">
        <v>10</v>
      </c>
      <c r="I20" s="31">
        <v>5</v>
      </c>
      <c r="J20" s="31" t="s">
        <v>27</v>
      </c>
      <c r="K20" s="31" t="s">
        <v>27</v>
      </c>
      <c r="L20" s="38"/>
      <c r="M20" s="38">
        <v>8</v>
      </c>
      <c r="N20" s="38" t="s">
        <v>3836</v>
      </c>
      <c r="O20" s="38"/>
      <c r="P20" s="33">
        <v>8</v>
      </c>
      <c r="Q20" s="34">
        <f t="shared" si="0"/>
        <v>7.5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378</v>
      </c>
      <c r="D21" s="28" t="s">
        <v>379</v>
      </c>
      <c r="E21" s="29" t="s">
        <v>380</v>
      </c>
      <c r="F21" s="30" t="s">
        <v>381</v>
      </c>
      <c r="G21" s="27" t="s">
        <v>92</v>
      </c>
      <c r="H21" s="31">
        <v>8</v>
      </c>
      <c r="I21" s="31">
        <v>7</v>
      </c>
      <c r="J21" s="31" t="s">
        <v>27</v>
      </c>
      <c r="K21" s="31" t="s">
        <v>27</v>
      </c>
      <c r="L21" s="38"/>
      <c r="M21" s="38">
        <v>7</v>
      </c>
      <c r="N21" s="38" t="s">
        <v>3832</v>
      </c>
      <c r="O21" s="38"/>
      <c r="P21" s="33">
        <v>7</v>
      </c>
      <c r="Q21" s="34">
        <f t="shared" si="0"/>
        <v>7.2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382</v>
      </c>
      <c r="D22" s="28" t="s">
        <v>383</v>
      </c>
      <c r="E22" s="29" t="s">
        <v>384</v>
      </c>
      <c r="F22" s="30" t="s">
        <v>385</v>
      </c>
      <c r="G22" s="27" t="s">
        <v>144</v>
      </c>
      <c r="H22" s="31">
        <v>9</v>
      </c>
      <c r="I22" s="31">
        <v>6</v>
      </c>
      <c r="J22" s="31" t="s">
        <v>27</v>
      </c>
      <c r="K22" s="31" t="s">
        <v>27</v>
      </c>
      <c r="L22" s="38"/>
      <c r="M22" s="38">
        <v>5</v>
      </c>
      <c r="N22" s="38" t="s">
        <v>3834</v>
      </c>
      <c r="O22" s="38"/>
      <c r="P22" s="33">
        <v>5</v>
      </c>
      <c r="Q22" s="34">
        <f t="shared" si="0"/>
        <v>6.1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386</v>
      </c>
      <c r="D23" s="28" t="s">
        <v>387</v>
      </c>
      <c r="E23" s="29" t="s">
        <v>110</v>
      </c>
      <c r="F23" s="30" t="s">
        <v>111</v>
      </c>
      <c r="G23" s="27" t="s">
        <v>158</v>
      </c>
      <c r="H23" s="31">
        <v>8</v>
      </c>
      <c r="I23" s="31">
        <v>5</v>
      </c>
      <c r="J23" s="31" t="s">
        <v>27</v>
      </c>
      <c r="K23" s="31" t="s">
        <v>27</v>
      </c>
      <c r="L23" s="38"/>
      <c r="M23" s="38">
        <v>0</v>
      </c>
      <c r="N23" s="38" t="s">
        <v>3841</v>
      </c>
      <c r="O23" s="38"/>
      <c r="P23" s="33">
        <v>0</v>
      </c>
      <c r="Q23" s="34">
        <f t="shared" si="0"/>
        <v>3.1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91"/>
      <c r="V23" s="89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388</v>
      </c>
      <c r="D24" s="28" t="s">
        <v>104</v>
      </c>
      <c r="E24" s="29" t="s">
        <v>110</v>
      </c>
      <c r="F24" s="30" t="s">
        <v>389</v>
      </c>
      <c r="G24" s="27" t="s">
        <v>97</v>
      </c>
      <c r="H24" s="31">
        <v>9</v>
      </c>
      <c r="I24" s="31">
        <v>6</v>
      </c>
      <c r="J24" s="31" t="s">
        <v>27</v>
      </c>
      <c r="K24" s="31" t="s">
        <v>27</v>
      </c>
      <c r="L24" s="38"/>
      <c r="M24" s="38">
        <v>5</v>
      </c>
      <c r="N24" s="38" t="s">
        <v>3834</v>
      </c>
      <c r="O24" s="38"/>
      <c r="P24" s="33">
        <v>5</v>
      </c>
      <c r="Q24" s="34">
        <f t="shared" si="0"/>
        <v>6.1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390</v>
      </c>
      <c r="D25" s="28" t="s">
        <v>391</v>
      </c>
      <c r="E25" s="29" t="s">
        <v>392</v>
      </c>
      <c r="F25" s="30" t="s">
        <v>393</v>
      </c>
      <c r="G25" s="27" t="s">
        <v>394</v>
      </c>
      <c r="H25" s="31">
        <v>0</v>
      </c>
      <c r="I25" s="31"/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>Không đủ ĐKDT</v>
      </c>
      <c r="U25" s="91"/>
      <c r="V25" s="89" t="str">
        <f t="shared" si="2"/>
        <v>Học lại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395</v>
      </c>
      <c r="D26" s="28" t="s">
        <v>396</v>
      </c>
      <c r="E26" s="29" t="s">
        <v>392</v>
      </c>
      <c r="F26" s="30" t="s">
        <v>359</v>
      </c>
      <c r="G26" s="27" t="s">
        <v>69</v>
      </c>
      <c r="H26" s="31">
        <v>7</v>
      </c>
      <c r="I26" s="31">
        <v>7</v>
      </c>
      <c r="J26" s="31" t="s">
        <v>27</v>
      </c>
      <c r="K26" s="31" t="s">
        <v>27</v>
      </c>
      <c r="L26" s="38"/>
      <c r="M26" s="38">
        <v>3</v>
      </c>
      <c r="N26" s="137" t="s">
        <v>1995</v>
      </c>
      <c r="O26" s="38"/>
      <c r="P26" s="33">
        <v>3</v>
      </c>
      <c r="Q26" s="34">
        <f t="shared" si="0"/>
        <v>5</v>
      </c>
      <c r="R26" s="35" t="str">
        <f t="shared" si="3"/>
        <v>D+</v>
      </c>
      <c r="S26" s="36" t="str">
        <f t="shared" si="1"/>
        <v>Trung bình yếu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397</v>
      </c>
      <c r="D27" s="28" t="s">
        <v>398</v>
      </c>
      <c r="E27" s="29" t="s">
        <v>130</v>
      </c>
      <c r="F27" s="30" t="s">
        <v>399</v>
      </c>
      <c r="G27" s="27" t="s">
        <v>97</v>
      </c>
      <c r="H27" s="31">
        <v>10</v>
      </c>
      <c r="I27" s="31">
        <v>7</v>
      </c>
      <c r="J27" s="31" t="s">
        <v>27</v>
      </c>
      <c r="K27" s="31" t="s">
        <v>27</v>
      </c>
      <c r="L27" s="38"/>
      <c r="M27" s="38">
        <v>8</v>
      </c>
      <c r="N27" s="38" t="s">
        <v>3836</v>
      </c>
      <c r="O27" s="38"/>
      <c r="P27" s="33">
        <v>8</v>
      </c>
      <c r="Q27" s="34">
        <f t="shared" si="0"/>
        <v>8.1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400</v>
      </c>
      <c r="D28" s="28" t="s">
        <v>401</v>
      </c>
      <c r="E28" s="29" t="s">
        <v>402</v>
      </c>
      <c r="F28" s="30" t="s">
        <v>403</v>
      </c>
      <c r="G28" s="27" t="s">
        <v>97</v>
      </c>
      <c r="H28" s="31">
        <v>10</v>
      </c>
      <c r="I28" s="31">
        <v>7</v>
      </c>
      <c r="J28" s="31" t="s">
        <v>27</v>
      </c>
      <c r="K28" s="31" t="s">
        <v>27</v>
      </c>
      <c r="L28" s="38"/>
      <c r="M28" s="38">
        <v>5</v>
      </c>
      <c r="N28" s="38" t="s">
        <v>3834</v>
      </c>
      <c r="O28" s="38"/>
      <c r="P28" s="33">
        <v>5</v>
      </c>
      <c r="Q28" s="34">
        <f t="shared" si="0"/>
        <v>6.6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404</v>
      </c>
      <c r="D29" s="28" t="s">
        <v>405</v>
      </c>
      <c r="E29" s="29" t="s">
        <v>151</v>
      </c>
      <c r="F29" s="30" t="s">
        <v>406</v>
      </c>
      <c r="G29" s="27" t="s">
        <v>136</v>
      </c>
      <c r="H29" s="31">
        <v>10</v>
      </c>
      <c r="I29" s="31">
        <v>9</v>
      </c>
      <c r="J29" s="31" t="s">
        <v>27</v>
      </c>
      <c r="K29" s="31" t="s">
        <v>27</v>
      </c>
      <c r="L29" s="38"/>
      <c r="M29" s="38">
        <v>7</v>
      </c>
      <c r="N29" s="38" t="s">
        <v>3832</v>
      </c>
      <c r="O29" s="38"/>
      <c r="P29" s="33">
        <v>7</v>
      </c>
      <c r="Q29" s="34">
        <f t="shared" si="0"/>
        <v>8.1999999999999993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407</v>
      </c>
      <c r="D30" s="28" t="s">
        <v>408</v>
      </c>
      <c r="E30" s="29" t="s">
        <v>151</v>
      </c>
      <c r="F30" s="30" t="s">
        <v>276</v>
      </c>
      <c r="G30" s="27" t="s">
        <v>97</v>
      </c>
      <c r="H30" s="31">
        <v>10</v>
      </c>
      <c r="I30" s="31">
        <v>7</v>
      </c>
      <c r="J30" s="31" t="s">
        <v>27</v>
      </c>
      <c r="K30" s="31" t="s">
        <v>27</v>
      </c>
      <c r="L30" s="38"/>
      <c r="M30" s="38">
        <v>5</v>
      </c>
      <c r="N30" s="38" t="s">
        <v>3834</v>
      </c>
      <c r="O30" s="38"/>
      <c r="P30" s="33">
        <v>5</v>
      </c>
      <c r="Q30" s="34">
        <f t="shared" si="0"/>
        <v>6.6</v>
      </c>
      <c r="R30" s="35" t="str">
        <f t="shared" si="3"/>
        <v>C+</v>
      </c>
      <c r="S30" s="36" t="str">
        <f t="shared" si="1"/>
        <v>Trung bình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409</v>
      </c>
      <c r="D31" s="28" t="s">
        <v>410</v>
      </c>
      <c r="E31" s="29" t="s">
        <v>411</v>
      </c>
      <c r="F31" s="30" t="s">
        <v>412</v>
      </c>
      <c r="G31" s="27" t="s">
        <v>158</v>
      </c>
      <c r="H31" s="31">
        <v>9</v>
      </c>
      <c r="I31" s="31">
        <v>6</v>
      </c>
      <c r="J31" s="31" t="s">
        <v>27</v>
      </c>
      <c r="K31" s="31" t="s">
        <v>27</v>
      </c>
      <c r="L31" s="38"/>
      <c r="M31" s="38">
        <v>5</v>
      </c>
      <c r="N31" s="38" t="s">
        <v>3834</v>
      </c>
      <c r="O31" s="38"/>
      <c r="P31" s="33">
        <v>5</v>
      </c>
      <c r="Q31" s="34">
        <f t="shared" si="0"/>
        <v>6.1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413</v>
      </c>
      <c r="D32" s="28" t="s">
        <v>414</v>
      </c>
      <c r="E32" s="29" t="s">
        <v>415</v>
      </c>
      <c r="F32" s="30" t="s">
        <v>416</v>
      </c>
      <c r="G32" s="27" t="s">
        <v>97</v>
      </c>
      <c r="H32" s="31">
        <v>9</v>
      </c>
      <c r="I32" s="31">
        <v>5</v>
      </c>
      <c r="J32" s="31" t="s">
        <v>27</v>
      </c>
      <c r="K32" s="31" t="s">
        <v>27</v>
      </c>
      <c r="L32" s="38"/>
      <c r="M32" s="38">
        <v>7</v>
      </c>
      <c r="N32" s="38" t="s">
        <v>3832</v>
      </c>
      <c r="O32" s="38"/>
      <c r="P32" s="33">
        <v>7</v>
      </c>
      <c r="Q32" s="34">
        <f t="shared" si="0"/>
        <v>6.8</v>
      </c>
      <c r="R32" s="35" t="str">
        <f t="shared" si="3"/>
        <v>C+</v>
      </c>
      <c r="S32" s="36" t="str">
        <f t="shared" si="1"/>
        <v>Trung bình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417</v>
      </c>
      <c r="D33" s="28" t="s">
        <v>418</v>
      </c>
      <c r="E33" s="29" t="s">
        <v>419</v>
      </c>
      <c r="F33" s="30" t="s">
        <v>420</v>
      </c>
      <c r="G33" s="27" t="s">
        <v>69</v>
      </c>
      <c r="H33" s="31">
        <v>10</v>
      </c>
      <c r="I33" s="31">
        <v>5</v>
      </c>
      <c r="J33" s="31" t="s">
        <v>27</v>
      </c>
      <c r="K33" s="31" t="s">
        <v>27</v>
      </c>
      <c r="L33" s="38"/>
      <c r="M33" s="38">
        <v>5</v>
      </c>
      <c r="N33" s="38" t="s">
        <v>3834</v>
      </c>
      <c r="O33" s="38"/>
      <c r="P33" s="33">
        <v>5</v>
      </c>
      <c r="Q33" s="34">
        <f t="shared" si="0"/>
        <v>6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421</v>
      </c>
      <c r="D34" s="28" t="s">
        <v>422</v>
      </c>
      <c r="E34" s="29" t="s">
        <v>168</v>
      </c>
      <c r="F34" s="30" t="s">
        <v>423</v>
      </c>
      <c r="G34" s="27" t="s">
        <v>424</v>
      </c>
      <c r="H34" s="31">
        <v>10</v>
      </c>
      <c r="I34" s="31">
        <v>8</v>
      </c>
      <c r="J34" s="31" t="s">
        <v>27</v>
      </c>
      <c r="K34" s="31" t="s">
        <v>27</v>
      </c>
      <c r="L34" s="38"/>
      <c r="M34" s="38">
        <v>7</v>
      </c>
      <c r="N34" s="38" t="s">
        <v>3832</v>
      </c>
      <c r="O34" s="38"/>
      <c r="P34" s="33">
        <v>7</v>
      </c>
      <c r="Q34" s="34">
        <f t="shared" si="0"/>
        <v>7.9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425</v>
      </c>
      <c r="D35" s="28" t="s">
        <v>426</v>
      </c>
      <c r="E35" s="29" t="s">
        <v>427</v>
      </c>
      <c r="F35" s="30" t="s">
        <v>428</v>
      </c>
      <c r="G35" s="27" t="s">
        <v>185</v>
      </c>
      <c r="H35" s="31">
        <v>10</v>
      </c>
      <c r="I35" s="31">
        <v>5</v>
      </c>
      <c r="J35" s="31" t="s">
        <v>27</v>
      </c>
      <c r="K35" s="31" t="s">
        <v>27</v>
      </c>
      <c r="L35" s="38"/>
      <c r="M35" s="38">
        <v>6</v>
      </c>
      <c r="N35" s="38" t="s">
        <v>3833</v>
      </c>
      <c r="O35" s="38"/>
      <c r="P35" s="33">
        <v>6</v>
      </c>
      <c r="Q35" s="34">
        <f t="shared" si="0"/>
        <v>6.5</v>
      </c>
      <c r="R35" s="35" t="str">
        <f t="shared" si="3"/>
        <v>C+</v>
      </c>
      <c r="S35" s="36" t="str">
        <f t="shared" si="1"/>
        <v>Trung bình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429</v>
      </c>
      <c r="D36" s="28" t="s">
        <v>430</v>
      </c>
      <c r="E36" s="29" t="s">
        <v>427</v>
      </c>
      <c r="F36" s="30" t="s">
        <v>431</v>
      </c>
      <c r="G36" s="27" t="s">
        <v>158</v>
      </c>
      <c r="H36" s="31">
        <v>10</v>
      </c>
      <c r="I36" s="31">
        <v>5</v>
      </c>
      <c r="J36" s="31" t="s">
        <v>27</v>
      </c>
      <c r="K36" s="31" t="s">
        <v>27</v>
      </c>
      <c r="L36" s="38"/>
      <c r="M36" s="38">
        <v>8</v>
      </c>
      <c r="N36" s="38" t="s">
        <v>3836</v>
      </c>
      <c r="O36" s="38"/>
      <c r="P36" s="33">
        <v>8</v>
      </c>
      <c r="Q36" s="34">
        <f t="shared" si="0"/>
        <v>7.5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432</v>
      </c>
      <c r="D37" s="28" t="s">
        <v>288</v>
      </c>
      <c r="E37" s="29" t="s">
        <v>172</v>
      </c>
      <c r="F37" s="30" t="s">
        <v>433</v>
      </c>
      <c r="G37" s="27" t="s">
        <v>434</v>
      </c>
      <c r="H37" s="31">
        <v>10</v>
      </c>
      <c r="I37" s="31">
        <v>4</v>
      </c>
      <c r="J37" s="31" t="s">
        <v>27</v>
      </c>
      <c r="K37" s="31" t="s">
        <v>27</v>
      </c>
      <c r="L37" s="38"/>
      <c r="M37" s="38">
        <v>3</v>
      </c>
      <c r="N37" s="137" t="s">
        <v>1995</v>
      </c>
      <c r="O37" s="38"/>
      <c r="P37" s="33">
        <v>3</v>
      </c>
      <c r="Q37" s="34">
        <f t="shared" si="0"/>
        <v>4.7</v>
      </c>
      <c r="R37" s="35" t="str">
        <f t="shared" si="3"/>
        <v>D</v>
      </c>
      <c r="S37" s="36" t="str">
        <f t="shared" si="1"/>
        <v>Trung bình yếu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435</v>
      </c>
      <c r="D38" s="28" t="s">
        <v>436</v>
      </c>
      <c r="E38" s="29" t="s">
        <v>176</v>
      </c>
      <c r="F38" s="30" t="s">
        <v>437</v>
      </c>
      <c r="G38" s="27" t="s">
        <v>158</v>
      </c>
      <c r="H38" s="31">
        <v>10</v>
      </c>
      <c r="I38" s="31">
        <v>7</v>
      </c>
      <c r="J38" s="31" t="s">
        <v>27</v>
      </c>
      <c r="K38" s="31" t="s">
        <v>27</v>
      </c>
      <c r="L38" s="38"/>
      <c r="M38" s="38">
        <v>5</v>
      </c>
      <c r="N38" s="38" t="s">
        <v>3834</v>
      </c>
      <c r="O38" s="38"/>
      <c r="P38" s="33">
        <v>5</v>
      </c>
      <c r="Q38" s="34">
        <f t="shared" si="0"/>
        <v>6.6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438</v>
      </c>
      <c r="D39" s="28" t="s">
        <v>439</v>
      </c>
      <c r="E39" s="29" t="s">
        <v>193</v>
      </c>
      <c r="F39" s="30" t="s">
        <v>440</v>
      </c>
      <c r="G39" s="27" t="s">
        <v>97</v>
      </c>
      <c r="H39" s="31">
        <v>10</v>
      </c>
      <c r="I39" s="31">
        <v>8</v>
      </c>
      <c r="J39" s="31" t="s">
        <v>27</v>
      </c>
      <c r="K39" s="31" t="s">
        <v>27</v>
      </c>
      <c r="L39" s="38"/>
      <c r="M39" s="38">
        <v>6</v>
      </c>
      <c r="N39" s="38" t="s">
        <v>3833</v>
      </c>
      <c r="O39" s="38"/>
      <c r="P39" s="33">
        <v>6</v>
      </c>
      <c r="Q39" s="34">
        <f t="shared" si="0"/>
        <v>7.4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441</v>
      </c>
      <c r="D40" s="28" t="s">
        <v>442</v>
      </c>
      <c r="E40" s="29" t="s">
        <v>193</v>
      </c>
      <c r="F40" s="30" t="s">
        <v>443</v>
      </c>
      <c r="G40" s="27" t="s">
        <v>97</v>
      </c>
      <c r="H40" s="31">
        <v>10</v>
      </c>
      <c r="I40" s="31">
        <v>5</v>
      </c>
      <c r="J40" s="31" t="s">
        <v>27</v>
      </c>
      <c r="K40" s="31" t="s">
        <v>27</v>
      </c>
      <c r="L40" s="38"/>
      <c r="M40" s="38">
        <v>5</v>
      </c>
      <c r="N40" s="38" t="s">
        <v>3834</v>
      </c>
      <c r="O40" s="38"/>
      <c r="P40" s="33">
        <v>5</v>
      </c>
      <c r="Q40" s="34">
        <f t="shared" si="0"/>
        <v>6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444</v>
      </c>
      <c r="D41" s="28" t="s">
        <v>61</v>
      </c>
      <c r="E41" s="29" t="s">
        <v>445</v>
      </c>
      <c r="F41" s="30" t="s">
        <v>446</v>
      </c>
      <c r="G41" s="27" t="s">
        <v>83</v>
      </c>
      <c r="H41" s="31">
        <v>10</v>
      </c>
      <c r="I41" s="31">
        <v>8</v>
      </c>
      <c r="J41" s="31" t="s">
        <v>27</v>
      </c>
      <c r="K41" s="31" t="s">
        <v>27</v>
      </c>
      <c r="L41" s="38"/>
      <c r="M41" s="38">
        <v>5</v>
      </c>
      <c r="N41" s="38" t="s">
        <v>3834</v>
      </c>
      <c r="O41" s="38"/>
      <c r="P41" s="33">
        <v>5</v>
      </c>
      <c r="Q41" s="34">
        <f t="shared" si="0"/>
        <v>6.9</v>
      </c>
      <c r="R41" s="35" t="str">
        <f t="shared" si="3"/>
        <v>C+</v>
      </c>
      <c r="S41" s="36" t="str">
        <f t="shared" si="1"/>
        <v>Trung bình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447</v>
      </c>
      <c r="D42" s="28" t="s">
        <v>448</v>
      </c>
      <c r="E42" s="29" t="s">
        <v>449</v>
      </c>
      <c r="F42" s="30" t="s">
        <v>450</v>
      </c>
      <c r="G42" s="27" t="s">
        <v>158</v>
      </c>
      <c r="H42" s="31">
        <v>9</v>
      </c>
      <c r="I42" s="31">
        <v>6</v>
      </c>
      <c r="J42" s="31" t="s">
        <v>27</v>
      </c>
      <c r="K42" s="31" t="s">
        <v>27</v>
      </c>
      <c r="L42" s="38"/>
      <c r="M42" s="38">
        <v>5</v>
      </c>
      <c r="N42" s="38" t="s">
        <v>3834</v>
      </c>
      <c r="O42" s="38"/>
      <c r="P42" s="33">
        <v>5</v>
      </c>
      <c r="Q42" s="34">
        <f t="shared" si="0"/>
        <v>6.1</v>
      </c>
      <c r="R42" s="35" t="str">
        <f t="shared" si="3"/>
        <v>C</v>
      </c>
      <c r="S42" s="36" t="str">
        <f t="shared" si="1"/>
        <v>Trung bình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451</v>
      </c>
      <c r="D43" s="28" t="s">
        <v>452</v>
      </c>
      <c r="E43" s="29" t="s">
        <v>198</v>
      </c>
      <c r="F43" s="30" t="s">
        <v>453</v>
      </c>
      <c r="G43" s="27" t="s">
        <v>424</v>
      </c>
      <c r="H43" s="31">
        <v>9</v>
      </c>
      <c r="I43" s="31">
        <v>6</v>
      </c>
      <c r="J43" s="31" t="s">
        <v>27</v>
      </c>
      <c r="K43" s="31" t="s">
        <v>27</v>
      </c>
      <c r="L43" s="38"/>
      <c r="M43" s="38">
        <v>3</v>
      </c>
      <c r="N43" s="137" t="s">
        <v>1995</v>
      </c>
      <c r="O43" s="38"/>
      <c r="P43" s="33">
        <v>3</v>
      </c>
      <c r="Q43" s="34">
        <f t="shared" si="0"/>
        <v>5.0999999999999996</v>
      </c>
      <c r="R43" s="35" t="str">
        <f t="shared" si="3"/>
        <v>D+</v>
      </c>
      <c r="S43" s="36" t="str">
        <f t="shared" si="1"/>
        <v>Trung bình yếu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454</v>
      </c>
      <c r="D44" s="28" t="s">
        <v>455</v>
      </c>
      <c r="E44" s="29" t="s">
        <v>198</v>
      </c>
      <c r="F44" s="30" t="s">
        <v>456</v>
      </c>
      <c r="G44" s="27" t="s">
        <v>83</v>
      </c>
      <c r="H44" s="31">
        <v>10</v>
      </c>
      <c r="I44" s="31">
        <v>5</v>
      </c>
      <c r="J44" s="31" t="s">
        <v>27</v>
      </c>
      <c r="K44" s="31" t="s">
        <v>27</v>
      </c>
      <c r="L44" s="38"/>
      <c r="M44" s="38">
        <v>5</v>
      </c>
      <c r="N44" s="38" t="s">
        <v>3834</v>
      </c>
      <c r="O44" s="38"/>
      <c r="P44" s="33">
        <v>5</v>
      </c>
      <c r="Q44" s="34">
        <f t="shared" si="0"/>
        <v>6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457</v>
      </c>
      <c r="D45" s="28" t="s">
        <v>458</v>
      </c>
      <c r="E45" s="29" t="s">
        <v>459</v>
      </c>
      <c r="F45" s="30" t="s">
        <v>460</v>
      </c>
      <c r="G45" s="27" t="s">
        <v>461</v>
      </c>
      <c r="H45" s="31">
        <v>10</v>
      </c>
      <c r="I45" s="31">
        <v>9</v>
      </c>
      <c r="J45" s="31" t="s">
        <v>27</v>
      </c>
      <c r="K45" s="31" t="s">
        <v>27</v>
      </c>
      <c r="L45" s="38"/>
      <c r="M45" s="38">
        <v>3</v>
      </c>
      <c r="N45" s="137" t="s">
        <v>1995</v>
      </c>
      <c r="O45" s="38"/>
      <c r="P45" s="33">
        <v>3</v>
      </c>
      <c r="Q45" s="34">
        <f t="shared" si="0"/>
        <v>6.2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462</v>
      </c>
      <c r="D46" s="28" t="s">
        <v>463</v>
      </c>
      <c r="E46" s="29" t="s">
        <v>464</v>
      </c>
      <c r="F46" s="30" t="s">
        <v>465</v>
      </c>
      <c r="G46" s="27" t="s">
        <v>97</v>
      </c>
      <c r="H46" s="31">
        <v>10</v>
      </c>
      <c r="I46" s="31">
        <v>6</v>
      </c>
      <c r="J46" s="31" t="s">
        <v>27</v>
      </c>
      <c r="K46" s="31" t="s">
        <v>27</v>
      </c>
      <c r="L46" s="38"/>
      <c r="M46" s="38">
        <v>5</v>
      </c>
      <c r="N46" s="38" t="s">
        <v>3834</v>
      </c>
      <c r="O46" s="38"/>
      <c r="P46" s="33">
        <v>5</v>
      </c>
      <c r="Q46" s="34">
        <f t="shared" si="0"/>
        <v>6.3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466</v>
      </c>
      <c r="D47" s="28" t="s">
        <v>467</v>
      </c>
      <c r="E47" s="29" t="s">
        <v>208</v>
      </c>
      <c r="F47" s="30" t="s">
        <v>468</v>
      </c>
      <c r="G47" s="27" t="s">
        <v>170</v>
      </c>
      <c r="H47" s="31">
        <v>10</v>
      </c>
      <c r="I47" s="31">
        <v>8</v>
      </c>
      <c r="J47" s="31" t="s">
        <v>27</v>
      </c>
      <c r="K47" s="31" t="s">
        <v>27</v>
      </c>
      <c r="L47" s="38"/>
      <c r="M47" s="38">
        <v>7</v>
      </c>
      <c r="N47" s="38" t="s">
        <v>3832</v>
      </c>
      <c r="O47" s="38"/>
      <c r="P47" s="33">
        <v>7</v>
      </c>
      <c r="Q47" s="34">
        <f t="shared" si="0"/>
        <v>7.9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469</v>
      </c>
      <c r="D48" s="28" t="s">
        <v>470</v>
      </c>
      <c r="E48" s="29" t="s">
        <v>208</v>
      </c>
      <c r="F48" s="30" t="s">
        <v>471</v>
      </c>
      <c r="G48" s="27" t="s">
        <v>69</v>
      </c>
      <c r="H48" s="31">
        <v>10</v>
      </c>
      <c r="I48" s="31">
        <v>8</v>
      </c>
      <c r="J48" s="31" t="s">
        <v>27</v>
      </c>
      <c r="K48" s="31" t="s">
        <v>27</v>
      </c>
      <c r="L48" s="38"/>
      <c r="M48" s="38">
        <v>8</v>
      </c>
      <c r="N48" s="38" t="s">
        <v>3836</v>
      </c>
      <c r="O48" s="38"/>
      <c r="P48" s="33">
        <v>8</v>
      </c>
      <c r="Q48" s="34">
        <f t="shared" si="0"/>
        <v>8.4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472</v>
      </c>
      <c r="D49" s="28" t="s">
        <v>473</v>
      </c>
      <c r="E49" s="29" t="s">
        <v>474</v>
      </c>
      <c r="F49" s="30" t="s">
        <v>188</v>
      </c>
      <c r="G49" s="27" t="s">
        <v>97</v>
      </c>
      <c r="H49" s="31">
        <v>10</v>
      </c>
      <c r="I49" s="31">
        <v>7</v>
      </c>
      <c r="J49" s="31" t="s">
        <v>27</v>
      </c>
      <c r="K49" s="31" t="s">
        <v>27</v>
      </c>
      <c r="L49" s="38"/>
      <c r="M49" s="38">
        <v>5</v>
      </c>
      <c r="N49" s="38" t="s">
        <v>3834</v>
      </c>
      <c r="O49" s="38"/>
      <c r="P49" s="33">
        <v>5</v>
      </c>
      <c r="Q49" s="34">
        <f t="shared" si="0"/>
        <v>6.6</v>
      </c>
      <c r="R49" s="35" t="str">
        <f t="shared" si="3"/>
        <v>C+</v>
      </c>
      <c r="S49" s="36" t="str">
        <f t="shared" si="1"/>
        <v>Trung bình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475</v>
      </c>
      <c r="D50" s="28" t="s">
        <v>155</v>
      </c>
      <c r="E50" s="29" t="s">
        <v>476</v>
      </c>
      <c r="F50" s="30" t="s">
        <v>477</v>
      </c>
      <c r="G50" s="27" t="s">
        <v>158</v>
      </c>
      <c r="H50" s="31">
        <v>10</v>
      </c>
      <c r="I50" s="31">
        <v>8</v>
      </c>
      <c r="J50" s="31" t="s">
        <v>27</v>
      </c>
      <c r="K50" s="31" t="s">
        <v>27</v>
      </c>
      <c r="L50" s="38"/>
      <c r="M50" s="38">
        <v>6</v>
      </c>
      <c r="N50" s="38" t="s">
        <v>3833</v>
      </c>
      <c r="O50" s="38"/>
      <c r="P50" s="33">
        <v>6</v>
      </c>
      <c r="Q50" s="34">
        <f t="shared" si="0"/>
        <v>7.4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478</v>
      </c>
      <c r="D51" s="28" t="s">
        <v>479</v>
      </c>
      <c r="E51" s="29" t="s">
        <v>476</v>
      </c>
      <c r="F51" s="30" t="s">
        <v>480</v>
      </c>
      <c r="G51" s="27" t="s">
        <v>424</v>
      </c>
      <c r="H51" s="31">
        <v>8</v>
      </c>
      <c r="I51" s="31">
        <v>4</v>
      </c>
      <c r="J51" s="31" t="s">
        <v>27</v>
      </c>
      <c r="K51" s="31" t="s">
        <v>27</v>
      </c>
      <c r="L51" s="38"/>
      <c r="M51" s="38">
        <v>0</v>
      </c>
      <c r="N51" s="38" t="s">
        <v>3841</v>
      </c>
      <c r="O51" s="38"/>
      <c r="P51" s="33">
        <v>0</v>
      </c>
      <c r="Q51" s="34">
        <f t="shared" si="0"/>
        <v>2.8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1"/>
      <c r="V51" s="89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481</v>
      </c>
      <c r="D52" s="28" t="s">
        <v>89</v>
      </c>
      <c r="E52" s="29" t="s">
        <v>211</v>
      </c>
      <c r="F52" s="30" t="s">
        <v>477</v>
      </c>
      <c r="G52" s="27" t="s">
        <v>97</v>
      </c>
      <c r="H52" s="31">
        <v>10</v>
      </c>
      <c r="I52" s="31">
        <v>7</v>
      </c>
      <c r="J52" s="31" t="s">
        <v>27</v>
      </c>
      <c r="K52" s="31" t="s">
        <v>27</v>
      </c>
      <c r="L52" s="38"/>
      <c r="M52" s="38">
        <v>6</v>
      </c>
      <c r="N52" s="38" t="s">
        <v>3833</v>
      </c>
      <c r="O52" s="38"/>
      <c r="P52" s="33">
        <v>6</v>
      </c>
      <c r="Q52" s="34">
        <f t="shared" si="0"/>
        <v>7.1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482</v>
      </c>
      <c r="D53" s="28" t="s">
        <v>483</v>
      </c>
      <c r="E53" s="29" t="s">
        <v>484</v>
      </c>
      <c r="F53" s="30" t="s">
        <v>485</v>
      </c>
      <c r="G53" s="27" t="s">
        <v>69</v>
      </c>
      <c r="H53" s="31">
        <v>10</v>
      </c>
      <c r="I53" s="31">
        <v>6</v>
      </c>
      <c r="J53" s="31" t="s">
        <v>27</v>
      </c>
      <c r="K53" s="31" t="s">
        <v>27</v>
      </c>
      <c r="L53" s="38"/>
      <c r="M53" s="38">
        <v>7</v>
      </c>
      <c r="N53" s="38" t="s">
        <v>3832</v>
      </c>
      <c r="O53" s="38"/>
      <c r="P53" s="33">
        <v>7</v>
      </c>
      <c r="Q53" s="34">
        <f t="shared" si="0"/>
        <v>7.3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486</v>
      </c>
      <c r="D54" s="28" t="s">
        <v>487</v>
      </c>
      <c r="E54" s="29" t="s">
        <v>488</v>
      </c>
      <c r="F54" s="30" t="s">
        <v>489</v>
      </c>
      <c r="G54" s="27" t="s">
        <v>394</v>
      </c>
      <c r="H54" s="31">
        <v>9</v>
      </c>
      <c r="I54" s="31">
        <v>7</v>
      </c>
      <c r="J54" s="31" t="s">
        <v>27</v>
      </c>
      <c r="K54" s="31" t="s">
        <v>27</v>
      </c>
      <c r="L54" s="38"/>
      <c r="M54" s="38">
        <v>5</v>
      </c>
      <c r="N54" s="38" t="s">
        <v>3834</v>
      </c>
      <c r="O54" s="38"/>
      <c r="P54" s="33">
        <v>5</v>
      </c>
      <c r="Q54" s="34">
        <f t="shared" si="0"/>
        <v>6.4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490</v>
      </c>
      <c r="D55" s="28" t="s">
        <v>253</v>
      </c>
      <c r="E55" s="29" t="s">
        <v>491</v>
      </c>
      <c r="F55" s="30" t="s">
        <v>492</v>
      </c>
      <c r="G55" s="27" t="s">
        <v>97</v>
      </c>
      <c r="H55" s="31">
        <v>10</v>
      </c>
      <c r="I55" s="31">
        <v>8</v>
      </c>
      <c r="J55" s="31" t="s">
        <v>27</v>
      </c>
      <c r="K55" s="31" t="s">
        <v>27</v>
      </c>
      <c r="L55" s="38"/>
      <c r="M55" s="38">
        <v>5</v>
      </c>
      <c r="N55" s="38" t="s">
        <v>3834</v>
      </c>
      <c r="O55" s="38"/>
      <c r="P55" s="33">
        <v>5</v>
      </c>
      <c r="Q55" s="34">
        <f t="shared" si="0"/>
        <v>6.9</v>
      </c>
      <c r="R55" s="35" t="str">
        <f t="shared" si="3"/>
        <v>C+</v>
      </c>
      <c r="S55" s="36" t="str">
        <f t="shared" si="1"/>
        <v>Trung bình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493</v>
      </c>
      <c r="D56" s="28" t="s">
        <v>494</v>
      </c>
      <c r="E56" s="29" t="s">
        <v>225</v>
      </c>
      <c r="F56" s="30" t="s">
        <v>495</v>
      </c>
      <c r="G56" s="27" t="s">
        <v>496</v>
      </c>
      <c r="H56" s="31">
        <v>8</v>
      </c>
      <c r="I56" s="31">
        <v>4</v>
      </c>
      <c r="J56" s="31" t="s">
        <v>27</v>
      </c>
      <c r="K56" s="31" t="s">
        <v>27</v>
      </c>
      <c r="L56" s="38"/>
      <c r="M56" s="38">
        <v>6</v>
      </c>
      <c r="N56" s="38" t="s">
        <v>3833</v>
      </c>
      <c r="O56" s="38"/>
      <c r="P56" s="33">
        <v>6</v>
      </c>
      <c r="Q56" s="34">
        <f t="shared" si="0"/>
        <v>5.8</v>
      </c>
      <c r="R56" s="35" t="str">
        <f t="shared" si="3"/>
        <v>C</v>
      </c>
      <c r="S56" s="36" t="str">
        <f t="shared" si="1"/>
        <v>Trung bình</v>
      </c>
      <c r="T56" s="37"/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497</v>
      </c>
      <c r="D57" s="28" t="s">
        <v>498</v>
      </c>
      <c r="E57" s="29" t="s">
        <v>499</v>
      </c>
      <c r="F57" s="30" t="s">
        <v>500</v>
      </c>
      <c r="G57" s="27" t="s">
        <v>144</v>
      </c>
      <c r="H57" s="31">
        <v>10</v>
      </c>
      <c r="I57" s="31">
        <v>7</v>
      </c>
      <c r="J57" s="31" t="s">
        <v>27</v>
      </c>
      <c r="K57" s="31" t="s">
        <v>27</v>
      </c>
      <c r="L57" s="38"/>
      <c r="M57" s="38">
        <v>5</v>
      </c>
      <c r="N57" s="38" t="s">
        <v>3834</v>
      </c>
      <c r="O57" s="38"/>
      <c r="P57" s="33">
        <v>5</v>
      </c>
      <c r="Q57" s="34">
        <f t="shared" si="0"/>
        <v>6.6</v>
      </c>
      <c r="R57" s="35" t="str">
        <f t="shared" si="3"/>
        <v>C+</v>
      </c>
      <c r="S57" s="36" t="str">
        <f t="shared" si="1"/>
        <v>Trung bình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501</v>
      </c>
      <c r="D58" s="28" t="s">
        <v>502</v>
      </c>
      <c r="E58" s="29" t="s">
        <v>499</v>
      </c>
      <c r="F58" s="30" t="s">
        <v>503</v>
      </c>
      <c r="G58" s="27" t="s">
        <v>97</v>
      </c>
      <c r="H58" s="31">
        <v>10</v>
      </c>
      <c r="I58" s="31">
        <v>5</v>
      </c>
      <c r="J58" s="31" t="s">
        <v>27</v>
      </c>
      <c r="K58" s="31" t="s">
        <v>27</v>
      </c>
      <c r="L58" s="38"/>
      <c r="M58" s="38">
        <v>3</v>
      </c>
      <c r="N58" s="137" t="s">
        <v>1995</v>
      </c>
      <c r="O58" s="38"/>
      <c r="P58" s="33">
        <v>3</v>
      </c>
      <c r="Q58" s="34">
        <f t="shared" si="0"/>
        <v>5</v>
      </c>
      <c r="R58" s="35" t="str">
        <f t="shared" si="3"/>
        <v>D+</v>
      </c>
      <c r="S58" s="36" t="str">
        <f t="shared" si="1"/>
        <v>Trung bình yếu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504</v>
      </c>
      <c r="D59" s="28" t="s">
        <v>505</v>
      </c>
      <c r="E59" s="29" t="s">
        <v>506</v>
      </c>
      <c r="F59" s="30" t="s">
        <v>507</v>
      </c>
      <c r="G59" s="27" t="s">
        <v>170</v>
      </c>
      <c r="H59" s="31">
        <v>10</v>
      </c>
      <c r="I59" s="31">
        <v>6</v>
      </c>
      <c r="J59" s="31" t="s">
        <v>27</v>
      </c>
      <c r="K59" s="31" t="s">
        <v>27</v>
      </c>
      <c r="L59" s="38"/>
      <c r="M59" s="38">
        <v>5</v>
      </c>
      <c r="N59" s="38" t="s">
        <v>3834</v>
      </c>
      <c r="O59" s="38"/>
      <c r="P59" s="33">
        <v>5</v>
      </c>
      <c r="Q59" s="34">
        <f t="shared" si="0"/>
        <v>6.3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508</v>
      </c>
      <c r="D60" s="28" t="s">
        <v>509</v>
      </c>
      <c r="E60" s="29" t="s">
        <v>506</v>
      </c>
      <c r="F60" s="30" t="s">
        <v>510</v>
      </c>
      <c r="G60" s="27" t="s">
        <v>97</v>
      </c>
      <c r="H60" s="31">
        <v>9</v>
      </c>
      <c r="I60" s="31">
        <v>4</v>
      </c>
      <c r="J60" s="31" t="s">
        <v>27</v>
      </c>
      <c r="K60" s="31" t="s">
        <v>27</v>
      </c>
      <c r="L60" s="38"/>
      <c r="M60" s="38">
        <v>5</v>
      </c>
      <c r="N60" s="38" t="s">
        <v>3834</v>
      </c>
      <c r="O60" s="38"/>
      <c r="P60" s="33">
        <v>5</v>
      </c>
      <c r="Q60" s="34">
        <f t="shared" si="0"/>
        <v>5.5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511</v>
      </c>
      <c r="D61" s="28" t="s">
        <v>138</v>
      </c>
      <c r="E61" s="29" t="s">
        <v>512</v>
      </c>
      <c r="F61" s="30" t="s">
        <v>513</v>
      </c>
      <c r="G61" s="27" t="s">
        <v>153</v>
      </c>
      <c r="H61" s="31">
        <v>10</v>
      </c>
      <c r="I61" s="31">
        <v>5</v>
      </c>
      <c r="J61" s="31" t="s">
        <v>27</v>
      </c>
      <c r="K61" s="31" t="s">
        <v>27</v>
      </c>
      <c r="L61" s="38"/>
      <c r="M61" s="38">
        <v>7</v>
      </c>
      <c r="N61" s="38" t="s">
        <v>3832</v>
      </c>
      <c r="O61" s="38"/>
      <c r="P61" s="33">
        <v>7</v>
      </c>
      <c r="Q61" s="34">
        <f t="shared" si="0"/>
        <v>7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514</v>
      </c>
      <c r="D62" s="28" t="s">
        <v>138</v>
      </c>
      <c r="E62" s="29" t="s">
        <v>515</v>
      </c>
      <c r="F62" s="30" t="s">
        <v>516</v>
      </c>
      <c r="G62" s="27" t="s">
        <v>153</v>
      </c>
      <c r="H62" s="31">
        <v>10</v>
      </c>
      <c r="I62" s="31">
        <v>8</v>
      </c>
      <c r="J62" s="31" t="s">
        <v>27</v>
      </c>
      <c r="K62" s="31" t="s">
        <v>27</v>
      </c>
      <c r="L62" s="38"/>
      <c r="M62" s="38">
        <v>7</v>
      </c>
      <c r="N62" s="38" t="s">
        <v>3832</v>
      </c>
      <c r="O62" s="38"/>
      <c r="P62" s="33">
        <v>7</v>
      </c>
      <c r="Q62" s="34">
        <f t="shared" si="0"/>
        <v>7.9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517</v>
      </c>
      <c r="D63" s="28" t="s">
        <v>518</v>
      </c>
      <c r="E63" s="29" t="s">
        <v>519</v>
      </c>
      <c r="F63" s="30" t="s">
        <v>520</v>
      </c>
      <c r="G63" s="27" t="s">
        <v>153</v>
      </c>
      <c r="H63" s="31">
        <v>10</v>
      </c>
      <c r="I63" s="31">
        <v>5</v>
      </c>
      <c r="J63" s="31" t="s">
        <v>27</v>
      </c>
      <c r="K63" s="31" t="s">
        <v>27</v>
      </c>
      <c r="L63" s="38"/>
      <c r="M63" s="38">
        <v>6</v>
      </c>
      <c r="N63" s="38" t="s">
        <v>3833</v>
      </c>
      <c r="O63" s="38"/>
      <c r="P63" s="33">
        <v>6</v>
      </c>
      <c r="Q63" s="34">
        <f t="shared" si="0"/>
        <v>6.5</v>
      </c>
      <c r="R63" s="35" t="str">
        <f t="shared" si="3"/>
        <v>C+</v>
      </c>
      <c r="S63" s="36" t="str">
        <f t="shared" si="1"/>
        <v>Trung bình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521</v>
      </c>
      <c r="D64" s="28" t="s">
        <v>138</v>
      </c>
      <c r="E64" s="29" t="s">
        <v>522</v>
      </c>
      <c r="F64" s="30" t="s">
        <v>523</v>
      </c>
      <c r="G64" s="27" t="s">
        <v>97</v>
      </c>
      <c r="H64" s="31">
        <v>10</v>
      </c>
      <c r="I64" s="31">
        <v>5</v>
      </c>
      <c r="J64" s="31" t="s">
        <v>27</v>
      </c>
      <c r="K64" s="31" t="s">
        <v>27</v>
      </c>
      <c r="L64" s="38"/>
      <c r="M64" s="38">
        <v>9</v>
      </c>
      <c r="N64" s="38" t="s">
        <v>3837</v>
      </c>
      <c r="O64" s="38"/>
      <c r="P64" s="33">
        <v>9</v>
      </c>
      <c r="Q64" s="34">
        <f t="shared" si="0"/>
        <v>8</v>
      </c>
      <c r="R64" s="35" t="str">
        <f t="shared" si="3"/>
        <v>B+</v>
      </c>
      <c r="S64" s="36" t="str">
        <f t="shared" si="1"/>
        <v>Khá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524</v>
      </c>
      <c r="D65" s="28" t="s">
        <v>525</v>
      </c>
      <c r="E65" s="29" t="s">
        <v>526</v>
      </c>
      <c r="F65" s="30" t="s">
        <v>527</v>
      </c>
      <c r="G65" s="27" t="s">
        <v>87</v>
      </c>
      <c r="H65" s="31">
        <v>10</v>
      </c>
      <c r="I65" s="31">
        <v>9</v>
      </c>
      <c r="J65" s="31" t="s">
        <v>27</v>
      </c>
      <c r="K65" s="31" t="s">
        <v>27</v>
      </c>
      <c r="L65" s="38"/>
      <c r="M65" s="38">
        <v>5</v>
      </c>
      <c r="N65" s="38" t="s">
        <v>3834</v>
      </c>
      <c r="O65" s="38"/>
      <c r="P65" s="33">
        <v>5</v>
      </c>
      <c r="Q65" s="34">
        <f t="shared" si="0"/>
        <v>7.2</v>
      </c>
      <c r="R65" s="35" t="str">
        <f t="shared" si="3"/>
        <v>B</v>
      </c>
      <c r="S65" s="36" t="str">
        <f t="shared" si="1"/>
        <v>Khá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528</v>
      </c>
      <c r="D66" s="28" t="s">
        <v>113</v>
      </c>
      <c r="E66" s="29" t="s">
        <v>526</v>
      </c>
      <c r="F66" s="30" t="s">
        <v>529</v>
      </c>
      <c r="G66" s="27" t="s">
        <v>158</v>
      </c>
      <c r="H66" s="31">
        <v>6</v>
      </c>
      <c r="I66" s="31">
        <v>2</v>
      </c>
      <c r="J66" s="31" t="s">
        <v>27</v>
      </c>
      <c r="K66" s="31" t="s">
        <v>27</v>
      </c>
      <c r="L66" s="38"/>
      <c r="M66" s="38">
        <v>6</v>
      </c>
      <c r="N66" s="38" t="s">
        <v>3833</v>
      </c>
      <c r="O66" s="38"/>
      <c r="P66" s="33">
        <v>6</v>
      </c>
      <c r="Q66" s="34">
        <f t="shared" si="0"/>
        <v>4.8</v>
      </c>
      <c r="R66" s="35" t="str">
        <f t="shared" si="3"/>
        <v>D</v>
      </c>
      <c r="S66" s="36" t="str">
        <f t="shared" si="1"/>
        <v>Trung bình yếu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530</v>
      </c>
      <c r="D67" s="28" t="s">
        <v>138</v>
      </c>
      <c r="E67" s="29" t="s">
        <v>531</v>
      </c>
      <c r="F67" s="30" t="s">
        <v>532</v>
      </c>
      <c r="G67" s="27" t="s">
        <v>144</v>
      </c>
      <c r="H67" s="31">
        <v>10</v>
      </c>
      <c r="I67" s="31">
        <v>7</v>
      </c>
      <c r="J67" s="31" t="s">
        <v>27</v>
      </c>
      <c r="K67" s="31" t="s">
        <v>27</v>
      </c>
      <c r="L67" s="38"/>
      <c r="M67" s="38">
        <v>5</v>
      </c>
      <c r="N67" s="38" t="s">
        <v>3834</v>
      </c>
      <c r="O67" s="38"/>
      <c r="P67" s="33">
        <v>5</v>
      </c>
      <c r="Q67" s="34">
        <f t="shared" si="0"/>
        <v>6.6</v>
      </c>
      <c r="R67" s="35" t="str">
        <f t="shared" si="3"/>
        <v>C+</v>
      </c>
      <c r="S67" s="36" t="str">
        <f t="shared" si="1"/>
        <v>Trung bình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533</v>
      </c>
      <c r="D68" s="28" t="s">
        <v>534</v>
      </c>
      <c r="E68" s="29" t="s">
        <v>257</v>
      </c>
      <c r="F68" s="30" t="s">
        <v>535</v>
      </c>
      <c r="G68" s="27" t="s">
        <v>136</v>
      </c>
      <c r="H68" s="31">
        <v>10</v>
      </c>
      <c r="I68" s="31">
        <v>7</v>
      </c>
      <c r="J68" s="31" t="s">
        <v>27</v>
      </c>
      <c r="K68" s="31" t="s">
        <v>27</v>
      </c>
      <c r="L68" s="38"/>
      <c r="M68" s="38">
        <v>7</v>
      </c>
      <c r="N68" s="38" t="s">
        <v>3832</v>
      </c>
      <c r="O68" s="38"/>
      <c r="P68" s="33">
        <v>7</v>
      </c>
      <c r="Q68" s="34">
        <f t="shared" si="0"/>
        <v>7.6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536</v>
      </c>
      <c r="D69" s="28" t="s">
        <v>537</v>
      </c>
      <c r="E69" s="29" t="s">
        <v>538</v>
      </c>
      <c r="F69" s="30" t="s">
        <v>539</v>
      </c>
      <c r="G69" s="27" t="s">
        <v>83</v>
      </c>
      <c r="H69" s="31">
        <v>10</v>
      </c>
      <c r="I69" s="31">
        <v>5</v>
      </c>
      <c r="J69" s="31" t="s">
        <v>27</v>
      </c>
      <c r="K69" s="31" t="s">
        <v>27</v>
      </c>
      <c r="L69" s="38"/>
      <c r="M69" s="38">
        <v>5</v>
      </c>
      <c r="N69" s="38" t="s">
        <v>3834</v>
      </c>
      <c r="O69" s="38"/>
      <c r="P69" s="33">
        <v>5</v>
      </c>
      <c r="Q69" s="34">
        <f t="shared" si="0"/>
        <v>6</v>
      </c>
      <c r="R69" s="35" t="str">
        <f t="shared" si="3"/>
        <v>C</v>
      </c>
      <c r="S69" s="36" t="str">
        <f t="shared" si="1"/>
        <v>Trung bình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540</v>
      </c>
      <c r="D70" s="28" t="s">
        <v>541</v>
      </c>
      <c r="E70" s="29" t="s">
        <v>283</v>
      </c>
      <c r="F70" s="30" t="s">
        <v>542</v>
      </c>
      <c r="G70" s="27" t="s">
        <v>424</v>
      </c>
      <c r="H70" s="31">
        <v>9</v>
      </c>
      <c r="I70" s="31">
        <v>9</v>
      </c>
      <c r="J70" s="31" t="s">
        <v>27</v>
      </c>
      <c r="K70" s="31" t="s">
        <v>27</v>
      </c>
      <c r="L70" s="38"/>
      <c r="M70" s="38">
        <v>5</v>
      </c>
      <c r="N70" s="38" t="s">
        <v>3834</v>
      </c>
      <c r="O70" s="38"/>
      <c r="P70" s="33">
        <v>5</v>
      </c>
      <c r="Q70" s="34">
        <f t="shared" si="0"/>
        <v>7</v>
      </c>
      <c r="R70" s="35" t="str">
        <f t="shared" si="3"/>
        <v>B</v>
      </c>
      <c r="S70" s="36" t="str">
        <f t="shared" si="1"/>
        <v>Khá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543</v>
      </c>
      <c r="D71" s="28" t="s">
        <v>544</v>
      </c>
      <c r="E71" s="29" t="s">
        <v>545</v>
      </c>
      <c r="F71" s="30" t="s">
        <v>546</v>
      </c>
      <c r="G71" s="27" t="s">
        <v>87</v>
      </c>
      <c r="H71" s="31">
        <v>10</v>
      </c>
      <c r="I71" s="31">
        <v>7</v>
      </c>
      <c r="J71" s="31" t="s">
        <v>27</v>
      </c>
      <c r="K71" s="31" t="s">
        <v>27</v>
      </c>
      <c r="L71" s="38"/>
      <c r="M71" s="38">
        <v>5</v>
      </c>
      <c r="N71" s="38" t="s">
        <v>3834</v>
      </c>
      <c r="O71" s="38"/>
      <c r="P71" s="33">
        <v>5</v>
      </c>
      <c r="Q71" s="34">
        <f t="shared" si="0"/>
        <v>6.6</v>
      </c>
      <c r="R71" s="35" t="str">
        <f t="shared" si="3"/>
        <v>C+</v>
      </c>
      <c r="S71" s="36" t="str">
        <f t="shared" si="1"/>
        <v>Trung bình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547</v>
      </c>
      <c r="D72" s="28" t="s">
        <v>548</v>
      </c>
      <c r="E72" s="29" t="s">
        <v>289</v>
      </c>
      <c r="F72" s="30" t="s">
        <v>468</v>
      </c>
      <c r="G72" s="27" t="s">
        <v>153</v>
      </c>
      <c r="H72" s="31">
        <v>10</v>
      </c>
      <c r="I72" s="31">
        <v>7</v>
      </c>
      <c r="J72" s="31" t="s">
        <v>27</v>
      </c>
      <c r="K72" s="31" t="s">
        <v>27</v>
      </c>
      <c r="L72" s="38"/>
      <c r="M72" s="38">
        <v>9</v>
      </c>
      <c r="N72" s="38" t="s">
        <v>3837</v>
      </c>
      <c r="O72" s="38"/>
      <c r="P72" s="33">
        <v>9</v>
      </c>
      <c r="Q72" s="34">
        <f t="shared" si="0"/>
        <v>8.6</v>
      </c>
      <c r="R72" s="35" t="str">
        <f t="shared" si="3"/>
        <v>A</v>
      </c>
      <c r="S72" s="36" t="str">
        <f t="shared" si="1"/>
        <v>Giỏi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549</v>
      </c>
      <c r="D73" s="28" t="s">
        <v>550</v>
      </c>
      <c r="E73" s="29" t="s">
        <v>551</v>
      </c>
      <c r="F73" s="30" t="s">
        <v>304</v>
      </c>
      <c r="G73" s="27" t="s">
        <v>158</v>
      </c>
      <c r="H73" s="31">
        <v>10</v>
      </c>
      <c r="I73" s="31">
        <v>7</v>
      </c>
      <c r="J73" s="31" t="s">
        <v>27</v>
      </c>
      <c r="K73" s="31" t="s">
        <v>27</v>
      </c>
      <c r="L73" s="38"/>
      <c r="M73" s="38">
        <v>7</v>
      </c>
      <c r="N73" s="38" t="s">
        <v>3832</v>
      </c>
      <c r="O73" s="38"/>
      <c r="P73" s="33">
        <v>7</v>
      </c>
      <c r="Q73" s="34">
        <f t="shared" si="0"/>
        <v>7.6</v>
      </c>
      <c r="R73" s="35" t="str">
        <f t="shared" si="3"/>
        <v>B</v>
      </c>
      <c r="S73" s="36" t="str">
        <f t="shared" si="1"/>
        <v>Khá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552</v>
      </c>
      <c r="D74" s="28" t="s">
        <v>553</v>
      </c>
      <c r="E74" s="29" t="s">
        <v>554</v>
      </c>
      <c r="F74" s="30" t="s">
        <v>239</v>
      </c>
      <c r="G74" s="27" t="s">
        <v>97</v>
      </c>
      <c r="H74" s="31">
        <v>10</v>
      </c>
      <c r="I74" s="31">
        <v>6</v>
      </c>
      <c r="J74" s="31" t="s">
        <v>27</v>
      </c>
      <c r="K74" s="31" t="s">
        <v>27</v>
      </c>
      <c r="L74" s="38"/>
      <c r="M74" s="38">
        <v>7</v>
      </c>
      <c r="N74" s="38" t="s">
        <v>3832</v>
      </c>
      <c r="O74" s="38"/>
      <c r="P74" s="33">
        <v>7</v>
      </c>
      <c r="Q74" s="34">
        <f t="shared" si="0"/>
        <v>7.3</v>
      </c>
      <c r="R74" s="35" t="str">
        <f t="shared" si="3"/>
        <v>B</v>
      </c>
      <c r="S74" s="36" t="str">
        <f t="shared" si="1"/>
        <v>Khá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555</v>
      </c>
      <c r="D75" s="28" t="s">
        <v>556</v>
      </c>
      <c r="E75" s="29" t="s">
        <v>557</v>
      </c>
      <c r="F75" s="30" t="s">
        <v>532</v>
      </c>
      <c r="G75" s="27" t="s">
        <v>158</v>
      </c>
      <c r="H75" s="31">
        <v>10</v>
      </c>
      <c r="I75" s="31">
        <v>6</v>
      </c>
      <c r="J75" s="31" t="s">
        <v>27</v>
      </c>
      <c r="K75" s="31" t="s">
        <v>27</v>
      </c>
      <c r="L75" s="38"/>
      <c r="M75" s="38">
        <v>6</v>
      </c>
      <c r="N75" s="38" t="s">
        <v>3833</v>
      </c>
      <c r="O75" s="38"/>
      <c r="P75" s="33">
        <v>6</v>
      </c>
      <c r="Q75" s="34">
        <f t="shared" ref="Q75:Q82" si="5">ROUND(SUMPRODUCT(H75:P75,$H$10:$P$10)/100,1)</f>
        <v>6.8</v>
      </c>
      <c r="R75" s="35" t="str">
        <f t="shared" si="3"/>
        <v>C+</v>
      </c>
      <c r="S75" s="36" t="str">
        <f t="shared" si="1"/>
        <v>Trung bình</v>
      </c>
      <c r="T75" s="37" t="str">
        <f t="shared" si="4"/>
        <v/>
      </c>
      <c r="U75" s="91"/>
      <c r="V75" s="89" t="str">
        <f t="shared" ref="V75:V82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558</v>
      </c>
      <c r="D76" s="28" t="s">
        <v>253</v>
      </c>
      <c r="E76" s="29" t="s">
        <v>559</v>
      </c>
      <c r="F76" s="30" t="s">
        <v>560</v>
      </c>
      <c r="G76" s="27" t="s">
        <v>434</v>
      </c>
      <c r="H76" s="31">
        <v>10</v>
      </c>
      <c r="I76" s="31">
        <v>6</v>
      </c>
      <c r="J76" s="31" t="s">
        <v>27</v>
      </c>
      <c r="K76" s="31" t="s">
        <v>27</v>
      </c>
      <c r="L76" s="38"/>
      <c r="M76" s="38">
        <v>5</v>
      </c>
      <c r="N76" s="38" t="s">
        <v>3834</v>
      </c>
      <c r="O76" s="38"/>
      <c r="P76" s="33">
        <v>5</v>
      </c>
      <c r="Q76" s="34">
        <f t="shared" si="5"/>
        <v>6.3</v>
      </c>
      <c r="R76" s="35" t="str">
        <f t="shared" si="3"/>
        <v>C</v>
      </c>
      <c r="S76" s="36" t="str">
        <f t="shared" si="1"/>
        <v>Trung bình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561</v>
      </c>
      <c r="D77" s="28" t="s">
        <v>562</v>
      </c>
      <c r="E77" s="29" t="s">
        <v>300</v>
      </c>
      <c r="F77" s="30" t="s">
        <v>563</v>
      </c>
      <c r="G77" s="27" t="s">
        <v>153</v>
      </c>
      <c r="H77" s="31">
        <v>10</v>
      </c>
      <c r="I77" s="31">
        <v>9</v>
      </c>
      <c r="J77" s="31" t="s">
        <v>27</v>
      </c>
      <c r="K77" s="31" t="s">
        <v>27</v>
      </c>
      <c r="L77" s="38"/>
      <c r="M77" s="38">
        <v>6</v>
      </c>
      <c r="N77" s="38" t="s">
        <v>3833</v>
      </c>
      <c r="O77" s="38"/>
      <c r="P77" s="33">
        <v>6</v>
      </c>
      <c r="Q77" s="34">
        <f t="shared" si="5"/>
        <v>7.7</v>
      </c>
      <c r="R77" s="35" t="str">
        <f t="shared" si="3"/>
        <v>B</v>
      </c>
      <c r="S77" s="36" t="str">
        <f t="shared" si="1"/>
        <v>Khá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564</v>
      </c>
      <c r="D78" s="28" t="s">
        <v>565</v>
      </c>
      <c r="E78" s="29" t="s">
        <v>566</v>
      </c>
      <c r="F78" s="30" t="s">
        <v>567</v>
      </c>
      <c r="G78" s="27" t="s">
        <v>83</v>
      </c>
      <c r="H78" s="31">
        <v>10</v>
      </c>
      <c r="I78" s="31">
        <v>7</v>
      </c>
      <c r="J78" s="31" t="s">
        <v>27</v>
      </c>
      <c r="K78" s="31" t="s">
        <v>27</v>
      </c>
      <c r="L78" s="38"/>
      <c r="M78" s="38">
        <v>7</v>
      </c>
      <c r="N78" s="38" t="s">
        <v>3832</v>
      </c>
      <c r="O78" s="38"/>
      <c r="P78" s="33">
        <v>7</v>
      </c>
      <c r="Q78" s="34">
        <f t="shared" si="5"/>
        <v>7.6</v>
      </c>
      <c r="R78" s="35" t="str">
        <f t="shared" si="3"/>
        <v>B</v>
      </c>
      <c r="S78" s="36" t="str">
        <f t="shared" si="1"/>
        <v>Khá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568</v>
      </c>
      <c r="D79" s="28" t="s">
        <v>314</v>
      </c>
      <c r="E79" s="29" t="s">
        <v>319</v>
      </c>
      <c r="F79" s="30" t="s">
        <v>381</v>
      </c>
      <c r="G79" s="27" t="s">
        <v>87</v>
      </c>
      <c r="H79" s="31">
        <v>10</v>
      </c>
      <c r="I79" s="31">
        <v>7</v>
      </c>
      <c r="J79" s="31" t="s">
        <v>27</v>
      </c>
      <c r="K79" s="31" t="s">
        <v>27</v>
      </c>
      <c r="L79" s="38"/>
      <c r="M79" s="38">
        <v>6</v>
      </c>
      <c r="N79" s="38" t="s">
        <v>3833</v>
      </c>
      <c r="O79" s="38"/>
      <c r="P79" s="33">
        <v>6</v>
      </c>
      <c r="Q79" s="34">
        <f t="shared" si="5"/>
        <v>7.1</v>
      </c>
      <c r="R79" s="35" t="str">
        <f t="shared" si="3"/>
        <v>B</v>
      </c>
      <c r="S79" s="36" t="str">
        <f t="shared" si="1"/>
        <v>Khá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569</v>
      </c>
      <c r="D80" s="28" t="s">
        <v>570</v>
      </c>
      <c r="E80" s="29" t="s">
        <v>571</v>
      </c>
      <c r="F80" s="30" t="s">
        <v>572</v>
      </c>
      <c r="G80" s="27" t="s">
        <v>97</v>
      </c>
      <c r="H80" s="31">
        <v>10</v>
      </c>
      <c r="I80" s="31">
        <v>4</v>
      </c>
      <c r="J80" s="31" t="s">
        <v>27</v>
      </c>
      <c r="K80" s="31" t="s">
        <v>27</v>
      </c>
      <c r="L80" s="38"/>
      <c r="M80" s="38">
        <v>5</v>
      </c>
      <c r="N80" s="38" t="s">
        <v>3834</v>
      </c>
      <c r="O80" s="38"/>
      <c r="P80" s="33">
        <v>5</v>
      </c>
      <c r="Q80" s="34">
        <f t="shared" si="5"/>
        <v>5.7</v>
      </c>
      <c r="R80" s="35" t="str">
        <f t="shared" si="3"/>
        <v>C</v>
      </c>
      <c r="S80" s="36" t="str">
        <f t="shared" si="1"/>
        <v>Trung bình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573</v>
      </c>
      <c r="D81" s="28" t="s">
        <v>574</v>
      </c>
      <c r="E81" s="29" t="s">
        <v>342</v>
      </c>
      <c r="F81" s="30" t="s">
        <v>575</v>
      </c>
      <c r="G81" s="27" t="s">
        <v>144</v>
      </c>
      <c r="H81" s="31">
        <v>9</v>
      </c>
      <c r="I81" s="31">
        <v>7</v>
      </c>
      <c r="J81" s="31" t="s">
        <v>27</v>
      </c>
      <c r="K81" s="31" t="s">
        <v>27</v>
      </c>
      <c r="L81" s="38"/>
      <c r="M81" s="38">
        <v>5</v>
      </c>
      <c r="N81" s="38" t="s">
        <v>3834</v>
      </c>
      <c r="O81" s="38"/>
      <c r="P81" s="33">
        <v>5</v>
      </c>
      <c r="Q81" s="34">
        <f t="shared" si="5"/>
        <v>6.4</v>
      </c>
      <c r="R81" s="35" t="str">
        <f t="shared" si="3"/>
        <v>C</v>
      </c>
      <c r="S81" s="36" t="str">
        <f t="shared" si="1"/>
        <v>Trung bình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576</v>
      </c>
      <c r="D82" s="28" t="s">
        <v>574</v>
      </c>
      <c r="E82" s="29" t="s">
        <v>342</v>
      </c>
      <c r="F82" s="30" t="s">
        <v>68</v>
      </c>
      <c r="G82" s="27" t="s">
        <v>97</v>
      </c>
      <c r="H82" s="31">
        <v>10</v>
      </c>
      <c r="I82" s="31">
        <v>6</v>
      </c>
      <c r="J82" s="31" t="s">
        <v>27</v>
      </c>
      <c r="K82" s="31" t="s">
        <v>27</v>
      </c>
      <c r="L82" s="38"/>
      <c r="M82" s="38">
        <v>5</v>
      </c>
      <c r="N82" s="38" t="s">
        <v>3834</v>
      </c>
      <c r="O82" s="38"/>
      <c r="P82" s="33">
        <v>5</v>
      </c>
      <c r="Q82" s="34">
        <f t="shared" si="5"/>
        <v>6.3</v>
      </c>
      <c r="R82" s="35" t="str">
        <f t="shared" si="3"/>
        <v>C</v>
      </c>
      <c r="S82" s="36" t="str">
        <f t="shared" si="1"/>
        <v>Trung bình</v>
      </c>
      <c r="T82" s="37" t="str">
        <f t="shared" si="4"/>
        <v/>
      </c>
      <c r="U82" s="91"/>
      <c r="V82" s="89" t="str">
        <f t="shared" si="6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7.5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t="16.5">
      <c r="A84" s="2"/>
      <c r="B84" s="111" t="s">
        <v>28</v>
      </c>
      <c r="C84" s="111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t="16.5" customHeight="1">
      <c r="A85" s="2"/>
      <c r="B85" s="45" t="s">
        <v>29</v>
      </c>
      <c r="C85" s="45"/>
      <c r="D85" s="46">
        <f>+$Y$9</f>
        <v>72</v>
      </c>
      <c r="E85" s="47" t="s">
        <v>30</v>
      </c>
      <c r="F85" s="47"/>
      <c r="G85" s="131" t="s">
        <v>31</v>
      </c>
      <c r="H85" s="131"/>
      <c r="I85" s="131"/>
      <c r="J85" s="131"/>
      <c r="K85" s="131"/>
      <c r="L85" s="131"/>
      <c r="M85" s="131"/>
      <c r="N85" s="131"/>
      <c r="O85" s="131"/>
      <c r="P85" s="48">
        <f>$Y$9 -COUNTIF($T$10:$T$272,"Vắng") -COUNTIF($T$10:$T$272,"Vắng có phép") - COUNTIF($T$10:$T$272,"Đình chỉ thi") - COUNTIF($T$10:$T$272,"Không đủ ĐKDT")</f>
        <v>71</v>
      </c>
      <c r="Q85" s="48"/>
      <c r="R85" s="49"/>
      <c r="S85" s="50"/>
      <c r="T85" s="50" t="s">
        <v>30</v>
      </c>
      <c r="U85" s="3"/>
    </row>
    <row r="86" spans="1:38" ht="16.5" customHeight="1">
      <c r="A86" s="2"/>
      <c r="B86" s="45" t="s">
        <v>32</v>
      </c>
      <c r="C86" s="45"/>
      <c r="D86" s="46">
        <f>+$AJ$9</f>
        <v>69</v>
      </c>
      <c r="E86" s="47" t="s">
        <v>30</v>
      </c>
      <c r="F86" s="47"/>
      <c r="G86" s="131" t="s">
        <v>33</v>
      </c>
      <c r="H86" s="131"/>
      <c r="I86" s="131"/>
      <c r="J86" s="131"/>
      <c r="K86" s="131"/>
      <c r="L86" s="131"/>
      <c r="M86" s="131"/>
      <c r="N86" s="131"/>
      <c r="O86" s="131"/>
      <c r="P86" s="51">
        <f>COUNTIF($T$10:$T$148,"Vắng")</f>
        <v>0</v>
      </c>
      <c r="Q86" s="51"/>
      <c r="R86" s="52"/>
      <c r="S86" s="50"/>
      <c r="T86" s="50" t="s">
        <v>30</v>
      </c>
      <c r="U86" s="3"/>
    </row>
    <row r="87" spans="1:38" ht="16.5" customHeight="1">
      <c r="A87" s="2"/>
      <c r="B87" s="45" t="s">
        <v>53</v>
      </c>
      <c r="C87" s="45"/>
      <c r="D87" s="83">
        <f>COUNTIF(V11:V82,"Học lại")</f>
        <v>3</v>
      </c>
      <c r="E87" s="47" t="s">
        <v>30</v>
      </c>
      <c r="F87" s="47"/>
      <c r="G87" s="131" t="s">
        <v>54</v>
      </c>
      <c r="H87" s="131"/>
      <c r="I87" s="131"/>
      <c r="J87" s="131"/>
      <c r="K87" s="131"/>
      <c r="L87" s="131"/>
      <c r="M87" s="131"/>
      <c r="N87" s="131"/>
      <c r="O87" s="131"/>
      <c r="P87" s="48">
        <f>COUNTIF($T$10:$T$148,"Vắng có phép")</f>
        <v>0</v>
      </c>
      <c r="Q87" s="48"/>
      <c r="R87" s="49"/>
      <c r="S87" s="50"/>
      <c r="T87" s="50" t="s">
        <v>30</v>
      </c>
      <c r="U87" s="3"/>
    </row>
    <row r="88" spans="1:38" ht="3" customHeight="1">
      <c r="A88" s="2"/>
      <c r="B88" s="39"/>
      <c r="C88" s="40"/>
      <c r="D88" s="40"/>
      <c r="E88" s="41"/>
      <c r="F88" s="41"/>
      <c r="G88" s="41"/>
      <c r="H88" s="42"/>
      <c r="I88" s="43"/>
      <c r="J88" s="43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</row>
    <row r="89" spans="1:38">
      <c r="B89" s="84" t="s">
        <v>34</v>
      </c>
      <c r="C89" s="84"/>
      <c r="D89" s="85">
        <f>COUNTIF(V11:V82,"Thi lại")</f>
        <v>0</v>
      </c>
      <c r="E89" s="86" t="s">
        <v>30</v>
      </c>
      <c r="F89" s="3"/>
      <c r="G89" s="3"/>
      <c r="H89" s="3"/>
      <c r="I89" s="3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3"/>
    </row>
    <row r="90" spans="1:38">
      <c r="B90" s="84"/>
      <c r="C90" s="84"/>
      <c r="D90" s="85"/>
      <c r="E90" s="86"/>
      <c r="F90" s="3"/>
      <c r="G90" s="3"/>
      <c r="H90" s="3"/>
      <c r="I90" s="3"/>
      <c r="J90" s="130" t="s">
        <v>3865</v>
      </c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3"/>
    </row>
    <row r="91" spans="1:38">
      <c r="A91" s="53"/>
      <c r="B91" s="99" t="s">
        <v>35</v>
      </c>
      <c r="C91" s="99"/>
      <c r="D91" s="99"/>
      <c r="E91" s="99"/>
      <c r="F91" s="99"/>
      <c r="G91" s="99"/>
      <c r="H91" s="99"/>
      <c r="I91" s="54"/>
      <c r="J91" s="104" t="s">
        <v>36</v>
      </c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3"/>
    </row>
    <row r="92" spans="1:38" ht="4.5" customHeight="1">
      <c r="A92" s="2"/>
      <c r="B92" s="39"/>
      <c r="C92" s="55"/>
      <c r="D92" s="55"/>
      <c r="E92" s="56"/>
      <c r="F92" s="56"/>
      <c r="G92" s="56"/>
      <c r="H92" s="57"/>
      <c r="I92" s="58"/>
      <c r="J92" s="58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38" s="2" customFormat="1">
      <c r="B93" s="99" t="s">
        <v>37</v>
      </c>
      <c r="C93" s="99"/>
      <c r="D93" s="101" t="s">
        <v>38</v>
      </c>
      <c r="E93" s="101"/>
      <c r="F93" s="101"/>
      <c r="G93" s="101"/>
      <c r="H93" s="101"/>
      <c r="I93" s="58"/>
      <c r="J93" s="58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9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3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18" customHeight="1">
      <c r="A99" s="1"/>
      <c r="B99" s="100" t="s">
        <v>3863</v>
      </c>
      <c r="C99" s="100"/>
      <c r="D99" s="100" t="s">
        <v>3864</v>
      </c>
      <c r="E99" s="100"/>
      <c r="F99" s="100"/>
      <c r="G99" s="100"/>
      <c r="H99" s="100"/>
      <c r="I99" s="100"/>
      <c r="J99" s="100" t="s">
        <v>39</v>
      </c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4.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36.7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ht="38.25" hidden="1" customHeight="1">
      <c r="B102" s="98" t="s">
        <v>51</v>
      </c>
      <c r="C102" s="99"/>
      <c r="D102" s="99"/>
      <c r="E102" s="99"/>
      <c r="F102" s="99"/>
      <c r="G102" s="99"/>
      <c r="H102" s="98" t="s">
        <v>52</v>
      </c>
      <c r="I102" s="98"/>
      <c r="J102" s="98"/>
      <c r="K102" s="98"/>
      <c r="L102" s="98"/>
      <c r="M102" s="98"/>
      <c r="N102" s="102" t="s">
        <v>57</v>
      </c>
      <c r="O102" s="102"/>
      <c r="P102" s="102"/>
      <c r="Q102" s="102"/>
      <c r="R102" s="102"/>
      <c r="S102" s="102"/>
      <c r="T102" s="102"/>
      <c r="U102" s="102"/>
    </row>
    <row r="103" spans="1:38" hidden="1">
      <c r="B103" s="39"/>
      <c r="C103" s="55"/>
      <c r="D103" s="55"/>
      <c r="E103" s="56"/>
      <c r="F103" s="56"/>
      <c r="G103" s="56"/>
      <c r="H103" s="57"/>
      <c r="I103" s="58"/>
      <c r="J103" s="58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38" hidden="1">
      <c r="B104" s="99" t="s">
        <v>37</v>
      </c>
      <c r="C104" s="99"/>
      <c r="D104" s="101" t="s">
        <v>38</v>
      </c>
      <c r="E104" s="101"/>
      <c r="F104" s="101"/>
      <c r="G104" s="101"/>
      <c r="H104" s="101"/>
      <c r="I104" s="58"/>
      <c r="J104" s="58"/>
      <c r="K104" s="44"/>
      <c r="L104" s="44"/>
      <c r="M104" s="44"/>
      <c r="N104" s="44"/>
      <c r="O104" s="44"/>
      <c r="P104" s="44"/>
      <c r="Q104" s="44"/>
      <c r="R104" s="44"/>
      <c r="S104" s="44"/>
      <c r="T104" s="44"/>
    </row>
    <row r="105" spans="1:38" hidden="1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38" hidden="1"/>
    <row r="107" spans="1:38" hidden="1"/>
    <row r="108" spans="1:38" hidden="1"/>
    <row r="109" spans="1:38" hidden="1"/>
    <row r="110" spans="1:38" s="62" customFormat="1" hidden="1">
      <c r="A110" s="1"/>
      <c r="B110" s="97" t="s">
        <v>3838</v>
      </c>
      <c r="C110" s="97"/>
      <c r="D110" s="97"/>
      <c r="E110" s="97" t="s">
        <v>3839</v>
      </c>
      <c r="F110" s="97"/>
      <c r="G110" s="97"/>
      <c r="H110" s="97" t="s">
        <v>3838</v>
      </c>
      <c r="I110" s="97"/>
      <c r="J110" s="97"/>
      <c r="K110" s="97"/>
      <c r="L110" s="97"/>
      <c r="M110" s="97"/>
      <c r="N110" s="97" t="s">
        <v>58</v>
      </c>
      <c r="O110" s="97"/>
      <c r="P110" s="97"/>
      <c r="Q110" s="97"/>
      <c r="R110" s="97"/>
      <c r="S110" s="97"/>
      <c r="T110" s="97"/>
      <c r="U110" s="97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</row>
  </sheetData>
  <sheetProtection formatCells="0" formatColumns="0" formatRows="0" insertColumns="0" insertRows="0" insertHyperlinks="0" deleteColumns="0" deleteRows="0" sort="0" autoFilter="0" pivotTables="0"/>
  <autoFilter ref="A9:AL82">
    <filterColumn colId="3" showButton="0"/>
  </autoFilter>
  <mergeCells count="61">
    <mergeCell ref="B104:C104"/>
    <mergeCell ref="D104:H104"/>
    <mergeCell ref="B110:D110"/>
    <mergeCell ref="E110:G110"/>
    <mergeCell ref="H110:M110"/>
    <mergeCell ref="N110:U110"/>
    <mergeCell ref="B99:C99"/>
    <mergeCell ref="D99:I99"/>
    <mergeCell ref="J99:T99"/>
    <mergeCell ref="B102:G102"/>
    <mergeCell ref="H102:M102"/>
    <mergeCell ref="N102:U102"/>
    <mergeCell ref="G87:O87"/>
    <mergeCell ref="J89:T89"/>
    <mergeCell ref="J90:T90"/>
    <mergeCell ref="B91:H91"/>
    <mergeCell ref="J91:T91"/>
    <mergeCell ref="B93:C93"/>
    <mergeCell ref="D93:H93"/>
    <mergeCell ref="T8:T10"/>
    <mergeCell ref="U8:U10"/>
    <mergeCell ref="B10:G10"/>
    <mergeCell ref="B84:C84"/>
    <mergeCell ref="G85:O85"/>
    <mergeCell ref="G86:O86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2">
    <cfRule type="cellIs" dxfId="94" priority="4" operator="greaterThan">
      <formula>10</formula>
    </cfRule>
  </conditionalFormatting>
  <conditionalFormatting sqref="C1:C1048576">
    <cfRule type="duplicateValues" dxfId="93" priority="3"/>
  </conditionalFormatting>
  <conditionalFormatting sqref="C110">
    <cfRule type="duplicateValues" dxfId="92" priority="2"/>
  </conditionalFormatting>
  <conditionalFormatting sqref="I11 H11:H82">
    <cfRule type="cellIs" dxfId="91" priority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87 AL3:AL9 X3:AK4 W5:AK9 V11:W8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3"/>
  <sheetViews>
    <sheetView workbookViewId="0">
      <pane ySplit="4" topLeftCell="A59" activePane="bottomLeft" state="frozen"/>
      <selection activeCell="A82" sqref="A82:XFD100"/>
      <selection pane="bottomLeft" activeCell="P25" sqref="P25"/>
    </sheetView>
  </sheetViews>
  <sheetFormatPr defaultColWidth="9" defaultRowHeight="15.75"/>
  <cols>
    <col min="1" max="1" width="1.33203125" style="1" customWidth="1"/>
    <col min="2" max="2" width="4" style="1" customWidth="1"/>
    <col min="3" max="3" width="10.33203125" style="1" customWidth="1"/>
    <col min="4" max="4" width="13" style="1" bestFit="1" customWidth="1"/>
    <col min="5" max="5" width="5.77734375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3860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2</v>
      </c>
      <c r="G6" s="120" t="s">
        <v>3854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20</v>
      </c>
      <c r="Y9" s="69">
        <f>+$AH$9+$AJ$9+$AF$9</f>
        <v>73</v>
      </c>
      <c r="Z9" s="63">
        <f>COUNTIF($S$10:$S$143,"Khiển trách")</f>
        <v>0</v>
      </c>
      <c r="AA9" s="63">
        <f>COUNTIF($S$10:$S$143,"Cảnh cáo")</f>
        <v>0</v>
      </c>
      <c r="AB9" s="63">
        <f>COUNTIF($S$10:$S$143,"Đình chỉ thi")</f>
        <v>0</v>
      </c>
      <c r="AC9" s="70">
        <f>+($Z$9+$AA$9+$AB$9)/$Y$9*100%</f>
        <v>0</v>
      </c>
      <c r="AD9" s="63">
        <f>SUM(COUNTIF($S$10:$S$141,"Vắng"),COUNTIF($S$10:$S$141,"Vắng có phép"))</f>
        <v>0</v>
      </c>
      <c r="AE9" s="71">
        <f>+$AD$9/$Y$9</f>
        <v>0</v>
      </c>
      <c r="AF9" s="72">
        <f>COUNTIF($V$10:$V$141,"Thi lại")</f>
        <v>0</v>
      </c>
      <c r="AG9" s="71">
        <f>+$AF$9/$Y$9</f>
        <v>0</v>
      </c>
      <c r="AH9" s="72">
        <f>COUNTIF($V$10:$V$142,"Học lại")</f>
        <v>3</v>
      </c>
      <c r="AI9" s="71">
        <f>+$AH$9/$Y$9</f>
        <v>4.1095890410958902E-2</v>
      </c>
      <c r="AJ9" s="63">
        <f>COUNTIF($V$11:$V$142,"Đạt")</f>
        <v>70</v>
      </c>
      <c r="AK9" s="70">
        <f>+$AJ$9/$Y$9</f>
        <v>0.95890410958904104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2949</v>
      </c>
      <c r="D11" s="17" t="s">
        <v>138</v>
      </c>
      <c r="E11" s="18" t="s">
        <v>90</v>
      </c>
      <c r="F11" s="19" t="s">
        <v>184</v>
      </c>
      <c r="G11" s="16" t="s">
        <v>64</v>
      </c>
      <c r="H11" s="20">
        <v>8</v>
      </c>
      <c r="I11" s="20">
        <v>6</v>
      </c>
      <c r="J11" s="20" t="s">
        <v>27</v>
      </c>
      <c r="K11" s="20" t="s">
        <v>27</v>
      </c>
      <c r="L11" s="21"/>
      <c r="M11" s="21">
        <v>4</v>
      </c>
      <c r="N11" s="21"/>
      <c r="O11" s="21"/>
      <c r="P11" s="22">
        <v>4</v>
      </c>
      <c r="Q11" s="23">
        <f t="shared" ref="Q11:Q74" si="0">ROUND(SUMPRODUCT(H11:P11,$H$10:$P$10)/100,1)</f>
        <v>5.4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24" t="str">
        <f t="shared" ref="S11:S83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2950</v>
      </c>
      <c r="D12" s="28" t="s">
        <v>1326</v>
      </c>
      <c r="E12" s="29" t="s">
        <v>974</v>
      </c>
      <c r="F12" s="30" t="s">
        <v>1369</v>
      </c>
      <c r="G12" s="27" t="s">
        <v>893</v>
      </c>
      <c r="H12" s="31">
        <v>10</v>
      </c>
      <c r="I12" s="31">
        <v>7</v>
      </c>
      <c r="J12" s="31" t="s">
        <v>27</v>
      </c>
      <c r="K12" s="31" t="s">
        <v>27</v>
      </c>
      <c r="L12" s="32"/>
      <c r="M12" s="32">
        <v>5</v>
      </c>
      <c r="N12" s="32"/>
      <c r="O12" s="32"/>
      <c r="P12" s="33">
        <v>5</v>
      </c>
      <c r="Q12" s="34">
        <f t="shared" si="0"/>
        <v>6.6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2951</v>
      </c>
      <c r="D13" s="28" t="s">
        <v>1182</v>
      </c>
      <c r="E13" s="29" t="s">
        <v>1611</v>
      </c>
      <c r="F13" s="30" t="s">
        <v>785</v>
      </c>
      <c r="G13" s="27" t="s">
        <v>220</v>
      </c>
      <c r="H13" s="31">
        <v>8</v>
      </c>
      <c r="I13" s="31">
        <v>7</v>
      </c>
      <c r="J13" s="31" t="s">
        <v>27</v>
      </c>
      <c r="K13" s="31" t="s">
        <v>27</v>
      </c>
      <c r="L13" s="38"/>
      <c r="M13" s="38">
        <v>2</v>
      </c>
      <c r="N13" s="38"/>
      <c r="O13" s="38"/>
      <c r="P13" s="33">
        <v>2</v>
      </c>
      <c r="Q13" s="34">
        <f t="shared" si="0"/>
        <v>4.7</v>
      </c>
      <c r="R13" s="35" t="str">
        <f t="shared" ref="R13:R8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6" t="str">
        <f t="shared" si="1"/>
        <v>Trung bình yếu</v>
      </c>
      <c r="T13" s="37" t="str">
        <f t="shared" ref="T13:T83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2952</v>
      </c>
      <c r="D14" s="28" t="s">
        <v>829</v>
      </c>
      <c r="E14" s="29" t="s">
        <v>1880</v>
      </c>
      <c r="F14" s="30" t="s">
        <v>2953</v>
      </c>
      <c r="G14" s="27" t="s">
        <v>272</v>
      </c>
      <c r="H14" s="31">
        <v>10</v>
      </c>
      <c r="I14" s="31">
        <v>7</v>
      </c>
      <c r="J14" s="31" t="s">
        <v>27</v>
      </c>
      <c r="K14" s="31" t="s">
        <v>27</v>
      </c>
      <c r="L14" s="38"/>
      <c r="M14" s="38">
        <v>2</v>
      </c>
      <c r="N14" s="38"/>
      <c r="O14" s="38"/>
      <c r="P14" s="33">
        <v>2</v>
      </c>
      <c r="Q14" s="34">
        <f t="shared" si="0"/>
        <v>5.0999999999999996</v>
      </c>
      <c r="R14" s="35" t="str">
        <f t="shared" si="3"/>
        <v>D+</v>
      </c>
      <c r="S14" s="36" t="str">
        <f t="shared" si="1"/>
        <v>Trung bình yếu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2954</v>
      </c>
      <c r="D15" s="28" t="s">
        <v>2955</v>
      </c>
      <c r="E15" s="29" t="s">
        <v>105</v>
      </c>
      <c r="F15" s="30" t="s">
        <v>2043</v>
      </c>
      <c r="G15" s="27" t="s">
        <v>87</v>
      </c>
      <c r="H15" s="31">
        <v>10</v>
      </c>
      <c r="I15" s="31">
        <v>8</v>
      </c>
      <c r="J15" s="31" t="s">
        <v>27</v>
      </c>
      <c r="K15" s="31" t="s">
        <v>27</v>
      </c>
      <c r="L15" s="38"/>
      <c r="M15" s="38">
        <v>5</v>
      </c>
      <c r="N15" s="38"/>
      <c r="O15" s="38"/>
      <c r="P15" s="33">
        <v>5</v>
      </c>
      <c r="Q15" s="34">
        <f t="shared" si="0"/>
        <v>6.9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2956</v>
      </c>
      <c r="D16" s="28" t="s">
        <v>2957</v>
      </c>
      <c r="E16" s="29" t="s">
        <v>2498</v>
      </c>
      <c r="F16" s="30" t="s">
        <v>1508</v>
      </c>
      <c r="G16" s="27" t="s">
        <v>331</v>
      </c>
      <c r="H16" s="31">
        <v>10</v>
      </c>
      <c r="I16" s="31">
        <v>4</v>
      </c>
      <c r="J16" s="31" t="s">
        <v>27</v>
      </c>
      <c r="K16" s="31" t="s">
        <v>27</v>
      </c>
      <c r="L16" s="38"/>
      <c r="M16" s="38">
        <v>4</v>
      </c>
      <c r="N16" s="38"/>
      <c r="O16" s="38"/>
      <c r="P16" s="33">
        <v>4</v>
      </c>
      <c r="Q16" s="34">
        <f t="shared" si="0"/>
        <v>5.2</v>
      </c>
      <c r="R16" s="35" t="str">
        <f t="shared" si="3"/>
        <v>D+</v>
      </c>
      <c r="S16" s="36" t="str">
        <f t="shared" si="1"/>
        <v>Trung bình yếu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2958</v>
      </c>
      <c r="D17" s="28" t="s">
        <v>2959</v>
      </c>
      <c r="E17" s="29" t="s">
        <v>118</v>
      </c>
      <c r="F17" s="30" t="s">
        <v>676</v>
      </c>
      <c r="G17" s="27" t="s">
        <v>115</v>
      </c>
      <c r="H17" s="31">
        <v>10</v>
      </c>
      <c r="I17" s="31">
        <v>7</v>
      </c>
      <c r="J17" s="31" t="s">
        <v>27</v>
      </c>
      <c r="K17" s="31" t="s">
        <v>27</v>
      </c>
      <c r="L17" s="38"/>
      <c r="M17" s="38">
        <v>6</v>
      </c>
      <c r="N17" s="38"/>
      <c r="O17" s="38"/>
      <c r="P17" s="33">
        <v>6</v>
      </c>
      <c r="Q17" s="34">
        <f t="shared" si="0"/>
        <v>7.1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2960</v>
      </c>
      <c r="D18" s="28" t="s">
        <v>138</v>
      </c>
      <c r="E18" s="29" t="s">
        <v>130</v>
      </c>
      <c r="F18" s="30" t="s">
        <v>1508</v>
      </c>
      <c r="G18" s="27" t="s">
        <v>331</v>
      </c>
      <c r="H18" s="31">
        <v>6</v>
      </c>
      <c r="I18" s="31">
        <v>7</v>
      </c>
      <c r="J18" s="31" t="s">
        <v>27</v>
      </c>
      <c r="K18" s="31" t="s">
        <v>27</v>
      </c>
      <c r="L18" s="38"/>
      <c r="M18" s="38">
        <v>5</v>
      </c>
      <c r="N18" s="38"/>
      <c r="O18" s="38"/>
      <c r="P18" s="33">
        <v>5</v>
      </c>
      <c r="Q18" s="34">
        <f t="shared" si="0"/>
        <v>5.8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2961</v>
      </c>
      <c r="D19" s="28" t="s">
        <v>2962</v>
      </c>
      <c r="E19" s="29" t="s">
        <v>402</v>
      </c>
      <c r="F19" s="30" t="s">
        <v>1705</v>
      </c>
      <c r="G19" s="27" t="s">
        <v>220</v>
      </c>
      <c r="H19" s="31">
        <v>10</v>
      </c>
      <c r="I19" s="31">
        <v>8</v>
      </c>
      <c r="J19" s="31" t="s">
        <v>27</v>
      </c>
      <c r="K19" s="31" t="s">
        <v>27</v>
      </c>
      <c r="L19" s="38"/>
      <c r="M19" s="38">
        <v>5</v>
      </c>
      <c r="N19" s="38"/>
      <c r="O19" s="38"/>
      <c r="P19" s="33">
        <v>5</v>
      </c>
      <c r="Q19" s="34">
        <f t="shared" si="0"/>
        <v>6.9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2963</v>
      </c>
      <c r="D20" s="28" t="s">
        <v>1391</v>
      </c>
      <c r="E20" s="29" t="s">
        <v>402</v>
      </c>
      <c r="F20" s="30" t="s">
        <v>1818</v>
      </c>
      <c r="G20" s="27" t="s">
        <v>120</v>
      </c>
      <c r="H20" s="31">
        <v>0</v>
      </c>
      <c r="I20" s="31">
        <v>0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>Không đủ ĐKDT</v>
      </c>
      <c r="U20" s="91"/>
      <c r="V20" s="89" t="str">
        <f t="shared" si="2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2964</v>
      </c>
      <c r="D21" s="28" t="s">
        <v>2965</v>
      </c>
      <c r="E21" s="29" t="s">
        <v>402</v>
      </c>
      <c r="F21" s="30" t="s">
        <v>1737</v>
      </c>
      <c r="G21" s="27" t="s">
        <v>331</v>
      </c>
      <c r="H21" s="31">
        <v>10</v>
      </c>
      <c r="I21" s="31">
        <v>8</v>
      </c>
      <c r="J21" s="31" t="s">
        <v>27</v>
      </c>
      <c r="K21" s="31" t="s">
        <v>27</v>
      </c>
      <c r="L21" s="38"/>
      <c r="M21" s="38">
        <v>2</v>
      </c>
      <c r="N21" s="38"/>
      <c r="O21" s="38"/>
      <c r="P21" s="33">
        <v>2</v>
      </c>
      <c r="Q21" s="34">
        <f t="shared" si="0"/>
        <v>5.4</v>
      </c>
      <c r="R21" s="35" t="str">
        <f t="shared" si="3"/>
        <v>D+</v>
      </c>
      <c r="S21" s="36" t="str">
        <f t="shared" si="1"/>
        <v>Trung bình yếu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2966</v>
      </c>
      <c r="D22" s="28" t="s">
        <v>2574</v>
      </c>
      <c r="E22" s="29" t="s">
        <v>134</v>
      </c>
      <c r="F22" s="30" t="s">
        <v>1327</v>
      </c>
      <c r="G22" s="27" t="s">
        <v>1076</v>
      </c>
      <c r="H22" s="31">
        <v>10</v>
      </c>
      <c r="I22" s="31">
        <v>7</v>
      </c>
      <c r="J22" s="31" t="s">
        <v>27</v>
      </c>
      <c r="K22" s="31" t="s">
        <v>27</v>
      </c>
      <c r="L22" s="38"/>
      <c r="M22" s="38">
        <v>3</v>
      </c>
      <c r="N22" s="38"/>
      <c r="O22" s="38"/>
      <c r="P22" s="33">
        <v>3</v>
      </c>
      <c r="Q22" s="34">
        <f t="shared" si="0"/>
        <v>5.6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2967</v>
      </c>
      <c r="D23" s="28" t="s">
        <v>2968</v>
      </c>
      <c r="E23" s="29" t="s">
        <v>134</v>
      </c>
      <c r="F23" s="30" t="s">
        <v>1170</v>
      </c>
      <c r="G23" s="27" t="s">
        <v>886</v>
      </c>
      <c r="H23" s="31">
        <v>10</v>
      </c>
      <c r="I23" s="31">
        <v>8</v>
      </c>
      <c r="J23" s="31" t="s">
        <v>27</v>
      </c>
      <c r="K23" s="31" t="s">
        <v>27</v>
      </c>
      <c r="L23" s="38"/>
      <c r="M23" s="38">
        <v>3</v>
      </c>
      <c r="N23" s="38"/>
      <c r="O23" s="38"/>
      <c r="P23" s="33">
        <v>3</v>
      </c>
      <c r="Q23" s="34">
        <f t="shared" si="0"/>
        <v>5.9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2969</v>
      </c>
      <c r="D24" s="28" t="s">
        <v>873</v>
      </c>
      <c r="E24" s="29" t="s">
        <v>826</v>
      </c>
      <c r="F24" s="30" t="s">
        <v>443</v>
      </c>
      <c r="G24" s="27" t="s">
        <v>643</v>
      </c>
      <c r="H24" s="31">
        <v>10</v>
      </c>
      <c r="I24" s="31">
        <v>6</v>
      </c>
      <c r="J24" s="31" t="s">
        <v>27</v>
      </c>
      <c r="K24" s="31" t="s">
        <v>27</v>
      </c>
      <c r="L24" s="38"/>
      <c r="M24" s="38">
        <v>5</v>
      </c>
      <c r="N24" s="38"/>
      <c r="O24" s="38"/>
      <c r="P24" s="33">
        <v>5</v>
      </c>
      <c r="Q24" s="34">
        <f t="shared" si="0"/>
        <v>6.3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2970</v>
      </c>
      <c r="D25" s="28" t="s">
        <v>2971</v>
      </c>
      <c r="E25" s="29" t="s">
        <v>142</v>
      </c>
      <c r="F25" s="30" t="s">
        <v>572</v>
      </c>
      <c r="G25" s="27" t="s">
        <v>331</v>
      </c>
      <c r="H25" s="31">
        <v>10</v>
      </c>
      <c r="I25" s="31">
        <v>6</v>
      </c>
      <c r="J25" s="31" t="s">
        <v>27</v>
      </c>
      <c r="K25" s="31" t="s">
        <v>27</v>
      </c>
      <c r="L25" s="38"/>
      <c r="M25" s="38">
        <v>6</v>
      </c>
      <c r="N25" s="38"/>
      <c r="O25" s="38"/>
      <c r="P25" s="33">
        <v>6</v>
      </c>
      <c r="Q25" s="34">
        <f t="shared" si="0"/>
        <v>6.8</v>
      </c>
      <c r="R25" s="35" t="str">
        <f t="shared" si="3"/>
        <v>C+</v>
      </c>
      <c r="S25" s="36" t="str">
        <f t="shared" si="1"/>
        <v>Trung bình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2972</v>
      </c>
      <c r="D26" s="28" t="s">
        <v>269</v>
      </c>
      <c r="E26" s="29" t="s">
        <v>642</v>
      </c>
      <c r="F26" s="30" t="s">
        <v>2378</v>
      </c>
      <c r="G26" s="27" t="s">
        <v>331</v>
      </c>
      <c r="H26" s="31">
        <v>10</v>
      </c>
      <c r="I26" s="31">
        <v>7</v>
      </c>
      <c r="J26" s="31" t="s">
        <v>27</v>
      </c>
      <c r="K26" s="31" t="s">
        <v>27</v>
      </c>
      <c r="L26" s="38"/>
      <c r="M26" s="38">
        <v>4</v>
      </c>
      <c r="N26" s="38"/>
      <c r="O26" s="38"/>
      <c r="P26" s="33">
        <v>4</v>
      </c>
      <c r="Q26" s="34">
        <f t="shared" si="0"/>
        <v>6.1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2973</v>
      </c>
      <c r="D27" s="28" t="s">
        <v>269</v>
      </c>
      <c r="E27" s="29" t="s">
        <v>151</v>
      </c>
      <c r="F27" s="30" t="s">
        <v>624</v>
      </c>
      <c r="G27" s="27" t="s">
        <v>643</v>
      </c>
      <c r="H27" s="31">
        <v>10</v>
      </c>
      <c r="I27" s="31">
        <v>7</v>
      </c>
      <c r="J27" s="31" t="s">
        <v>27</v>
      </c>
      <c r="K27" s="31" t="s">
        <v>27</v>
      </c>
      <c r="L27" s="38"/>
      <c r="M27" s="38">
        <v>4</v>
      </c>
      <c r="N27" s="38"/>
      <c r="O27" s="38"/>
      <c r="P27" s="33">
        <v>4</v>
      </c>
      <c r="Q27" s="34">
        <f t="shared" si="0"/>
        <v>6.1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2974</v>
      </c>
      <c r="D28" s="28" t="s">
        <v>2975</v>
      </c>
      <c r="E28" s="29" t="s">
        <v>411</v>
      </c>
      <c r="F28" s="30" t="s">
        <v>2211</v>
      </c>
      <c r="G28" s="27" t="s">
        <v>115</v>
      </c>
      <c r="H28" s="31">
        <v>10</v>
      </c>
      <c r="I28" s="31">
        <v>8</v>
      </c>
      <c r="J28" s="31" t="s">
        <v>27</v>
      </c>
      <c r="K28" s="31" t="s">
        <v>27</v>
      </c>
      <c r="L28" s="38"/>
      <c r="M28" s="38">
        <v>3</v>
      </c>
      <c r="N28" s="38"/>
      <c r="O28" s="38"/>
      <c r="P28" s="33">
        <v>3</v>
      </c>
      <c r="Q28" s="34">
        <f t="shared" si="0"/>
        <v>5.9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2976</v>
      </c>
      <c r="D29" s="28" t="s">
        <v>842</v>
      </c>
      <c r="E29" s="29" t="s">
        <v>411</v>
      </c>
      <c r="F29" s="30" t="s">
        <v>845</v>
      </c>
      <c r="G29" s="27" t="s">
        <v>92</v>
      </c>
      <c r="H29" s="31">
        <v>10</v>
      </c>
      <c r="I29" s="31">
        <v>8</v>
      </c>
      <c r="J29" s="31" t="s">
        <v>27</v>
      </c>
      <c r="K29" s="31" t="s">
        <v>27</v>
      </c>
      <c r="L29" s="38"/>
      <c r="M29" s="38">
        <v>2</v>
      </c>
      <c r="N29" s="38"/>
      <c r="O29" s="38"/>
      <c r="P29" s="33">
        <v>2</v>
      </c>
      <c r="Q29" s="34">
        <f t="shared" si="0"/>
        <v>5.4</v>
      </c>
      <c r="R29" s="35" t="str">
        <f t="shared" si="3"/>
        <v>D+</v>
      </c>
      <c r="S29" s="36" t="str">
        <f t="shared" si="1"/>
        <v>Trung bình yếu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2977</v>
      </c>
      <c r="D30" s="28" t="s">
        <v>442</v>
      </c>
      <c r="E30" s="29" t="s">
        <v>1335</v>
      </c>
      <c r="F30" s="30" t="s">
        <v>2507</v>
      </c>
      <c r="G30" s="27" t="s">
        <v>331</v>
      </c>
      <c r="H30" s="31">
        <v>8</v>
      </c>
      <c r="I30" s="31">
        <v>4</v>
      </c>
      <c r="J30" s="31" t="s">
        <v>27</v>
      </c>
      <c r="K30" s="31" t="s">
        <v>27</v>
      </c>
      <c r="L30" s="38"/>
      <c r="M30" s="38">
        <v>3</v>
      </c>
      <c r="N30" s="38"/>
      <c r="O30" s="38"/>
      <c r="P30" s="33">
        <v>3</v>
      </c>
      <c r="Q30" s="34">
        <f t="shared" si="0"/>
        <v>4.3</v>
      </c>
      <c r="R30" s="35" t="str">
        <f t="shared" si="3"/>
        <v>D</v>
      </c>
      <c r="S30" s="36" t="str">
        <f t="shared" si="1"/>
        <v>Trung bình yếu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2978</v>
      </c>
      <c r="D31" s="28" t="s">
        <v>2979</v>
      </c>
      <c r="E31" s="29" t="s">
        <v>161</v>
      </c>
      <c r="F31" s="30" t="s">
        <v>453</v>
      </c>
      <c r="G31" s="27" t="s">
        <v>424</v>
      </c>
      <c r="H31" s="31">
        <v>8</v>
      </c>
      <c r="I31" s="31">
        <v>4</v>
      </c>
      <c r="J31" s="31" t="s">
        <v>27</v>
      </c>
      <c r="K31" s="31" t="s">
        <v>27</v>
      </c>
      <c r="L31" s="38"/>
      <c r="M31" s="38">
        <v>3</v>
      </c>
      <c r="N31" s="38"/>
      <c r="O31" s="38"/>
      <c r="P31" s="33">
        <v>3</v>
      </c>
      <c r="Q31" s="34">
        <f t="shared" si="0"/>
        <v>4.3</v>
      </c>
      <c r="R31" s="35" t="str">
        <f t="shared" si="3"/>
        <v>D</v>
      </c>
      <c r="S31" s="36" t="str">
        <f t="shared" si="1"/>
        <v>Trung bình yếu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2980</v>
      </c>
      <c r="D32" s="28" t="s">
        <v>1550</v>
      </c>
      <c r="E32" s="29" t="s">
        <v>161</v>
      </c>
      <c r="F32" s="30" t="s">
        <v>2981</v>
      </c>
      <c r="G32" s="27" t="s">
        <v>2205</v>
      </c>
      <c r="H32" s="31">
        <v>9</v>
      </c>
      <c r="I32" s="31">
        <v>8</v>
      </c>
      <c r="J32" s="31" t="s">
        <v>27</v>
      </c>
      <c r="K32" s="31" t="s">
        <v>27</v>
      </c>
      <c r="L32" s="38"/>
      <c r="M32" s="38">
        <v>2</v>
      </c>
      <c r="N32" s="38"/>
      <c r="O32" s="38"/>
      <c r="P32" s="33">
        <v>2</v>
      </c>
      <c r="Q32" s="34">
        <f t="shared" si="0"/>
        <v>5.2</v>
      </c>
      <c r="R32" s="35" t="str">
        <f t="shared" si="3"/>
        <v>D+</v>
      </c>
      <c r="S32" s="36" t="str">
        <f t="shared" si="1"/>
        <v>Trung bình yếu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2982</v>
      </c>
      <c r="D33" s="28" t="s">
        <v>696</v>
      </c>
      <c r="E33" s="29" t="s">
        <v>2983</v>
      </c>
      <c r="F33" s="30" t="s">
        <v>1159</v>
      </c>
      <c r="G33" s="27" t="s">
        <v>220</v>
      </c>
      <c r="H33" s="31">
        <v>10</v>
      </c>
      <c r="I33" s="31">
        <v>7</v>
      </c>
      <c r="J33" s="31" t="s">
        <v>27</v>
      </c>
      <c r="K33" s="31" t="s">
        <v>27</v>
      </c>
      <c r="L33" s="38"/>
      <c r="M33" s="38">
        <v>2</v>
      </c>
      <c r="N33" s="38"/>
      <c r="O33" s="38"/>
      <c r="P33" s="33">
        <v>2</v>
      </c>
      <c r="Q33" s="34">
        <f t="shared" si="0"/>
        <v>5.0999999999999996</v>
      </c>
      <c r="R33" s="35" t="str">
        <f t="shared" si="3"/>
        <v>D+</v>
      </c>
      <c r="S33" s="36" t="str">
        <f t="shared" si="1"/>
        <v>Trung bình yếu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2984</v>
      </c>
      <c r="D34" s="28" t="s">
        <v>138</v>
      </c>
      <c r="E34" s="29" t="s">
        <v>2983</v>
      </c>
      <c r="F34" s="30" t="s">
        <v>624</v>
      </c>
      <c r="G34" s="27" t="s">
        <v>331</v>
      </c>
      <c r="H34" s="31">
        <v>8</v>
      </c>
      <c r="I34" s="31">
        <v>5</v>
      </c>
      <c r="J34" s="31" t="s">
        <v>27</v>
      </c>
      <c r="K34" s="31" t="s">
        <v>27</v>
      </c>
      <c r="L34" s="38"/>
      <c r="M34" s="38">
        <v>4</v>
      </c>
      <c r="N34" s="38"/>
      <c r="O34" s="38"/>
      <c r="P34" s="33">
        <v>4</v>
      </c>
      <c r="Q34" s="34">
        <f t="shared" si="0"/>
        <v>5.0999999999999996</v>
      </c>
      <c r="R34" s="35" t="str">
        <f t="shared" si="3"/>
        <v>D+</v>
      </c>
      <c r="S34" s="36" t="str">
        <f t="shared" si="1"/>
        <v>Trung bình yếu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2985</v>
      </c>
      <c r="D35" s="28" t="s">
        <v>1572</v>
      </c>
      <c r="E35" s="29" t="s">
        <v>427</v>
      </c>
      <c r="F35" s="30" t="s">
        <v>219</v>
      </c>
      <c r="G35" s="27" t="s">
        <v>102</v>
      </c>
      <c r="H35" s="31">
        <v>8</v>
      </c>
      <c r="I35" s="31">
        <v>9</v>
      </c>
      <c r="J35" s="31" t="s">
        <v>27</v>
      </c>
      <c r="K35" s="31" t="s">
        <v>27</v>
      </c>
      <c r="L35" s="38"/>
      <c r="M35" s="38">
        <v>3</v>
      </c>
      <c r="N35" s="38"/>
      <c r="O35" s="38"/>
      <c r="P35" s="33">
        <v>3</v>
      </c>
      <c r="Q35" s="34">
        <f t="shared" si="0"/>
        <v>5.8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2986</v>
      </c>
      <c r="D36" s="28" t="s">
        <v>857</v>
      </c>
      <c r="E36" s="29" t="s">
        <v>683</v>
      </c>
      <c r="F36" s="30" t="s">
        <v>1419</v>
      </c>
      <c r="G36" s="27" t="s">
        <v>647</v>
      </c>
      <c r="H36" s="31">
        <v>8</v>
      </c>
      <c r="I36" s="31">
        <v>5</v>
      </c>
      <c r="J36" s="31" t="s">
        <v>27</v>
      </c>
      <c r="K36" s="31" t="s">
        <v>27</v>
      </c>
      <c r="L36" s="38"/>
      <c r="M36" s="38">
        <v>2</v>
      </c>
      <c r="N36" s="38"/>
      <c r="O36" s="38"/>
      <c r="P36" s="33">
        <v>2</v>
      </c>
      <c r="Q36" s="34">
        <f t="shared" si="0"/>
        <v>4.0999999999999996</v>
      </c>
      <c r="R36" s="35" t="str">
        <f t="shared" si="3"/>
        <v>D</v>
      </c>
      <c r="S36" s="36" t="str">
        <f t="shared" si="1"/>
        <v>Trung bình yếu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2987</v>
      </c>
      <c r="D37" s="28" t="s">
        <v>2228</v>
      </c>
      <c r="E37" s="29" t="s">
        <v>172</v>
      </c>
      <c r="F37" s="30" t="s">
        <v>79</v>
      </c>
      <c r="G37" s="27" t="s">
        <v>272</v>
      </c>
      <c r="H37" s="31">
        <v>10</v>
      </c>
      <c r="I37" s="31">
        <v>7</v>
      </c>
      <c r="J37" s="31" t="s">
        <v>27</v>
      </c>
      <c r="K37" s="31" t="s">
        <v>27</v>
      </c>
      <c r="L37" s="38"/>
      <c r="M37" s="38">
        <v>3</v>
      </c>
      <c r="N37" s="38"/>
      <c r="O37" s="38"/>
      <c r="P37" s="33">
        <v>3</v>
      </c>
      <c r="Q37" s="34">
        <f t="shared" si="0"/>
        <v>5.6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2988</v>
      </c>
      <c r="D38" s="28" t="s">
        <v>686</v>
      </c>
      <c r="E38" s="29" t="s">
        <v>176</v>
      </c>
      <c r="F38" s="30" t="s">
        <v>925</v>
      </c>
      <c r="G38" s="27" t="s">
        <v>789</v>
      </c>
      <c r="H38" s="31">
        <v>8</v>
      </c>
      <c r="I38" s="31">
        <v>7</v>
      </c>
      <c r="J38" s="31" t="s">
        <v>27</v>
      </c>
      <c r="K38" s="31" t="s">
        <v>27</v>
      </c>
      <c r="L38" s="38"/>
      <c r="M38" s="38">
        <v>2</v>
      </c>
      <c r="N38" s="38"/>
      <c r="O38" s="38"/>
      <c r="P38" s="33">
        <v>2</v>
      </c>
      <c r="Q38" s="34">
        <f t="shared" si="0"/>
        <v>4.7</v>
      </c>
      <c r="R38" s="35" t="str">
        <f t="shared" si="3"/>
        <v>D</v>
      </c>
      <c r="S38" s="36" t="str">
        <f t="shared" si="1"/>
        <v>Trung bình yếu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2989</v>
      </c>
      <c r="D39" s="28" t="s">
        <v>2306</v>
      </c>
      <c r="E39" s="29" t="s">
        <v>864</v>
      </c>
      <c r="F39" s="30" t="s">
        <v>416</v>
      </c>
      <c r="G39" s="27" t="s">
        <v>1076</v>
      </c>
      <c r="H39" s="31">
        <v>10</v>
      </c>
      <c r="I39" s="31">
        <v>8</v>
      </c>
      <c r="J39" s="31" t="s">
        <v>27</v>
      </c>
      <c r="K39" s="31" t="s">
        <v>27</v>
      </c>
      <c r="L39" s="38"/>
      <c r="M39" s="38">
        <v>2</v>
      </c>
      <c r="N39" s="38"/>
      <c r="O39" s="38"/>
      <c r="P39" s="33">
        <v>2</v>
      </c>
      <c r="Q39" s="34">
        <f t="shared" si="0"/>
        <v>5.4</v>
      </c>
      <c r="R39" s="35" t="str">
        <f t="shared" si="3"/>
        <v>D+</v>
      </c>
      <c r="S39" s="36" t="str">
        <f t="shared" si="1"/>
        <v>Trung bình yếu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2990</v>
      </c>
      <c r="D40" s="28" t="s">
        <v>937</v>
      </c>
      <c r="E40" s="29" t="s">
        <v>703</v>
      </c>
      <c r="F40" s="30" t="s">
        <v>529</v>
      </c>
      <c r="G40" s="27" t="s">
        <v>739</v>
      </c>
      <c r="H40" s="31">
        <v>6</v>
      </c>
      <c r="I40" s="31">
        <v>8</v>
      </c>
      <c r="J40" s="31" t="s">
        <v>27</v>
      </c>
      <c r="K40" s="31" t="s">
        <v>27</v>
      </c>
      <c r="L40" s="38"/>
      <c r="M40" s="38">
        <v>2</v>
      </c>
      <c r="N40" s="38"/>
      <c r="O40" s="38"/>
      <c r="P40" s="33">
        <v>2</v>
      </c>
      <c r="Q40" s="34">
        <f t="shared" si="0"/>
        <v>4.5999999999999996</v>
      </c>
      <c r="R40" s="35" t="str">
        <f t="shared" si="3"/>
        <v>D</v>
      </c>
      <c r="S40" s="36" t="str">
        <f t="shared" si="1"/>
        <v>Trung bình yếu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2991</v>
      </c>
      <c r="D41" s="28" t="s">
        <v>117</v>
      </c>
      <c r="E41" s="29" t="s">
        <v>2992</v>
      </c>
      <c r="F41" s="30" t="s">
        <v>2993</v>
      </c>
      <c r="G41" s="27" t="s">
        <v>917</v>
      </c>
      <c r="H41" s="31">
        <v>9</v>
      </c>
      <c r="I41" s="31">
        <v>7</v>
      </c>
      <c r="J41" s="31" t="s">
        <v>27</v>
      </c>
      <c r="K41" s="31" t="s">
        <v>27</v>
      </c>
      <c r="L41" s="38"/>
      <c r="M41" s="38">
        <v>3</v>
      </c>
      <c r="N41" s="38"/>
      <c r="O41" s="38"/>
      <c r="P41" s="33">
        <v>3</v>
      </c>
      <c r="Q41" s="34">
        <f t="shared" si="0"/>
        <v>5.4</v>
      </c>
      <c r="R41" s="35" t="str">
        <f t="shared" si="3"/>
        <v>D+</v>
      </c>
      <c r="S41" s="36" t="str">
        <f t="shared" si="1"/>
        <v>Trung bình yếu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2994</v>
      </c>
      <c r="D42" s="28" t="s">
        <v>74</v>
      </c>
      <c r="E42" s="29" t="s">
        <v>198</v>
      </c>
      <c r="F42" s="30" t="s">
        <v>1531</v>
      </c>
      <c r="G42" s="27" t="s">
        <v>272</v>
      </c>
      <c r="H42" s="31">
        <v>10</v>
      </c>
      <c r="I42" s="31">
        <v>6</v>
      </c>
      <c r="J42" s="31" t="s">
        <v>27</v>
      </c>
      <c r="K42" s="31" t="s">
        <v>27</v>
      </c>
      <c r="L42" s="38"/>
      <c r="M42" s="38">
        <v>3</v>
      </c>
      <c r="N42" s="38"/>
      <c r="O42" s="38"/>
      <c r="P42" s="33">
        <v>3</v>
      </c>
      <c r="Q42" s="34">
        <f t="shared" si="0"/>
        <v>5.3</v>
      </c>
      <c r="R42" s="35" t="str">
        <f t="shared" si="3"/>
        <v>D+</v>
      </c>
      <c r="S42" s="36" t="str">
        <f t="shared" si="1"/>
        <v>Trung bình yếu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2995</v>
      </c>
      <c r="D43" s="28" t="s">
        <v>2996</v>
      </c>
      <c r="E43" s="29" t="s">
        <v>198</v>
      </c>
      <c r="F43" s="30" t="s">
        <v>437</v>
      </c>
      <c r="G43" s="27" t="s">
        <v>893</v>
      </c>
      <c r="H43" s="31">
        <v>10</v>
      </c>
      <c r="I43" s="31">
        <v>5</v>
      </c>
      <c r="J43" s="31" t="s">
        <v>27</v>
      </c>
      <c r="K43" s="31" t="s">
        <v>27</v>
      </c>
      <c r="L43" s="38"/>
      <c r="M43" s="38">
        <v>2</v>
      </c>
      <c r="N43" s="38"/>
      <c r="O43" s="38"/>
      <c r="P43" s="33">
        <v>2</v>
      </c>
      <c r="Q43" s="34">
        <f t="shared" si="0"/>
        <v>4.5</v>
      </c>
      <c r="R43" s="35" t="str">
        <f t="shared" si="3"/>
        <v>D</v>
      </c>
      <c r="S43" s="36" t="str">
        <f t="shared" si="1"/>
        <v>Trung bình yếu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2997</v>
      </c>
      <c r="D44" s="28" t="s">
        <v>2998</v>
      </c>
      <c r="E44" s="29" t="s">
        <v>2999</v>
      </c>
      <c r="F44" s="30" t="s">
        <v>1321</v>
      </c>
      <c r="G44" s="27" t="s">
        <v>917</v>
      </c>
      <c r="H44" s="31">
        <v>8</v>
      </c>
      <c r="I44" s="31">
        <v>7</v>
      </c>
      <c r="J44" s="31" t="s">
        <v>27</v>
      </c>
      <c r="K44" s="31" t="s">
        <v>27</v>
      </c>
      <c r="L44" s="38"/>
      <c r="M44" s="38">
        <v>2</v>
      </c>
      <c r="N44" s="38"/>
      <c r="O44" s="38"/>
      <c r="P44" s="33">
        <v>2</v>
      </c>
      <c r="Q44" s="34">
        <f t="shared" si="0"/>
        <v>4.7</v>
      </c>
      <c r="R44" s="35" t="str">
        <f t="shared" si="3"/>
        <v>D</v>
      </c>
      <c r="S44" s="36" t="str">
        <f t="shared" si="1"/>
        <v>Trung bình yếu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3000</v>
      </c>
      <c r="D45" s="28" t="s">
        <v>3001</v>
      </c>
      <c r="E45" s="29" t="s">
        <v>208</v>
      </c>
      <c r="F45" s="30" t="s">
        <v>874</v>
      </c>
      <c r="G45" s="27" t="s">
        <v>331</v>
      </c>
      <c r="H45" s="31">
        <v>10</v>
      </c>
      <c r="I45" s="31">
        <v>7</v>
      </c>
      <c r="J45" s="31" t="s">
        <v>27</v>
      </c>
      <c r="K45" s="31" t="s">
        <v>27</v>
      </c>
      <c r="L45" s="38"/>
      <c r="M45" s="38">
        <v>2</v>
      </c>
      <c r="N45" s="38"/>
      <c r="O45" s="38"/>
      <c r="P45" s="33">
        <v>2</v>
      </c>
      <c r="Q45" s="34">
        <f t="shared" si="0"/>
        <v>5.0999999999999996</v>
      </c>
      <c r="R45" s="35" t="str">
        <f t="shared" si="3"/>
        <v>D+</v>
      </c>
      <c r="S45" s="36" t="str">
        <f t="shared" si="1"/>
        <v>Trung bình yếu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3002</v>
      </c>
      <c r="D46" s="28" t="s">
        <v>639</v>
      </c>
      <c r="E46" s="29" t="s">
        <v>474</v>
      </c>
      <c r="F46" s="30" t="s">
        <v>1751</v>
      </c>
      <c r="G46" s="27" t="s">
        <v>185</v>
      </c>
      <c r="H46" s="31">
        <v>8</v>
      </c>
      <c r="I46" s="31">
        <v>6</v>
      </c>
      <c r="J46" s="31" t="s">
        <v>27</v>
      </c>
      <c r="K46" s="31" t="s">
        <v>27</v>
      </c>
      <c r="L46" s="38"/>
      <c r="M46" s="38">
        <v>3</v>
      </c>
      <c r="N46" s="38"/>
      <c r="O46" s="38"/>
      <c r="P46" s="33">
        <v>3</v>
      </c>
      <c r="Q46" s="34">
        <f t="shared" si="0"/>
        <v>4.9000000000000004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3003</v>
      </c>
      <c r="D47" s="28" t="s">
        <v>3004</v>
      </c>
      <c r="E47" s="29" t="s">
        <v>1661</v>
      </c>
      <c r="F47" s="30" t="s">
        <v>72</v>
      </c>
      <c r="G47" s="27" t="s">
        <v>185</v>
      </c>
      <c r="H47" s="31">
        <v>8</v>
      </c>
      <c r="I47" s="31">
        <v>7</v>
      </c>
      <c r="J47" s="31" t="s">
        <v>27</v>
      </c>
      <c r="K47" s="31" t="s">
        <v>27</v>
      </c>
      <c r="L47" s="38"/>
      <c r="M47" s="38">
        <v>6</v>
      </c>
      <c r="N47" s="38"/>
      <c r="O47" s="38"/>
      <c r="P47" s="33">
        <v>6</v>
      </c>
      <c r="Q47" s="34">
        <f t="shared" si="0"/>
        <v>6.7</v>
      </c>
      <c r="R47" s="35" t="str">
        <f t="shared" si="3"/>
        <v>C+</v>
      </c>
      <c r="S47" s="36" t="str">
        <f t="shared" si="1"/>
        <v>Trung bình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3005</v>
      </c>
      <c r="D48" s="28" t="s">
        <v>3006</v>
      </c>
      <c r="E48" s="29" t="s">
        <v>1355</v>
      </c>
      <c r="F48" s="30" t="s">
        <v>3007</v>
      </c>
      <c r="G48" s="27" t="s">
        <v>1076</v>
      </c>
      <c r="H48" s="31">
        <v>10</v>
      </c>
      <c r="I48" s="31">
        <v>7</v>
      </c>
      <c r="J48" s="31" t="s">
        <v>27</v>
      </c>
      <c r="K48" s="31" t="s">
        <v>27</v>
      </c>
      <c r="L48" s="38"/>
      <c r="M48" s="38">
        <v>5</v>
      </c>
      <c r="N48" s="38"/>
      <c r="O48" s="38"/>
      <c r="P48" s="33">
        <v>5</v>
      </c>
      <c r="Q48" s="34">
        <f t="shared" si="0"/>
        <v>6.6</v>
      </c>
      <c r="R48" s="35" t="str">
        <f t="shared" si="3"/>
        <v>C+</v>
      </c>
      <c r="S48" s="36" t="str">
        <f t="shared" si="1"/>
        <v>Trung bình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3008</v>
      </c>
      <c r="D49" s="28" t="s">
        <v>391</v>
      </c>
      <c r="E49" s="29" t="s">
        <v>1355</v>
      </c>
      <c r="F49" s="30" t="s">
        <v>1205</v>
      </c>
      <c r="G49" s="27" t="s">
        <v>272</v>
      </c>
      <c r="H49" s="31">
        <v>10</v>
      </c>
      <c r="I49" s="31">
        <v>8</v>
      </c>
      <c r="J49" s="31" t="s">
        <v>27</v>
      </c>
      <c r="K49" s="31" t="s">
        <v>27</v>
      </c>
      <c r="L49" s="38"/>
      <c r="M49" s="38">
        <v>4</v>
      </c>
      <c r="N49" s="38"/>
      <c r="O49" s="38"/>
      <c r="P49" s="33">
        <v>4</v>
      </c>
      <c r="Q49" s="34">
        <f t="shared" si="0"/>
        <v>6.4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3009</v>
      </c>
      <c r="D50" s="28" t="s">
        <v>2520</v>
      </c>
      <c r="E50" s="29" t="s">
        <v>211</v>
      </c>
      <c r="F50" s="30" t="s">
        <v>437</v>
      </c>
      <c r="G50" s="27" t="s">
        <v>185</v>
      </c>
      <c r="H50" s="31">
        <v>10</v>
      </c>
      <c r="I50" s="31">
        <v>8</v>
      </c>
      <c r="J50" s="31" t="s">
        <v>27</v>
      </c>
      <c r="K50" s="31" t="s">
        <v>27</v>
      </c>
      <c r="L50" s="38"/>
      <c r="M50" s="38">
        <v>4</v>
      </c>
      <c r="N50" s="38"/>
      <c r="O50" s="38"/>
      <c r="P50" s="33">
        <v>4</v>
      </c>
      <c r="Q50" s="34">
        <f t="shared" si="0"/>
        <v>6.4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3010</v>
      </c>
      <c r="D51" s="28" t="s">
        <v>2228</v>
      </c>
      <c r="E51" s="29" t="s">
        <v>211</v>
      </c>
      <c r="F51" s="30" t="s">
        <v>1316</v>
      </c>
      <c r="G51" s="27" t="s">
        <v>643</v>
      </c>
      <c r="H51" s="31">
        <v>10</v>
      </c>
      <c r="I51" s="31">
        <v>5</v>
      </c>
      <c r="J51" s="31" t="s">
        <v>27</v>
      </c>
      <c r="K51" s="31" t="s">
        <v>27</v>
      </c>
      <c r="L51" s="38"/>
      <c r="M51" s="38">
        <v>2</v>
      </c>
      <c r="N51" s="38"/>
      <c r="O51" s="38"/>
      <c r="P51" s="33">
        <v>2</v>
      </c>
      <c r="Q51" s="34">
        <f t="shared" si="0"/>
        <v>4.5</v>
      </c>
      <c r="R51" s="35" t="str">
        <f t="shared" si="3"/>
        <v>D</v>
      </c>
      <c r="S51" s="36" t="str">
        <f t="shared" si="1"/>
        <v>Trung bình yếu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3011</v>
      </c>
      <c r="D52" s="28" t="s">
        <v>734</v>
      </c>
      <c r="E52" s="29" t="s">
        <v>488</v>
      </c>
      <c r="F52" s="30" t="s">
        <v>1556</v>
      </c>
      <c r="G52" s="27" t="s">
        <v>272</v>
      </c>
      <c r="H52" s="31">
        <v>10</v>
      </c>
      <c r="I52" s="31">
        <v>7</v>
      </c>
      <c r="J52" s="31" t="s">
        <v>27</v>
      </c>
      <c r="K52" s="31" t="s">
        <v>27</v>
      </c>
      <c r="L52" s="38"/>
      <c r="M52" s="38">
        <v>5</v>
      </c>
      <c r="N52" s="38"/>
      <c r="O52" s="38"/>
      <c r="P52" s="33">
        <v>5</v>
      </c>
      <c r="Q52" s="34">
        <f t="shared" si="0"/>
        <v>6.6</v>
      </c>
      <c r="R52" s="35" t="str">
        <f t="shared" si="3"/>
        <v>C+</v>
      </c>
      <c r="S52" s="36" t="str">
        <f t="shared" si="1"/>
        <v>Trung bình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3012</v>
      </c>
      <c r="D53" s="28" t="s">
        <v>639</v>
      </c>
      <c r="E53" s="29" t="s">
        <v>488</v>
      </c>
      <c r="F53" s="30" t="s">
        <v>3013</v>
      </c>
      <c r="G53" s="27" t="s">
        <v>331</v>
      </c>
      <c r="H53" s="31">
        <v>10</v>
      </c>
      <c r="I53" s="31">
        <v>8</v>
      </c>
      <c r="J53" s="31" t="s">
        <v>27</v>
      </c>
      <c r="K53" s="31" t="s">
        <v>27</v>
      </c>
      <c r="L53" s="38"/>
      <c r="M53" s="38">
        <v>4</v>
      </c>
      <c r="N53" s="38"/>
      <c r="O53" s="38"/>
      <c r="P53" s="33">
        <v>4</v>
      </c>
      <c r="Q53" s="34">
        <f t="shared" si="0"/>
        <v>6.4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3014</v>
      </c>
      <c r="D54" s="28" t="s">
        <v>574</v>
      </c>
      <c r="E54" s="29" t="s">
        <v>225</v>
      </c>
      <c r="F54" s="30" t="s">
        <v>3015</v>
      </c>
      <c r="G54" s="27" t="s">
        <v>3016</v>
      </c>
      <c r="H54" s="31">
        <v>10</v>
      </c>
      <c r="I54" s="31">
        <v>7</v>
      </c>
      <c r="J54" s="31" t="s">
        <v>27</v>
      </c>
      <c r="K54" s="31" t="s">
        <v>27</v>
      </c>
      <c r="L54" s="38"/>
      <c r="M54" s="38">
        <v>7</v>
      </c>
      <c r="N54" s="38"/>
      <c r="O54" s="38"/>
      <c r="P54" s="33">
        <v>7</v>
      </c>
      <c r="Q54" s="34">
        <f t="shared" si="0"/>
        <v>7.6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3017</v>
      </c>
      <c r="D55" s="28" t="s">
        <v>890</v>
      </c>
      <c r="E55" s="29" t="s">
        <v>225</v>
      </c>
      <c r="F55" s="30" t="s">
        <v>3018</v>
      </c>
      <c r="G55" s="27" t="s">
        <v>272</v>
      </c>
      <c r="H55" s="31">
        <v>10</v>
      </c>
      <c r="I55" s="31">
        <v>8</v>
      </c>
      <c r="J55" s="31" t="s">
        <v>27</v>
      </c>
      <c r="K55" s="31" t="s">
        <v>27</v>
      </c>
      <c r="L55" s="38"/>
      <c r="M55" s="38">
        <v>3</v>
      </c>
      <c r="N55" s="38"/>
      <c r="O55" s="38"/>
      <c r="P55" s="33">
        <v>3</v>
      </c>
      <c r="Q55" s="34">
        <f t="shared" si="0"/>
        <v>5.9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3019</v>
      </c>
      <c r="D56" s="28" t="s">
        <v>104</v>
      </c>
      <c r="E56" s="29" t="s">
        <v>225</v>
      </c>
      <c r="F56" s="30" t="s">
        <v>304</v>
      </c>
      <c r="G56" s="27" t="s">
        <v>102</v>
      </c>
      <c r="H56" s="31">
        <v>10</v>
      </c>
      <c r="I56" s="31">
        <v>9</v>
      </c>
      <c r="J56" s="31" t="s">
        <v>27</v>
      </c>
      <c r="K56" s="31" t="s">
        <v>27</v>
      </c>
      <c r="L56" s="38"/>
      <c r="M56" s="38">
        <v>5</v>
      </c>
      <c r="N56" s="38"/>
      <c r="O56" s="38"/>
      <c r="P56" s="33">
        <v>5</v>
      </c>
      <c r="Q56" s="34">
        <f t="shared" si="0"/>
        <v>7.2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3020</v>
      </c>
      <c r="D57" s="28" t="s">
        <v>3021</v>
      </c>
      <c r="E57" s="29" t="s">
        <v>2190</v>
      </c>
      <c r="F57" s="30" t="s">
        <v>3022</v>
      </c>
      <c r="G57" s="27" t="s">
        <v>272</v>
      </c>
      <c r="H57" s="31">
        <v>10</v>
      </c>
      <c r="I57" s="31">
        <v>7</v>
      </c>
      <c r="J57" s="31" t="s">
        <v>27</v>
      </c>
      <c r="K57" s="31" t="s">
        <v>27</v>
      </c>
      <c r="L57" s="38"/>
      <c r="M57" s="38">
        <v>4</v>
      </c>
      <c r="N57" s="38"/>
      <c r="O57" s="38"/>
      <c r="P57" s="33">
        <v>4</v>
      </c>
      <c r="Q57" s="34">
        <f t="shared" si="0"/>
        <v>6.1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3023</v>
      </c>
      <c r="D58" s="28" t="s">
        <v>71</v>
      </c>
      <c r="E58" s="29" t="s">
        <v>512</v>
      </c>
      <c r="F58" s="30" t="s">
        <v>3024</v>
      </c>
      <c r="G58" s="27" t="s">
        <v>688</v>
      </c>
      <c r="H58" s="31">
        <v>10</v>
      </c>
      <c r="I58" s="31">
        <v>9</v>
      </c>
      <c r="J58" s="31" t="s">
        <v>27</v>
      </c>
      <c r="K58" s="31" t="s">
        <v>27</v>
      </c>
      <c r="L58" s="38"/>
      <c r="M58" s="38">
        <v>3</v>
      </c>
      <c r="N58" s="38"/>
      <c r="O58" s="38"/>
      <c r="P58" s="33">
        <v>3</v>
      </c>
      <c r="Q58" s="34">
        <f t="shared" si="0"/>
        <v>6.2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3025</v>
      </c>
      <c r="D59" s="28" t="s">
        <v>3026</v>
      </c>
      <c r="E59" s="29" t="s">
        <v>3027</v>
      </c>
      <c r="F59" s="30" t="s">
        <v>1629</v>
      </c>
      <c r="G59" s="27" t="s">
        <v>220</v>
      </c>
      <c r="H59" s="31">
        <v>10</v>
      </c>
      <c r="I59" s="31">
        <v>7</v>
      </c>
      <c r="J59" s="31" t="s">
        <v>27</v>
      </c>
      <c r="K59" s="31" t="s">
        <v>27</v>
      </c>
      <c r="L59" s="38"/>
      <c r="M59" s="38">
        <v>6</v>
      </c>
      <c r="N59" s="38"/>
      <c r="O59" s="38"/>
      <c r="P59" s="33">
        <v>6</v>
      </c>
      <c r="Q59" s="34">
        <f t="shared" si="0"/>
        <v>7.1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3028</v>
      </c>
      <c r="D60" s="28" t="s">
        <v>509</v>
      </c>
      <c r="E60" s="29" t="s">
        <v>519</v>
      </c>
      <c r="F60" s="30" t="s">
        <v>131</v>
      </c>
      <c r="G60" s="27" t="s">
        <v>331</v>
      </c>
      <c r="H60" s="31">
        <v>10</v>
      </c>
      <c r="I60" s="31">
        <v>8</v>
      </c>
      <c r="J60" s="31" t="s">
        <v>27</v>
      </c>
      <c r="K60" s="31" t="s">
        <v>27</v>
      </c>
      <c r="L60" s="38"/>
      <c r="M60" s="38">
        <v>4</v>
      </c>
      <c r="N60" s="38"/>
      <c r="O60" s="38"/>
      <c r="P60" s="33">
        <v>4</v>
      </c>
      <c r="Q60" s="34">
        <f t="shared" si="0"/>
        <v>6.4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3029</v>
      </c>
      <c r="D61" s="28" t="s">
        <v>962</v>
      </c>
      <c r="E61" s="29" t="s">
        <v>250</v>
      </c>
      <c r="F61" s="30" t="s">
        <v>3018</v>
      </c>
      <c r="G61" s="27" t="s">
        <v>102</v>
      </c>
      <c r="H61" s="31">
        <v>10</v>
      </c>
      <c r="I61" s="31">
        <v>8</v>
      </c>
      <c r="J61" s="31" t="s">
        <v>27</v>
      </c>
      <c r="K61" s="31" t="s">
        <v>27</v>
      </c>
      <c r="L61" s="38"/>
      <c r="M61" s="38">
        <v>3</v>
      </c>
      <c r="N61" s="38"/>
      <c r="O61" s="38"/>
      <c r="P61" s="33">
        <v>3</v>
      </c>
      <c r="Q61" s="34">
        <f t="shared" si="0"/>
        <v>5.9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3030</v>
      </c>
      <c r="D62" s="28" t="s">
        <v>829</v>
      </c>
      <c r="E62" s="29" t="s">
        <v>250</v>
      </c>
      <c r="F62" s="30" t="s">
        <v>1668</v>
      </c>
      <c r="G62" s="27" t="s">
        <v>434</v>
      </c>
      <c r="H62" s="31">
        <v>5</v>
      </c>
      <c r="I62" s="31">
        <v>9</v>
      </c>
      <c r="J62" s="31" t="s">
        <v>27</v>
      </c>
      <c r="K62" s="31" t="s">
        <v>27</v>
      </c>
      <c r="L62" s="38"/>
      <c r="M62" s="38">
        <v>2</v>
      </c>
      <c r="N62" s="38"/>
      <c r="O62" s="38"/>
      <c r="P62" s="33">
        <v>2</v>
      </c>
      <c r="Q62" s="34">
        <f t="shared" si="0"/>
        <v>4.7</v>
      </c>
      <c r="R62" s="35" t="str">
        <f t="shared" si="3"/>
        <v>D</v>
      </c>
      <c r="S62" s="36" t="str">
        <f t="shared" si="1"/>
        <v>Trung bình yếu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3031</v>
      </c>
      <c r="D63" s="28" t="s">
        <v>3032</v>
      </c>
      <c r="E63" s="29" t="s">
        <v>531</v>
      </c>
      <c r="F63" s="30" t="s">
        <v>243</v>
      </c>
      <c r="G63" s="27" t="s">
        <v>886</v>
      </c>
      <c r="H63" s="31">
        <v>6</v>
      </c>
      <c r="I63" s="31">
        <v>7</v>
      </c>
      <c r="J63" s="31" t="s">
        <v>27</v>
      </c>
      <c r="K63" s="31" t="s">
        <v>27</v>
      </c>
      <c r="L63" s="38"/>
      <c r="M63" s="38">
        <v>2</v>
      </c>
      <c r="N63" s="38"/>
      <c r="O63" s="38"/>
      <c r="P63" s="33">
        <v>2</v>
      </c>
      <c r="Q63" s="34">
        <f t="shared" si="0"/>
        <v>4.3</v>
      </c>
      <c r="R63" s="35" t="str">
        <f t="shared" si="3"/>
        <v>D</v>
      </c>
      <c r="S63" s="36" t="str">
        <f t="shared" si="1"/>
        <v>Trung bình yếu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3033</v>
      </c>
      <c r="D64" s="28" t="s">
        <v>104</v>
      </c>
      <c r="E64" s="29" t="s">
        <v>2575</v>
      </c>
      <c r="F64" s="30" t="s">
        <v>1316</v>
      </c>
      <c r="G64" s="27" t="s">
        <v>917</v>
      </c>
      <c r="H64" s="31">
        <v>8</v>
      </c>
      <c r="I64" s="31">
        <v>8</v>
      </c>
      <c r="J64" s="31" t="s">
        <v>27</v>
      </c>
      <c r="K64" s="31" t="s">
        <v>27</v>
      </c>
      <c r="L64" s="38"/>
      <c r="M64" s="38">
        <v>6</v>
      </c>
      <c r="N64" s="38"/>
      <c r="O64" s="38"/>
      <c r="P64" s="33">
        <v>6</v>
      </c>
      <c r="Q64" s="34">
        <f t="shared" si="0"/>
        <v>7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3034</v>
      </c>
      <c r="D65" s="28" t="s">
        <v>639</v>
      </c>
      <c r="E65" s="29" t="s">
        <v>270</v>
      </c>
      <c r="F65" s="30" t="s">
        <v>1002</v>
      </c>
      <c r="G65" s="27" t="s">
        <v>64</v>
      </c>
      <c r="H65" s="31">
        <v>8</v>
      </c>
      <c r="I65" s="31">
        <v>8</v>
      </c>
      <c r="J65" s="31" t="s">
        <v>27</v>
      </c>
      <c r="K65" s="31" t="s">
        <v>27</v>
      </c>
      <c r="L65" s="38"/>
      <c r="M65" s="38">
        <v>3</v>
      </c>
      <c r="N65" s="38"/>
      <c r="O65" s="38"/>
      <c r="P65" s="33">
        <v>3</v>
      </c>
      <c r="Q65" s="34">
        <f t="shared" si="0"/>
        <v>5.5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3035</v>
      </c>
      <c r="D66" s="28" t="s">
        <v>3036</v>
      </c>
      <c r="E66" s="29" t="s">
        <v>279</v>
      </c>
      <c r="F66" s="30" t="s">
        <v>2211</v>
      </c>
      <c r="G66" s="27" t="s">
        <v>272</v>
      </c>
      <c r="H66" s="31">
        <v>10</v>
      </c>
      <c r="I66" s="31">
        <v>8</v>
      </c>
      <c r="J66" s="31" t="s">
        <v>27</v>
      </c>
      <c r="K66" s="31" t="s">
        <v>27</v>
      </c>
      <c r="L66" s="38"/>
      <c r="M66" s="38">
        <v>4</v>
      </c>
      <c r="N66" s="38"/>
      <c r="O66" s="38"/>
      <c r="P66" s="33">
        <v>4</v>
      </c>
      <c r="Q66" s="34">
        <f t="shared" si="0"/>
        <v>6.4</v>
      </c>
      <c r="R66" s="35" t="str">
        <f t="shared" si="3"/>
        <v>C</v>
      </c>
      <c r="S66" s="36" t="str">
        <f t="shared" si="1"/>
        <v>Trung bình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3037</v>
      </c>
      <c r="D67" s="28" t="s">
        <v>3038</v>
      </c>
      <c r="E67" s="29" t="s">
        <v>283</v>
      </c>
      <c r="F67" s="30" t="s">
        <v>3039</v>
      </c>
      <c r="G67" s="27" t="s">
        <v>739</v>
      </c>
      <c r="H67" s="31">
        <v>6</v>
      </c>
      <c r="I67" s="31">
        <v>8</v>
      </c>
      <c r="J67" s="31" t="s">
        <v>27</v>
      </c>
      <c r="K67" s="31" t="s">
        <v>27</v>
      </c>
      <c r="L67" s="38"/>
      <c r="M67" s="38">
        <v>4</v>
      </c>
      <c r="N67" s="38"/>
      <c r="O67" s="38"/>
      <c r="P67" s="33">
        <v>4</v>
      </c>
      <c r="Q67" s="34">
        <f t="shared" si="0"/>
        <v>5.6</v>
      </c>
      <c r="R67" s="35" t="str">
        <f t="shared" si="3"/>
        <v>C</v>
      </c>
      <c r="S67" s="36" t="str">
        <f t="shared" si="1"/>
        <v>Trung bình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3040</v>
      </c>
      <c r="D68" s="28" t="s">
        <v>3041</v>
      </c>
      <c r="E68" s="29" t="s">
        <v>1078</v>
      </c>
      <c r="F68" s="30" t="s">
        <v>827</v>
      </c>
      <c r="G68" s="27" t="s">
        <v>272</v>
      </c>
      <c r="H68" s="31">
        <v>10</v>
      </c>
      <c r="I68" s="31">
        <v>7</v>
      </c>
      <c r="J68" s="31" t="s">
        <v>27</v>
      </c>
      <c r="K68" s="31" t="s">
        <v>27</v>
      </c>
      <c r="L68" s="38"/>
      <c r="M68" s="38">
        <v>2</v>
      </c>
      <c r="N68" s="38"/>
      <c r="O68" s="38"/>
      <c r="P68" s="33">
        <v>2</v>
      </c>
      <c r="Q68" s="34">
        <f t="shared" si="0"/>
        <v>5.0999999999999996</v>
      </c>
      <c r="R68" s="35" t="str">
        <f t="shared" si="3"/>
        <v>D+</v>
      </c>
      <c r="S68" s="36" t="str">
        <f t="shared" si="1"/>
        <v>Trung bình yếu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3042</v>
      </c>
      <c r="D69" s="28" t="s">
        <v>890</v>
      </c>
      <c r="E69" s="29" t="s">
        <v>1078</v>
      </c>
      <c r="F69" s="30" t="s">
        <v>165</v>
      </c>
      <c r="G69" s="27" t="s">
        <v>102</v>
      </c>
      <c r="H69" s="31">
        <v>10</v>
      </c>
      <c r="I69" s="31">
        <v>7</v>
      </c>
      <c r="J69" s="31" t="s">
        <v>27</v>
      </c>
      <c r="K69" s="31" t="s">
        <v>27</v>
      </c>
      <c r="L69" s="38"/>
      <c r="M69" s="38">
        <v>4</v>
      </c>
      <c r="N69" s="38"/>
      <c r="O69" s="38"/>
      <c r="P69" s="33">
        <v>4</v>
      </c>
      <c r="Q69" s="34">
        <f t="shared" si="0"/>
        <v>6.1</v>
      </c>
      <c r="R69" s="35" t="str">
        <f t="shared" si="3"/>
        <v>C</v>
      </c>
      <c r="S69" s="36" t="str">
        <f t="shared" si="1"/>
        <v>Trung bình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3043</v>
      </c>
      <c r="D70" s="28" t="s">
        <v>442</v>
      </c>
      <c r="E70" s="29" t="s">
        <v>1078</v>
      </c>
      <c r="F70" s="30" t="s">
        <v>1600</v>
      </c>
      <c r="G70" s="27" t="s">
        <v>893</v>
      </c>
      <c r="H70" s="31">
        <v>10</v>
      </c>
      <c r="I70" s="31">
        <v>9</v>
      </c>
      <c r="J70" s="31" t="s">
        <v>27</v>
      </c>
      <c r="K70" s="31" t="s">
        <v>27</v>
      </c>
      <c r="L70" s="38"/>
      <c r="M70" s="38">
        <v>2</v>
      </c>
      <c r="N70" s="38"/>
      <c r="O70" s="38"/>
      <c r="P70" s="33">
        <v>2</v>
      </c>
      <c r="Q70" s="34">
        <f t="shared" si="0"/>
        <v>5.7</v>
      </c>
      <c r="R70" s="35" t="str">
        <f t="shared" si="3"/>
        <v>C</v>
      </c>
      <c r="S70" s="36" t="str">
        <f t="shared" si="1"/>
        <v>Trung bình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3044</v>
      </c>
      <c r="D71" s="28" t="s">
        <v>3045</v>
      </c>
      <c r="E71" s="29" t="s">
        <v>3046</v>
      </c>
      <c r="F71" s="30" t="s">
        <v>271</v>
      </c>
      <c r="G71" s="27" t="s">
        <v>115</v>
      </c>
      <c r="H71" s="31">
        <v>10</v>
      </c>
      <c r="I71" s="31">
        <v>9</v>
      </c>
      <c r="J71" s="31" t="s">
        <v>27</v>
      </c>
      <c r="K71" s="31" t="s">
        <v>27</v>
      </c>
      <c r="L71" s="38"/>
      <c r="M71" s="38">
        <v>5</v>
      </c>
      <c r="N71" s="38"/>
      <c r="O71" s="38"/>
      <c r="P71" s="33">
        <v>5</v>
      </c>
      <c r="Q71" s="34">
        <f t="shared" si="0"/>
        <v>7.2</v>
      </c>
      <c r="R71" s="35" t="str">
        <f t="shared" si="3"/>
        <v>B</v>
      </c>
      <c r="S71" s="36" t="str">
        <f t="shared" si="1"/>
        <v>Khá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3047</v>
      </c>
      <c r="D72" s="28" t="s">
        <v>1558</v>
      </c>
      <c r="E72" s="29" t="s">
        <v>293</v>
      </c>
      <c r="F72" s="30" t="s">
        <v>1082</v>
      </c>
      <c r="G72" s="27" t="s">
        <v>643</v>
      </c>
      <c r="H72" s="31">
        <v>10</v>
      </c>
      <c r="I72" s="31">
        <v>9</v>
      </c>
      <c r="J72" s="31" t="s">
        <v>27</v>
      </c>
      <c r="K72" s="31" t="s">
        <v>27</v>
      </c>
      <c r="L72" s="38"/>
      <c r="M72" s="38">
        <v>3</v>
      </c>
      <c r="N72" s="38"/>
      <c r="O72" s="38"/>
      <c r="P72" s="33">
        <v>3</v>
      </c>
      <c r="Q72" s="34">
        <f t="shared" si="0"/>
        <v>6.2</v>
      </c>
      <c r="R72" s="35" t="str">
        <f t="shared" si="3"/>
        <v>C</v>
      </c>
      <c r="S72" s="36" t="str">
        <f t="shared" si="1"/>
        <v>Trung bình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3048</v>
      </c>
      <c r="D73" s="28" t="s">
        <v>3049</v>
      </c>
      <c r="E73" s="29" t="s">
        <v>554</v>
      </c>
      <c r="F73" s="30" t="s">
        <v>1259</v>
      </c>
      <c r="G73" s="27" t="s">
        <v>434</v>
      </c>
      <c r="H73" s="31">
        <v>5</v>
      </c>
      <c r="I73" s="31">
        <v>6</v>
      </c>
      <c r="J73" s="31" t="s">
        <v>27</v>
      </c>
      <c r="K73" s="31" t="s">
        <v>27</v>
      </c>
      <c r="L73" s="38"/>
      <c r="M73" s="38">
        <v>2</v>
      </c>
      <c r="N73" s="38"/>
      <c r="O73" s="38"/>
      <c r="P73" s="33">
        <v>2</v>
      </c>
      <c r="Q73" s="34">
        <f t="shared" si="0"/>
        <v>3.8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91"/>
      <c r="V73" s="89" t="str">
        <f t="shared" si="2"/>
        <v>Học lại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3050</v>
      </c>
      <c r="D74" s="28" t="s">
        <v>1421</v>
      </c>
      <c r="E74" s="29" t="s">
        <v>300</v>
      </c>
      <c r="F74" s="30" t="s">
        <v>2432</v>
      </c>
      <c r="G74" s="27" t="s">
        <v>185</v>
      </c>
      <c r="H74" s="31">
        <v>10</v>
      </c>
      <c r="I74" s="31">
        <v>7</v>
      </c>
      <c r="J74" s="31" t="s">
        <v>27</v>
      </c>
      <c r="K74" s="31" t="s">
        <v>27</v>
      </c>
      <c r="L74" s="38"/>
      <c r="M74" s="38">
        <v>2</v>
      </c>
      <c r="N74" s="38"/>
      <c r="O74" s="38"/>
      <c r="P74" s="33">
        <v>2</v>
      </c>
      <c r="Q74" s="34">
        <f t="shared" si="0"/>
        <v>5.0999999999999996</v>
      </c>
      <c r="R74" s="35" t="str">
        <f t="shared" si="3"/>
        <v>D+</v>
      </c>
      <c r="S74" s="36" t="str">
        <f t="shared" si="1"/>
        <v>Trung bình yếu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3051</v>
      </c>
      <c r="D75" s="28" t="s">
        <v>391</v>
      </c>
      <c r="E75" s="29" t="s">
        <v>300</v>
      </c>
      <c r="F75" s="30" t="s">
        <v>1904</v>
      </c>
      <c r="G75" s="27" t="s">
        <v>647</v>
      </c>
      <c r="H75" s="31">
        <v>10</v>
      </c>
      <c r="I75" s="31">
        <v>5</v>
      </c>
      <c r="J75" s="31" t="s">
        <v>27</v>
      </c>
      <c r="K75" s="31" t="s">
        <v>27</v>
      </c>
      <c r="L75" s="38"/>
      <c r="M75" s="38">
        <v>2</v>
      </c>
      <c r="N75" s="38"/>
      <c r="O75" s="38"/>
      <c r="P75" s="33">
        <v>2</v>
      </c>
      <c r="Q75" s="34">
        <f t="shared" ref="Q75:Q83" si="5">ROUND(SUMPRODUCT(H75:P75,$H$10:$P$10)/100,1)</f>
        <v>4.5</v>
      </c>
      <c r="R75" s="35" t="str">
        <f t="shared" si="3"/>
        <v>D</v>
      </c>
      <c r="S75" s="36" t="str">
        <f t="shared" si="1"/>
        <v>Trung bình yếu</v>
      </c>
      <c r="T75" s="37" t="str">
        <f t="shared" si="4"/>
        <v/>
      </c>
      <c r="U75" s="91"/>
      <c r="V75" s="89" t="str">
        <f t="shared" ref="V75:V83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3052</v>
      </c>
      <c r="D76" s="28" t="s">
        <v>3053</v>
      </c>
      <c r="E76" s="29" t="s">
        <v>300</v>
      </c>
      <c r="F76" s="30" t="s">
        <v>1529</v>
      </c>
      <c r="G76" s="27" t="s">
        <v>424</v>
      </c>
      <c r="H76" s="31">
        <v>8</v>
      </c>
      <c r="I76" s="31">
        <v>8</v>
      </c>
      <c r="J76" s="31" t="s">
        <v>27</v>
      </c>
      <c r="K76" s="31" t="s">
        <v>27</v>
      </c>
      <c r="L76" s="38"/>
      <c r="M76" s="38">
        <v>4</v>
      </c>
      <c r="N76" s="38"/>
      <c r="O76" s="38"/>
      <c r="P76" s="33">
        <v>4</v>
      </c>
      <c r="Q76" s="34">
        <f t="shared" si="5"/>
        <v>6</v>
      </c>
      <c r="R76" s="35" t="str">
        <f t="shared" si="3"/>
        <v>C</v>
      </c>
      <c r="S76" s="36" t="str">
        <f t="shared" si="1"/>
        <v>Trung bình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3054</v>
      </c>
      <c r="D77" s="28" t="s">
        <v>3055</v>
      </c>
      <c r="E77" s="29" t="s">
        <v>300</v>
      </c>
      <c r="F77" s="30" t="s">
        <v>1132</v>
      </c>
      <c r="G77" s="27" t="s">
        <v>331</v>
      </c>
      <c r="H77" s="31">
        <v>10</v>
      </c>
      <c r="I77" s="31">
        <v>6</v>
      </c>
      <c r="J77" s="31" t="s">
        <v>27</v>
      </c>
      <c r="K77" s="31" t="s">
        <v>27</v>
      </c>
      <c r="L77" s="38"/>
      <c r="M77" s="38">
        <v>3</v>
      </c>
      <c r="N77" s="38"/>
      <c r="O77" s="38"/>
      <c r="P77" s="33">
        <v>3</v>
      </c>
      <c r="Q77" s="34">
        <f t="shared" si="5"/>
        <v>5.3</v>
      </c>
      <c r="R77" s="35" t="str">
        <f t="shared" si="3"/>
        <v>D+</v>
      </c>
      <c r="S77" s="36" t="str">
        <f t="shared" si="1"/>
        <v>Trung bình yếu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3056</v>
      </c>
      <c r="D78" s="28" t="s">
        <v>1969</v>
      </c>
      <c r="E78" s="29" t="s">
        <v>300</v>
      </c>
      <c r="F78" s="30" t="s">
        <v>749</v>
      </c>
      <c r="G78" s="27" t="s">
        <v>331</v>
      </c>
      <c r="H78" s="31">
        <v>10</v>
      </c>
      <c r="I78" s="31">
        <v>5</v>
      </c>
      <c r="J78" s="31" t="s">
        <v>27</v>
      </c>
      <c r="K78" s="31" t="s">
        <v>27</v>
      </c>
      <c r="L78" s="38"/>
      <c r="M78" s="38">
        <v>5</v>
      </c>
      <c r="N78" s="38"/>
      <c r="O78" s="38"/>
      <c r="P78" s="33">
        <v>5</v>
      </c>
      <c r="Q78" s="34">
        <f t="shared" si="5"/>
        <v>6</v>
      </c>
      <c r="R78" s="35" t="str">
        <f t="shared" si="3"/>
        <v>C</v>
      </c>
      <c r="S78" s="36" t="str">
        <f t="shared" si="1"/>
        <v>Trung bình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3057</v>
      </c>
      <c r="D79" s="28" t="s">
        <v>3058</v>
      </c>
      <c r="E79" s="29" t="s">
        <v>311</v>
      </c>
      <c r="F79" s="30" t="s">
        <v>226</v>
      </c>
      <c r="G79" s="27" t="s">
        <v>272</v>
      </c>
      <c r="H79" s="31">
        <v>10</v>
      </c>
      <c r="I79" s="31">
        <v>10</v>
      </c>
      <c r="J79" s="31" t="s">
        <v>27</v>
      </c>
      <c r="K79" s="31" t="s">
        <v>27</v>
      </c>
      <c r="L79" s="38"/>
      <c r="M79" s="38">
        <v>2</v>
      </c>
      <c r="N79" s="38"/>
      <c r="O79" s="38"/>
      <c r="P79" s="33">
        <v>2</v>
      </c>
      <c r="Q79" s="34">
        <f t="shared" si="5"/>
        <v>6</v>
      </c>
      <c r="R79" s="35" t="str">
        <f t="shared" si="3"/>
        <v>C</v>
      </c>
      <c r="S79" s="36" t="str">
        <f t="shared" si="1"/>
        <v>Trung bình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3059</v>
      </c>
      <c r="D80" s="28" t="s">
        <v>3060</v>
      </c>
      <c r="E80" s="29" t="s">
        <v>315</v>
      </c>
      <c r="F80" s="30" t="s">
        <v>861</v>
      </c>
      <c r="G80" s="27" t="s">
        <v>688</v>
      </c>
      <c r="H80" s="31">
        <v>10</v>
      </c>
      <c r="I80" s="31">
        <v>7</v>
      </c>
      <c r="J80" s="31" t="s">
        <v>27</v>
      </c>
      <c r="K80" s="31" t="s">
        <v>27</v>
      </c>
      <c r="L80" s="38"/>
      <c r="M80" s="38">
        <v>4</v>
      </c>
      <c r="N80" s="38"/>
      <c r="O80" s="38"/>
      <c r="P80" s="33">
        <v>4</v>
      </c>
      <c r="Q80" s="34">
        <f t="shared" si="5"/>
        <v>6.1</v>
      </c>
      <c r="R80" s="35" t="str">
        <f t="shared" si="3"/>
        <v>C</v>
      </c>
      <c r="S80" s="36" t="str">
        <f t="shared" si="1"/>
        <v>Trung bình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3061</v>
      </c>
      <c r="D81" s="28" t="s">
        <v>2493</v>
      </c>
      <c r="E81" s="29" t="s">
        <v>319</v>
      </c>
      <c r="F81" s="30" t="s">
        <v>1518</v>
      </c>
      <c r="G81" s="27" t="s">
        <v>102</v>
      </c>
      <c r="H81" s="31">
        <v>10</v>
      </c>
      <c r="I81" s="31">
        <v>7</v>
      </c>
      <c r="J81" s="31" t="s">
        <v>27</v>
      </c>
      <c r="K81" s="31" t="s">
        <v>27</v>
      </c>
      <c r="L81" s="38"/>
      <c r="M81" s="38">
        <v>4</v>
      </c>
      <c r="N81" s="38"/>
      <c r="O81" s="38"/>
      <c r="P81" s="33">
        <v>4</v>
      </c>
      <c r="Q81" s="34">
        <f t="shared" si="5"/>
        <v>6.1</v>
      </c>
      <c r="R81" s="35" t="str">
        <f t="shared" si="3"/>
        <v>C</v>
      </c>
      <c r="S81" s="36" t="str">
        <f t="shared" si="1"/>
        <v>Trung bình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3062</v>
      </c>
      <c r="D82" s="28" t="s">
        <v>3063</v>
      </c>
      <c r="E82" s="29" t="s">
        <v>1276</v>
      </c>
      <c r="F82" s="30" t="s">
        <v>1674</v>
      </c>
      <c r="G82" s="27" t="s">
        <v>115</v>
      </c>
      <c r="H82" s="31">
        <v>10</v>
      </c>
      <c r="I82" s="31">
        <v>6</v>
      </c>
      <c r="J82" s="31" t="s">
        <v>27</v>
      </c>
      <c r="K82" s="31" t="s">
        <v>27</v>
      </c>
      <c r="L82" s="38"/>
      <c r="M82" s="38">
        <v>4</v>
      </c>
      <c r="N82" s="38"/>
      <c r="O82" s="38"/>
      <c r="P82" s="33">
        <v>4</v>
      </c>
      <c r="Q82" s="34">
        <f t="shared" si="5"/>
        <v>5.8</v>
      </c>
      <c r="R82" s="35" t="str">
        <f t="shared" si="3"/>
        <v>C</v>
      </c>
      <c r="S82" s="36" t="str">
        <f t="shared" si="1"/>
        <v>Trung bình</v>
      </c>
      <c r="T82" s="37" t="str">
        <f t="shared" si="4"/>
        <v/>
      </c>
      <c r="U82" s="91"/>
      <c r="V82" s="89" t="str">
        <f t="shared" si="6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18.75" customHeight="1">
      <c r="B83" s="26">
        <v>73</v>
      </c>
      <c r="C83" s="27" t="s">
        <v>3064</v>
      </c>
      <c r="D83" s="28" t="s">
        <v>3065</v>
      </c>
      <c r="E83" s="29" t="s">
        <v>778</v>
      </c>
      <c r="F83" s="30" t="s">
        <v>393</v>
      </c>
      <c r="G83" s="27" t="s">
        <v>120</v>
      </c>
      <c r="H83" s="31">
        <v>0</v>
      </c>
      <c r="I83" s="31">
        <v>0</v>
      </c>
      <c r="J83" s="31" t="s">
        <v>27</v>
      </c>
      <c r="K83" s="31" t="s">
        <v>27</v>
      </c>
      <c r="L83" s="38"/>
      <c r="M83" s="38"/>
      <c r="N83" s="38"/>
      <c r="O83" s="38"/>
      <c r="P83" s="33"/>
      <c r="Q83" s="34">
        <f t="shared" si="5"/>
        <v>0</v>
      </c>
      <c r="R83" s="35" t="str">
        <f t="shared" si="3"/>
        <v>F</v>
      </c>
      <c r="S83" s="36" t="str">
        <f t="shared" si="1"/>
        <v>Kém</v>
      </c>
      <c r="T83" s="37" t="str">
        <f t="shared" si="4"/>
        <v>Không đủ ĐKDT</v>
      </c>
      <c r="U83" s="91"/>
      <c r="V83" s="89" t="str">
        <f t="shared" si="6"/>
        <v>Học lại</v>
      </c>
      <c r="W83" s="74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2"/>
    </row>
    <row r="84" spans="1:38" ht="7.5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t="16.5">
      <c r="A85" s="2"/>
      <c r="B85" s="111" t="s">
        <v>28</v>
      </c>
      <c r="C85" s="111"/>
      <c r="D85" s="40"/>
      <c r="E85" s="41"/>
      <c r="F85" s="41"/>
      <c r="G85" s="41"/>
      <c r="H85" s="42"/>
      <c r="I85" s="43"/>
      <c r="J85" s="43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</row>
    <row r="86" spans="1:38" ht="16.5" customHeight="1">
      <c r="A86" s="2"/>
      <c r="B86" s="45" t="s">
        <v>29</v>
      </c>
      <c r="C86" s="45"/>
      <c r="D86" s="46">
        <f>+$Y$9</f>
        <v>73</v>
      </c>
      <c r="E86" s="47" t="s">
        <v>30</v>
      </c>
      <c r="F86" s="47"/>
      <c r="G86" s="131" t="s">
        <v>31</v>
      </c>
      <c r="H86" s="131"/>
      <c r="I86" s="131"/>
      <c r="J86" s="131"/>
      <c r="K86" s="131"/>
      <c r="L86" s="131"/>
      <c r="M86" s="131"/>
      <c r="N86" s="131"/>
      <c r="O86" s="131"/>
      <c r="P86" s="48">
        <f>$Y$9 -COUNTIF($T$10:$T$273,"Vắng") -COUNTIF($T$10:$T$273,"Vắng có phép") - COUNTIF($T$10:$T$273,"Đình chỉ thi") - COUNTIF($T$10:$T$273,"Không đủ ĐKDT")</f>
        <v>71</v>
      </c>
      <c r="Q86" s="48"/>
      <c r="R86" s="49"/>
      <c r="S86" s="50"/>
      <c r="T86" s="50" t="s">
        <v>30</v>
      </c>
      <c r="U86" s="3"/>
    </row>
    <row r="87" spans="1:38" ht="16.5" customHeight="1">
      <c r="A87" s="2"/>
      <c r="B87" s="45" t="s">
        <v>32</v>
      </c>
      <c r="C87" s="45"/>
      <c r="D87" s="46">
        <f>+$AJ$9</f>
        <v>70</v>
      </c>
      <c r="E87" s="47" t="s">
        <v>30</v>
      </c>
      <c r="F87" s="47"/>
      <c r="G87" s="131" t="s">
        <v>33</v>
      </c>
      <c r="H87" s="131"/>
      <c r="I87" s="131"/>
      <c r="J87" s="131"/>
      <c r="K87" s="131"/>
      <c r="L87" s="131"/>
      <c r="M87" s="131"/>
      <c r="N87" s="131"/>
      <c r="O87" s="131"/>
      <c r="P87" s="51">
        <f>COUNTIF($T$10:$T$149,"Vắng")</f>
        <v>0</v>
      </c>
      <c r="Q87" s="51"/>
      <c r="R87" s="52"/>
      <c r="S87" s="50"/>
      <c r="T87" s="50" t="s">
        <v>30</v>
      </c>
      <c r="U87" s="3"/>
    </row>
    <row r="88" spans="1:38" ht="16.5" customHeight="1">
      <c r="A88" s="2"/>
      <c r="B88" s="45" t="s">
        <v>53</v>
      </c>
      <c r="C88" s="45"/>
      <c r="D88" s="83">
        <f>COUNTIF(V11:V83,"Học lại")</f>
        <v>3</v>
      </c>
      <c r="E88" s="47" t="s">
        <v>30</v>
      </c>
      <c r="F88" s="47"/>
      <c r="G88" s="131" t="s">
        <v>54</v>
      </c>
      <c r="H88" s="131"/>
      <c r="I88" s="131"/>
      <c r="J88" s="131"/>
      <c r="K88" s="131"/>
      <c r="L88" s="131"/>
      <c r="M88" s="131"/>
      <c r="N88" s="131"/>
      <c r="O88" s="131"/>
      <c r="P88" s="48">
        <f>COUNTIF($T$10:$T$149,"Vắng có phép")</f>
        <v>0</v>
      </c>
      <c r="Q88" s="48"/>
      <c r="R88" s="49"/>
      <c r="S88" s="50"/>
      <c r="T88" s="50" t="s">
        <v>30</v>
      </c>
      <c r="U88" s="3"/>
    </row>
    <row r="89" spans="1:38" ht="3" customHeight="1">
      <c r="A89" s="2"/>
      <c r="B89" s="39"/>
      <c r="C89" s="40"/>
      <c r="D89" s="40"/>
      <c r="E89" s="41"/>
      <c r="F89" s="41"/>
      <c r="G89" s="41"/>
      <c r="H89" s="42"/>
      <c r="I89" s="43"/>
      <c r="J89" s="43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</row>
    <row r="90" spans="1:38">
      <c r="B90" s="84" t="s">
        <v>34</v>
      </c>
      <c r="C90" s="84"/>
      <c r="D90" s="85">
        <f>COUNTIF(V11:V83,"Thi lại")</f>
        <v>0</v>
      </c>
      <c r="E90" s="86" t="s">
        <v>30</v>
      </c>
      <c r="F90" s="3"/>
      <c r="G90" s="3"/>
      <c r="H90" s="3"/>
      <c r="I90" s="3"/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3"/>
    </row>
    <row r="91" spans="1:38">
      <c r="B91" s="84"/>
      <c r="C91" s="84"/>
      <c r="D91" s="85"/>
      <c r="E91" s="86"/>
      <c r="F91" s="3"/>
      <c r="G91" s="3"/>
      <c r="H91" s="3"/>
      <c r="I91" s="3"/>
      <c r="J91" s="130" t="s">
        <v>3865</v>
      </c>
      <c r="K91" s="130"/>
      <c r="L91" s="130"/>
      <c r="M91" s="130"/>
      <c r="N91" s="130"/>
      <c r="O91" s="130"/>
      <c r="P91" s="130"/>
      <c r="Q91" s="130"/>
      <c r="R91" s="130"/>
      <c r="S91" s="130"/>
      <c r="T91" s="130"/>
      <c r="U91" s="3"/>
    </row>
    <row r="92" spans="1:38">
      <c r="A92" s="53"/>
      <c r="B92" s="99" t="s">
        <v>35</v>
      </c>
      <c r="C92" s="99"/>
      <c r="D92" s="99"/>
      <c r="E92" s="99"/>
      <c r="F92" s="99"/>
      <c r="G92" s="99"/>
      <c r="H92" s="99"/>
      <c r="I92" s="54"/>
      <c r="J92" s="104" t="s">
        <v>36</v>
      </c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3"/>
    </row>
    <row r="93" spans="1:38" ht="4.5" customHeight="1">
      <c r="A93" s="2"/>
      <c r="B93" s="39"/>
      <c r="C93" s="55"/>
      <c r="D93" s="55"/>
      <c r="E93" s="56"/>
      <c r="F93" s="56"/>
      <c r="G93" s="56"/>
      <c r="H93" s="57"/>
      <c r="I93" s="58"/>
      <c r="J93" s="58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38" s="2" customFormat="1">
      <c r="B94" s="99" t="s">
        <v>37</v>
      </c>
      <c r="C94" s="99"/>
      <c r="D94" s="101" t="s">
        <v>38</v>
      </c>
      <c r="E94" s="101"/>
      <c r="F94" s="101"/>
      <c r="G94" s="101"/>
      <c r="H94" s="101"/>
      <c r="I94" s="58"/>
      <c r="J94" s="58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9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3.7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18" customHeight="1">
      <c r="A100" s="1"/>
      <c r="B100" s="100" t="s">
        <v>3863</v>
      </c>
      <c r="C100" s="100"/>
      <c r="D100" s="100" t="s">
        <v>3864</v>
      </c>
      <c r="E100" s="100"/>
      <c r="F100" s="100"/>
      <c r="G100" s="100"/>
      <c r="H100" s="100"/>
      <c r="I100" s="100"/>
      <c r="J100" s="100" t="s">
        <v>39</v>
      </c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4.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s="2" customFormat="1" ht="36.75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62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</row>
    <row r="103" spans="1:38" ht="38.25" hidden="1" customHeight="1">
      <c r="B103" s="98" t="s">
        <v>51</v>
      </c>
      <c r="C103" s="99"/>
      <c r="D103" s="99"/>
      <c r="E103" s="99"/>
      <c r="F103" s="99"/>
      <c r="G103" s="99"/>
      <c r="H103" s="98" t="s">
        <v>52</v>
      </c>
      <c r="I103" s="98"/>
      <c r="J103" s="98"/>
      <c r="K103" s="98"/>
      <c r="L103" s="98"/>
      <c r="M103" s="98"/>
      <c r="N103" s="102" t="s">
        <v>57</v>
      </c>
      <c r="O103" s="102"/>
      <c r="P103" s="102"/>
      <c r="Q103" s="102"/>
      <c r="R103" s="102"/>
      <c r="S103" s="102"/>
      <c r="T103" s="102"/>
      <c r="U103" s="102"/>
    </row>
    <row r="104" spans="1:38" hidden="1">
      <c r="B104" s="39"/>
      <c r="C104" s="55"/>
      <c r="D104" s="55"/>
      <c r="E104" s="56"/>
      <c r="F104" s="56"/>
      <c r="G104" s="56"/>
      <c r="H104" s="57"/>
      <c r="I104" s="58"/>
      <c r="J104" s="58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38" hidden="1">
      <c r="B105" s="99" t="s">
        <v>37</v>
      </c>
      <c r="C105" s="99"/>
      <c r="D105" s="101" t="s">
        <v>38</v>
      </c>
      <c r="E105" s="101"/>
      <c r="F105" s="101"/>
      <c r="G105" s="101"/>
      <c r="H105" s="101"/>
      <c r="I105" s="58"/>
      <c r="J105" s="58"/>
      <c r="K105" s="44"/>
      <c r="L105" s="44"/>
      <c r="M105" s="44"/>
      <c r="N105" s="44"/>
      <c r="O105" s="44"/>
      <c r="P105" s="44"/>
      <c r="Q105" s="44"/>
      <c r="R105" s="44"/>
      <c r="S105" s="44"/>
      <c r="T105" s="44"/>
    </row>
    <row r="106" spans="1:38" hidden="1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38" hidden="1"/>
    <row r="108" spans="1:38" hidden="1"/>
    <row r="109" spans="1:38" hidden="1"/>
    <row r="110" spans="1:38" hidden="1"/>
    <row r="111" spans="1:38" hidden="1">
      <c r="B111" s="139" t="s">
        <v>3839</v>
      </c>
      <c r="C111" s="139"/>
      <c r="D111" s="139"/>
      <c r="E111" s="97"/>
      <c r="F111" s="97"/>
      <c r="G111" s="97"/>
      <c r="H111" s="97" t="s">
        <v>3838</v>
      </c>
      <c r="I111" s="97"/>
      <c r="J111" s="97"/>
      <c r="K111" s="97"/>
      <c r="L111" s="97"/>
      <c r="M111" s="97"/>
      <c r="N111" s="97" t="s">
        <v>58</v>
      </c>
      <c r="O111" s="97"/>
      <c r="P111" s="97"/>
      <c r="Q111" s="97"/>
      <c r="R111" s="97"/>
      <c r="S111" s="97"/>
      <c r="T111" s="97"/>
      <c r="U111" s="97"/>
    </row>
    <row r="112" spans="1:38" hidden="1"/>
    <row r="113" hidden="1"/>
  </sheetData>
  <sheetProtection formatCells="0" formatColumns="0" formatRows="0" insertColumns="0" insertRows="0" insertHyperlinks="0" deleteColumns="0" deleteRows="0" sort="0" autoFilter="0" pivotTables="0"/>
  <autoFilter ref="A9:AL83">
    <filterColumn colId="3" showButton="0"/>
  </autoFilter>
  <mergeCells count="61">
    <mergeCell ref="B105:C105"/>
    <mergeCell ref="D105:H105"/>
    <mergeCell ref="B111:D111"/>
    <mergeCell ref="E111:G111"/>
    <mergeCell ref="H111:M111"/>
    <mergeCell ref="N111:U111"/>
    <mergeCell ref="B100:C100"/>
    <mergeCell ref="D100:I100"/>
    <mergeCell ref="J100:T100"/>
    <mergeCell ref="B103:G103"/>
    <mergeCell ref="H103:M103"/>
    <mergeCell ref="N103:U103"/>
    <mergeCell ref="G88:O88"/>
    <mergeCell ref="J90:T90"/>
    <mergeCell ref="J91:T91"/>
    <mergeCell ref="B92:H92"/>
    <mergeCell ref="J92:T92"/>
    <mergeCell ref="B94:C94"/>
    <mergeCell ref="D94:H94"/>
    <mergeCell ref="T8:T10"/>
    <mergeCell ref="U8:U10"/>
    <mergeCell ref="B10:G10"/>
    <mergeCell ref="B85:C85"/>
    <mergeCell ref="G86:O86"/>
    <mergeCell ref="G87:O87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3">
    <cfRule type="cellIs" dxfId="29" priority="3" operator="greaterThan">
      <formula>10</formula>
    </cfRule>
  </conditionalFormatting>
  <conditionalFormatting sqref="C1:C1048576">
    <cfRule type="duplicateValues" dxfId="28" priority="2"/>
  </conditionalFormatting>
  <conditionalFormatting sqref="C105:C111">
    <cfRule type="duplicateValues" dxfId="27" priority="1"/>
  </conditionalFormatting>
  <dataValidations count="1">
    <dataValidation allowBlank="1" showInputMessage="1" showErrorMessage="1" errorTitle="Không xóa dữ liệu" error="Không xóa dữ liệu" prompt="Không xóa dữ liệu" sqref="D88 V11:W83 W5:AK9 X3:AK4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09"/>
  <sheetViews>
    <sheetView workbookViewId="0">
      <pane ySplit="4" topLeftCell="A77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1.109375" style="1" customWidth="1"/>
    <col min="5" max="5" width="9.109375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3819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1</v>
      </c>
      <c r="G6" s="120" t="s">
        <v>55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3" t="s">
        <v>49</v>
      </c>
      <c r="N9" s="93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nhóm:21</v>
      </c>
      <c r="Y9" s="69">
        <f>+$AH$9+$AJ$9+$AF$9</f>
        <v>68</v>
      </c>
      <c r="Z9" s="63">
        <f>COUNTIF($S$10:$S$138,"Khiển trách")</f>
        <v>0</v>
      </c>
      <c r="AA9" s="63">
        <f>COUNTIF($S$10:$S$138,"Cảnh cáo")</f>
        <v>0</v>
      </c>
      <c r="AB9" s="63">
        <f>COUNTIF($S$10:$S$138,"Đình chỉ thi")</f>
        <v>0</v>
      </c>
      <c r="AC9" s="70">
        <f>+($Z$9+$AA$9+$AB$9)/$Y$9*100%</f>
        <v>0</v>
      </c>
      <c r="AD9" s="63">
        <f>SUM(COUNTIF($S$10:$S$136,"Vắng"),COUNTIF($S$10:$S$136,"Vắng có phép"))</f>
        <v>0</v>
      </c>
      <c r="AE9" s="71">
        <f>+$AD$9/$Y$9</f>
        <v>0</v>
      </c>
      <c r="AF9" s="72">
        <f>COUNTIF($V$10:$V$136,"Thi lại")</f>
        <v>0</v>
      </c>
      <c r="AG9" s="71">
        <f>+$AF$9/$Y$9</f>
        <v>0</v>
      </c>
      <c r="AH9" s="72">
        <f>COUNTIF($V$10:$V$137,"Học lại")</f>
        <v>3</v>
      </c>
      <c r="AI9" s="71">
        <f>+$AH$9/$Y$9</f>
        <v>4.4117647058823532E-2</v>
      </c>
      <c r="AJ9" s="63">
        <f>COUNTIF($V$11:$V$137,"Đạt")</f>
        <v>65</v>
      </c>
      <c r="AK9" s="70">
        <f>+$AJ$9/$Y$9</f>
        <v>0.95588235294117652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3066</v>
      </c>
      <c r="D11" s="17" t="s">
        <v>3067</v>
      </c>
      <c r="E11" s="18" t="s">
        <v>67</v>
      </c>
      <c r="F11" s="19" t="s">
        <v>1722</v>
      </c>
      <c r="G11" s="16" t="s">
        <v>1076</v>
      </c>
      <c r="H11" s="20">
        <v>10</v>
      </c>
      <c r="I11" s="20">
        <v>2</v>
      </c>
      <c r="J11" s="20" t="s">
        <v>27</v>
      </c>
      <c r="K11" s="20" t="s">
        <v>27</v>
      </c>
      <c r="L11" s="21"/>
      <c r="M11" s="21">
        <v>3</v>
      </c>
      <c r="N11" s="21"/>
      <c r="O11" s="21"/>
      <c r="P11" s="22">
        <v>3</v>
      </c>
      <c r="Q11" s="23">
        <f t="shared" ref="Q11:Q74" si="0">ROUND(SUMPRODUCT(H11:P11,$H$10:$P$10)/100,1)</f>
        <v>4.0999999999999996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4" t="str">
        <f t="shared" ref="S11:S78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3068</v>
      </c>
      <c r="D12" s="28" t="s">
        <v>678</v>
      </c>
      <c r="E12" s="29" t="s">
        <v>67</v>
      </c>
      <c r="F12" s="30" t="s">
        <v>908</v>
      </c>
      <c r="G12" s="27" t="s">
        <v>1076</v>
      </c>
      <c r="H12" s="31">
        <v>10</v>
      </c>
      <c r="I12" s="31">
        <v>2</v>
      </c>
      <c r="J12" s="31" t="s">
        <v>27</v>
      </c>
      <c r="K12" s="31" t="s">
        <v>27</v>
      </c>
      <c r="L12" s="32"/>
      <c r="M12" s="32">
        <v>3</v>
      </c>
      <c r="N12" s="32"/>
      <c r="O12" s="32"/>
      <c r="P12" s="33">
        <v>3</v>
      </c>
      <c r="Q12" s="34">
        <f t="shared" si="0"/>
        <v>4.0999999999999996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3069</v>
      </c>
      <c r="D13" s="28" t="s">
        <v>3070</v>
      </c>
      <c r="E13" s="29" t="s">
        <v>1995</v>
      </c>
      <c r="F13" s="30" t="s">
        <v>971</v>
      </c>
      <c r="G13" s="27" t="s">
        <v>1076</v>
      </c>
      <c r="H13" s="31">
        <v>10</v>
      </c>
      <c r="I13" s="31">
        <v>4</v>
      </c>
      <c r="J13" s="31" t="s">
        <v>27</v>
      </c>
      <c r="K13" s="31" t="s">
        <v>27</v>
      </c>
      <c r="L13" s="38"/>
      <c r="M13" s="38">
        <v>6</v>
      </c>
      <c r="N13" s="38"/>
      <c r="O13" s="38"/>
      <c r="P13" s="33">
        <v>6</v>
      </c>
      <c r="Q13" s="34">
        <f t="shared" si="0"/>
        <v>6.2</v>
      </c>
      <c r="R13" s="35" t="str">
        <f t="shared" ref="R13:R78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1"/>
        <v>Trung bình</v>
      </c>
      <c r="T13" s="37" t="str">
        <f t="shared" ref="T13:T78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3071</v>
      </c>
      <c r="D14" s="28" t="s">
        <v>686</v>
      </c>
      <c r="E14" s="29" t="s">
        <v>1127</v>
      </c>
      <c r="F14" s="30" t="s">
        <v>286</v>
      </c>
      <c r="G14" s="27" t="s">
        <v>886</v>
      </c>
      <c r="H14" s="31">
        <v>10</v>
      </c>
      <c r="I14" s="31">
        <v>2</v>
      </c>
      <c r="J14" s="31" t="s">
        <v>27</v>
      </c>
      <c r="K14" s="31" t="s">
        <v>27</v>
      </c>
      <c r="L14" s="38"/>
      <c r="M14" s="38">
        <v>3</v>
      </c>
      <c r="N14" s="38"/>
      <c r="O14" s="38"/>
      <c r="P14" s="33">
        <v>3</v>
      </c>
      <c r="Q14" s="34">
        <f t="shared" si="0"/>
        <v>4.0999999999999996</v>
      </c>
      <c r="R14" s="35" t="str">
        <f t="shared" si="3"/>
        <v>D</v>
      </c>
      <c r="S14" s="36" t="str">
        <f t="shared" si="1"/>
        <v>Trung bình yếu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3072</v>
      </c>
      <c r="D15" s="28" t="s">
        <v>3073</v>
      </c>
      <c r="E15" s="29" t="s">
        <v>3074</v>
      </c>
      <c r="F15" s="30" t="s">
        <v>3075</v>
      </c>
      <c r="G15" s="27" t="s">
        <v>688</v>
      </c>
      <c r="H15" s="31">
        <v>9</v>
      </c>
      <c r="I15" s="31">
        <v>3</v>
      </c>
      <c r="J15" s="31" t="s">
        <v>27</v>
      </c>
      <c r="K15" s="31" t="s">
        <v>27</v>
      </c>
      <c r="L15" s="38"/>
      <c r="M15" s="38">
        <v>6</v>
      </c>
      <c r="N15" s="38"/>
      <c r="O15" s="38"/>
      <c r="P15" s="33">
        <v>6</v>
      </c>
      <c r="Q15" s="34">
        <f t="shared" si="0"/>
        <v>5.7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3076</v>
      </c>
      <c r="D16" s="28" t="s">
        <v>3077</v>
      </c>
      <c r="E16" s="29" t="s">
        <v>3078</v>
      </c>
      <c r="F16" s="30" t="s">
        <v>412</v>
      </c>
      <c r="G16" s="27" t="s">
        <v>615</v>
      </c>
      <c r="H16" s="31">
        <v>10</v>
      </c>
      <c r="I16" s="31">
        <v>2</v>
      </c>
      <c r="J16" s="31" t="s">
        <v>27</v>
      </c>
      <c r="K16" s="31" t="s">
        <v>27</v>
      </c>
      <c r="L16" s="38"/>
      <c r="M16" s="38">
        <v>3</v>
      </c>
      <c r="N16" s="38"/>
      <c r="O16" s="38"/>
      <c r="P16" s="33">
        <v>3</v>
      </c>
      <c r="Q16" s="34">
        <f t="shared" si="0"/>
        <v>4.0999999999999996</v>
      </c>
      <c r="R16" s="35" t="str">
        <f t="shared" si="3"/>
        <v>D</v>
      </c>
      <c r="S16" s="36" t="str">
        <f t="shared" si="1"/>
        <v>Trung bình yếu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3079</v>
      </c>
      <c r="D17" s="28" t="s">
        <v>773</v>
      </c>
      <c r="E17" s="29" t="s">
        <v>600</v>
      </c>
      <c r="F17" s="30" t="s">
        <v>431</v>
      </c>
      <c r="G17" s="27" t="s">
        <v>1367</v>
      </c>
      <c r="H17" s="31">
        <v>10</v>
      </c>
      <c r="I17" s="31">
        <v>2</v>
      </c>
      <c r="J17" s="31" t="s">
        <v>27</v>
      </c>
      <c r="K17" s="31" t="s">
        <v>27</v>
      </c>
      <c r="L17" s="38"/>
      <c r="M17" s="38">
        <v>3</v>
      </c>
      <c r="N17" s="38"/>
      <c r="O17" s="38"/>
      <c r="P17" s="33">
        <v>3</v>
      </c>
      <c r="Q17" s="34">
        <f t="shared" si="0"/>
        <v>4.0999999999999996</v>
      </c>
      <c r="R17" s="35" t="str">
        <f t="shared" si="3"/>
        <v>D</v>
      </c>
      <c r="S17" s="36" t="str">
        <f t="shared" si="1"/>
        <v>Trung bình yếu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3080</v>
      </c>
      <c r="D18" s="28" t="s">
        <v>3081</v>
      </c>
      <c r="E18" s="29" t="s">
        <v>100</v>
      </c>
      <c r="F18" s="30" t="s">
        <v>1991</v>
      </c>
      <c r="G18" s="27" t="s">
        <v>615</v>
      </c>
      <c r="H18" s="31">
        <v>10</v>
      </c>
      <c r="I18" s="31">
        <v>1</v>
      </c>
      <c r="J18" s="31" t="s">
        <v>27</v>
      </c>
      <c r="K18" s="31" t="s">
        <v>27</v>
      </c>
      <c r="L18" s="38"/>
      <c r="M18" s="38">
        <v>5</v>
      </c>
      <c r="N18" s="38"/>
      <c r="O18" s="38"/>
      <c r="P18" s="33">
        <v>5</v>
      </c>
      <c r="Q18" s="34">
        <f t="shared" si="0"/>
        <v>4.8</v>
      </c>
      <c r="R18" s="35" t="str">
        <f t="shared" si="3"/>
        <v>D</v>
      </c>
      <c r="S18" s="36" t="str">
        <f t="shared" si="1"/>
        <v>Trung bình yếu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3082</v>
      </c>
      <c r="D19" s="28" t="s">
        <v>2955</v>
      </c>
      <c r="E19" s="29" t="s">
        <v>100</v>
      </c>
      <c r="F19" s="30" t="s">
        <v>188</v>
      </c>
      <c r="G19" s="27" t="s">
        <v>195</v>
      </c>
      <c r="H19" s="31">
        <v>5</v>
      </c>
      <c r="I19" s="31">
        <v>4</v>
      </c>
      <c r="J19" s="31" t="s">
        <v>27</v>
      </c>
      <c r="K19" s="31" t="s">
        <v>27</v>
      </c>
      <c r="L19" s="38"/>
      <c r="M19" s="38">
        <v>9</v>
      </c>
      <c r="N19" s="38"/>
      <c r="O19" s="38"/>
      <c r="P19" s="33">
        <v>9</v>
      </c>
      <c r="Q19" s="34">
        <f t="shared" si="0"/>
        <v>6.7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3083</v>
      </c>
      <c r="D20" s="28" t="s">
        <v>3084</v>
      </c>
      <c r="E20" s="29" t="s">
        <v>3085</v>
      </c>
      <c r="F20" s="30" t="s">
        <v>373</v>
      </c>
      <c r="G20" s="27" t="s">
        <v>739</v>
      </c>
      <c r="H20" s="31">
        <v>8</v>
      </c>
      <c r="I20" s="31">
        <v>3</v>
      </c>
      <c r="J20" s="31" t="s">
        <v>27</v>
      </c>
      <c r="K20" s="31" t="s">
        <v>27</v>
      </c>
      <c r="L20" s="38"/>
      <c r="M20" s="38">
        <v>4</v>
      </c>
      <c r="N20" s="38"/>
      <c r="O20" s="38"/>
      <c r="P20" s="33">
        <v>4</v>
      </c>
      <c r="Q20" s="34">
        <f t="shared" si="0"/>
        <v>4.5</v>
      </c>
      <c r="R20" s="35" t="str">
        <f t="shared" si="3"/>
        <v>D</v>
      </c>
      <c r="S20" s="36" t="str">
        <f t="shared" si="1"/>
        <v>Trung bình yếu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3086</v>
      </c>
      <c r="D21" s="28" t="s">
        <v>109</v>
      </c>
      <c r="E21" s="29" t="s">
        <v>3085</v>
      </c>
      <c r="F21" s="30" t="s">
        <v>286</v>
      </c>
      <c r="G21" s="27" t="s">
        <v>220</v>
      </c>
      <c r="H21" s="31">
        <v>10</v>
      </c>
      <c r="I21" s="31">
        <v>2</v>
      </c>
      <c r="J21" s="31" t="s">
        <v>27</v>
      </c>
      <c r="K21" s="31" t="s">
        <v>27</v>
      </c>
      <c r="L21" s="38"/>
      <c r="M21" s="38">
        <v>3</v>
      </c>
      <c r="N21" s="38"/>
      <c r="O21" s="38"/>
      <c r="P21" s="33">
        <v>3</v>
      </c>
      <c r="Q21" s="34">
        <f t="shared" si="0"/>
        <v>4.0999999999999996</v>
      </c>
      <c r="R21" s="35" t="str">
        <f t="shared" si="3"/>
        <v>D</v>
      </c>
      <c r="S21" s="36" t="str">
        <f t="shared" si="1"/>
        <v>Trung bình yếu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3087</v>
      </c>
      <c r="D22" s="28" t="s">
        <v>690</v>
      </c>
      <c r="E22" s="29" t="s">
        <v>105</v>
      </c>
      <c r="F22" s="30" t="s">
        <v>3088</v>
      </c>
      <c r="G22" s="27" t="s">
        <v>2018</v>
      </c>
      <c r="H22" s="31">
        <v>7</v>
      </c>
      <c r="I22" s="31">
        <v>6</v>
      </c>
      <c r="J22" s="31" t="s">
        <v>27</v>
      </c>
      <c r="K22" s="31" t="s">
        <v>27</v>
      </c>
      <c r="L22" s="38"/>
      <c r="M22" s="38">
        <v>4</v>
      </c>
      <c r="N22" s="38"/>
      <c r="O22" s="38"/>
      <c r="P22" s="33">
        <v>4</v>
      </c>
      <c r="Q22" s="34">
        <f t="shared" si="0"/>
        <v>5.2</v>
      </c>
      <c r="R22" s="35" t="str">
        <f t="shared" si="3"/>
        <v>D+</v>
      </c>
      <c r="S22" s="36" t="str">
        <f t="shared" si="1"/>
        <v>Trung bình yếu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3089</v>
      </c>
      <c r="D23" s="28" t="s">
        <v>237</v>
      </c>
      <c r="E23" s="29" t="s">
        <v>105</v>
      </c>
      <c r="F23" s="30" t="s">
        <v>1861</v>
      </c>
      <c r="G23" s="27" t="s">
        <v>220</v>
      </c>
      <c r="H23" s="31">
        <v>10</v>
      </c>
      <c r="I23" s="31">
        <v>2</v>
      </c>
      <c r="J23" s="31" t="s">
        <v>27</v>
      </c>
      <c r="K23" s="31" t="s">
        <v>27</v>
      </c>
      <c r="L23" s="38"/>
      <c r="M23" s="38">
        <v>3</v>
      </c>
      <c r="N23" s="38"/>
      <c r="O23" s="38"/>
      <c r="P23" s="33">
        <v>3</v>
      </c>
      <c r="Q23" s="34">
        <f t="shared" si="0"/>
        <v>4.0999999999999996</v>
      </c>
      <c r="R23" s="35" t="str">
        <f t="shared" si="3"/>
        <v>D</v>
      </c>
      <c r="S23" s="36" t="str">
        <f t="shared" si="1"/>
        <v>Trung bình yếu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3090</v>
      </c>
      <c r="D24" s="28" t="s">
        <v>104</v>
      </c>
      <c r="E24" s="29" t="s">
        <v>105</v>
      </c>
      <c r="F24" s="30" t="s">
        <v>1935</v>
      </c>
      <c r="G24" s="27" t="s">
        <v>615</v>
      </c>
      <c r="H24" s="31">
        <v>5</v>
      </c>
      <c r="I24" s="31">
        <v>4</v>
      </c>
      <c r="J24" s="31" t="s">
        <v>27</v>
      </c>
      <c r="K24" s="31" t="s">
        <v>27</v>
      </c>
      <c r="L24" s="38"/>
      <c r="M24" s="38">
        <v>5</v>
      </c>
      <c r="N24" s="38"/>
      <c r="O24" s="38"/>
      <c r="P24" s="33">
        <v>5</v>
      </c>
      <c r="Q24" s="34">
        <f t="shared" si="0"/>
        <v>4.7</v>
      </c>
      <c r="R24" s="35" t="str">
        <f t="shared" si="3"/>
        <v>D</v>
      </c>
      <c r="S24" s="36" t="str">
        <f t="shared" si="1"/>
        <v>Trung bình yếu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3091</v>
      </c>
      <c r="D25" s="28" t="s">
        <v>224</v>
      </c>
      <c r="E25" s="29" t="s">
        <v>2257</v>
      </c>
      <c r="F25" s="30" t="s">
        <v>450</v>
      </c>
      <c r="G25" s="27" t="s">
        <v>64</v>
      </c>
      <c r="H25" s="31">
        <v>10</v>
      </c>
      <c r="I25" s="31">
        <v>7</v>
      </c>
      <c r="J25" s="31" t="s">
        <v>27</v>
      </c>
      <c r="K25" s="31" t="s">
        <v>27</v>
      </c>
      <c r="L25" s="38"/>
      <c r="M25" s="38">
        <v>3</v>
      </c>
      <c r="N25" s="38"/>
      <c r="O25" s="38"/>
      <c r="P25" s="33">
        <v>3</v>
      </c>
      <c r="Q25" s="34">
        <f t="shared" si="0"/>
        <v>5.6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3092</v>
      </c>
      <c r="D26" s="28" t="s">
        <v>3093</v>
      </c>
      <c r="E26" s="29" t="s">
        <v>384</v>
      </c>
      <c r="F26" s="30" t="s">
        <v>1197</v>
      </c>
      <c r="G26" s="27" t="s">
        <v>688</v>
      </c>
      <c r="H26" s="31">
        <v>8</v>
      </c>
      <c r="I26" s="31">
        <v>10</v>
      </c>
      <c r="J26" s="31" t="s">
        <v>27</v>
      </c>
      <c r="K26" s="31" t="s">
        <v>27</v>
      </c>
      <c r="L26" s="38"/>
      <c r="M26" s="38">
        <v>3</v>
      </c>
      <c r="N26" s="38"/>
      <c r="O26" s="38"/>
      <c r="P26" s="33">
        <v>3</v>
      </c>
      <c r="Q26" s="34">
        <f t="shared" si="0"/>
        <v>6.1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3094</v>
      </c>
      <c r="D27" s="28" t="s">
        <v>113</v>
      </c>
      <c r="E27" s="29" t="s">
        <v>110</v>
      </c>
      <c r="F27" s="30" t="s">
        <v>431</v>
      </c>
      <c r="G27" s="27" t="s">
        <v>64</v>
      </c>
      <c r="H27" s="31">
        <v>10</v>
      </c>
      <c r="I27" s="31">
        <v>4</v>
      </c>
      <c r="J27" s="31" t="s">
        <v>27</v>
      </c>
      <c r="K27" s="31" t="s">
        <v>27</v>
      </c>
      <c r="L27" s="38"/>
      <c r="M27" s="38">
        <v>3</v>
      </c>
      <c r="N27" s="38"/>
      <c r="O27" s="38"/>
      <c r="P27" s="33">
        <v>3</v>
      </c>
      <c r="Q27" s="34">
        <f t="shared" si="0"/>
        <v>4.7</v>
      </c>
      <c r="R27" s="35" t="str">
        <f t="shared" si="3"/>
        <v>D</v>
      </c>
      <c r="S27" s="36" t="str">
        <f t="shared" si="1"/>
        <v>Trung bình yếu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3095</v>
      </c>
      <c r="D28" s="28" t="s">
        <v>410</v>
      </c>
      <c r="E28" s="29" t="s">
        <v>110</v>
      </c>
      <c r="F28" s="30" t="s">
        <v>532</v>
      </c>
      <c r="G28" s="27" t="s">
        <v>768</v>
      </c>
      <c r="H28" s="31">
        <v>0</v>
      </c>
      <c r="I28" s="31">
        <v>0</v>
      </c>
      <c r="J28" s="31" t="s">
        <v>27</v>
      </c>
      <c r="K28" s="31" t="s">
        <v>27</v>
      </c>
      <c r="L28" s="38"/>
      <c r="M28" s="38">
        <v>0</v>
      </c>
      <c r="N28" s="38"/>
      <c r="O28" s="38"/>
      <c r="P28" s="33">
        <v>0</v>
      </c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91"/>
      <c r="V28" s="89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3096</v>
      </c>
      <c r="D29" s="28" t="s">
        <v>3097</v>
      </c>
      <c r="E29" s="29" t="s">
        <v>118</v>
      </c>
      <c r="F29" s="30" t="s">
        <v>1674</v>
      </c>
      <c r="G29" s="27" t="s">
        <v>886</v>
      </c>
      <c r="H29" s="31">
        <v>8</v>
      </c>
      <c r="I29" s="31">
        <v>7</v>
      </c>
      <c r="J29" s="31" t="s">
        <v>27</v>
      </c>
      <c r="K29" s="31" t="s">
        <v>27</v>
      </c>
      <c r="L29" s="38"/>
      <c r="M29" s="38">
        <v>3</v>
      </c>
      <c r="N29" s="38"/>
      <c r="O29" s="38"/>
      <c r="P29" s="33">
        <v>3</v>
      </c>
      <c r="Q29" s="34">
        <f t="shared" si="0"/>
        <v>5.2</v>
      </c>
      <c r="R29" s="35" t="str">
        <f t="shared" si="3"/>
        <v>D+</v>
      </c>
      <c r="S29" s="36" t="str">
        <f t="shared" si="1"/>
        <v>Trung bình yếu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3098</v>
      </c>
      <c r="D30" s="28" t="s">
        <v>606</v>
      </c>
      <c r="E30" s="29" t="s">
        <v>118</v>
      </c>
      <c r="F30" s="30" t="s">
        <v>1440</v>
      </c>
      <c r="G30" s="27" t="s">
        <v>220</v>
      </c>
      <c r="H30" s="31">
        <v>9</v>
      </c>
      <c r="I30" s="31">
        <v>3</v>
      </c>
      <c r="J30" s="31" t="s">
        <v>27</v>
      </c>
      <c r="K30" s="31" t="s">
        <v>27</v>
      </c>
      <c r="L30" s="38"/>
      <c r="M30" s="38">
        <v>3</v>
      </c>
      <c r="N30" s="38"/>
      <c r="O30" s="38"/>
      <c r="P30" s="33">
        <v>3</v>
      </c>
      <c r="Q30" s="34">
        <f t="shared" si="0"/>
        <v>4.2</v>
      </c>
      <c r="R30" s="35" t="str">
        <f t="shared" si="3"/>
        <v>D</v>
      </c>
      <c r="S30" s="36" t="str">
        <f t="shared" si="1"/>
        <v>Trung bình yếu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3099</v>
      </c>
      <c r="D31" s="28" t="s">
        <v>1756</v>
      </c>
      <c r="E31" s="29" t="s">
        <v>996</v>
      </c>
      <c r="F31" s="30" t="s">
        <v>2896</v>
      </c>
      <c r="G31" s="27" t="s">
        <v>886</v>
      </c>
      <c r="H31" s="31">
        <v>10</v>
      </c>
      <c r="I31" s="31">
        <v>2</v>
      </c>
      <c r="J31" s="31" t="s">
        <v>27</v>
      </c>
      <c r="K31" s="31" t="s">
        <v>27</v>
      </c>
      <c r="L31" s="38"/>
      <c r="M31" s="38">
        <v>3</v>
      </c>
      <c r="N31" s="38"/>
      <c r="O31" s="38"/>
      <c r="P31" s="33">
        <v>3</v>
      </c>
      <c r="Q31" s="34">
        <f t="shared" si="0"/>
        <v>4.0999999999999996</v>
      </c>
      <c r="R31" s="35" t="str">
        <f t="shared" si="3"/>
        <v>D</v>
      </c>
      <c r="S31" s="36" t="str">
        <f t="shared" si="1"/>
        <v>Trung bình yếu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3100</v>
      </c>
      <c r="D32" s="28" t="s">
        <v>3101</v>
      </c>
      <c r="E32" s="29" t="s">
        <v>130</v>
      </c>
      <c r="F32" s="30" t="s">
        <v>3102</v>
      </c>
      <c r="G32" s="27" t="s">
        <v>789</v>
      </c>
      <c r="H32" s="31">
        <v>10</v>
      </c>
      <c r="I32" s="31">
        <v>4</v>
      </c>
      <c r="J32" s="31" t="s">
        <v>27</v>
      </c>
      <c r="K32" s="31" t="s">
        <v>27</v>
      </c>
      <c r="L32" s="38"/>
      <c r="M32" s="38">
        <v>3</v>
      </c>
      <c r="N32" s="38"/>
      <c r="O32" s="38"/>
      <c r="P32" s="33">
        <v>3</v>
      </c>
      <c r="Q32" s="34">
        <f t="shared" si="0"/>
        <v>4.7</v>
      </c>
      <c r="R32" s="35" t="str">
        <f t="shared" si="3"/>
        <v>D</v>
      </c>
      <c r="S32" s="36" t="str">
        <f t="shared" si="1"/>
        <v>Trung bình yếu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3103</v>
      </c>
      <c r="D33" s="28" t="s">
        <v>1516</v>
      </c>
      <c r="E33" s="29" t="s">
        <v>1330</v>
      </c>
      <c r="F33" s="30" t="s">
        <v>845</v>
      </c>
      <c r="G33" s="27" t="s">
        <v>220</v>
      </c>
      <c r="H33" s="31">
        <v>6</v>
      </c>
      <c r="I33" s="31">
        <v>1</v>
      </c>
      <c r="J33" s="31" t="s">
        <v>27</v>
      </c>
      <c r="K33" s="31" t="s">
        <v>27</v>
      </c>
      <c r="L33" s="38"/>
      <c r="M33" s="38">
        <v>6</v>
      </c>
      <c r="N33" s="38"/>
      <c r="O33" s="38"/>
      <c r="P33" s="33">
        <v>6</v>
      </c>
      <c r="Q33" s="34">
        <f t="shared" si="0"/>
        <v>4.5</v>
      </c>
      <c r="R33" s="35" t="str">
        <f t="shared" si="3"/>
        <v>D</v>
      </c>
      <c r="S33" s="36" t="str">
        <f t="shared" si="1"/>
        <v>Trung bình yếu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3104</v>
      </c>
      <c r="D34" s="28" t="s">
        <v>734</v>
      </c>
      <c r="E34" s="29" t="s">
        <v>1330</v>
      </c>
      <c r="F34" s="30" t="s">
        <v>617</v>
      </c>
      <c r="G34" s="27" t="s">
        <v>739</v>
      </c>
      <c r="H34" s="31">
        <v>10</v>
      </c>
      <c r="I34" s="31">
        <v>4</v>
      </c>
      <c r="J34" s="31" t="s">
        <v>27</v>
      </c>
      <c r="K34" s="31" t="s">
        <v>27</v>
      </c>
      <c r="L34" s="38"/>
      <c r="M34" s="38">
        <v>2</v>
      </c>
      <c r="N34" s="38"/>
      <c r="O34" s="38"/>
      <c r="P34" s="33">
        <v>2</v>
      </c>
      <c r="Q34" s="34">
        <f t="shared" si="0"/>
        <v>4.2</v>
      </c>
      <c r="R34" s="35" t="str">
        <f t="shared" si="3"/>
        <v>D</v>
      </c>
      <c r="S34" s="36" t="str">
        <f t="shared" si="1"/>
        <v>Trung bình yếu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3105</v>
      </c>
      <c r="D35" s="28" t="s">
        <v>578</v>
      </c>
      <c r="E35" s="29" t="s">
        <v>1330</v>
      </c>
      <c r="F35" s="30" t="s">
        <v>617</v>
      </c>
      <c r="G35" s="27" t="s">
        <v>1076</v>
      </c>
      <c r="H35" s="31">
        <v>8</v>
      </c>
      <c r="I35" s="31">
        <v>3</v>
      </c>
      <c r="J35" s="31" t="s">
        <v>27</v>
      </c>
      <c r="K35" s="31" t="s">
        <v>27</v>
      </c>
      <c r="L35" s="38"/>
      <c r="M35" s="38">
        <v>3</v>
      </c>
      <c r="N35" s="38"/>
      <c r="O35" s="38"/>
      <c r="P35" s="33">
        <v>3</v>
      </c>
      <c r="Q35" s="34">
        <f t="shared" si="0"/>
        <v>4</v>
      </c>
      <c r="R35" s="35" t="str">
        <f t="shared" si="3"/>
        <v>D</v>
      </c>
      <c r="S35" s="36" t="str">
        <f t="shared" si="1"/>
        <v>Trung bình yếu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3106</v>
      </c>
      <c r="D36" s="28" t="s">
        <v>606</v>
      </c>
      <c r="E36" s="29" t="s">
        <v>411</v>
      </c>
      <c r="F36" s="30" t="s">
        <v>1191</v>
      </c>
      <c r="G36" s="27" t="s">
        <v>1367</v>
      </c>
      <c r="H36" s="31">
        <v>10</v>
      </c>
      <c r="I36" s="31">
        <v>2</v>
      </c>
      <c r="J36" s="31" t="s">
        <v>27</v>
      </c>
      <c r="K36" s="31" t="s">
        <v>27</v>
      </c>
      <c r="L36" s="38"/>
      <c r="M36" s="38">
        <v>3</v>
      </c>
      <c r="N36" s="38"/>
      <c r="O36" s="38"/>
      <c r="P36" s="33">
        <v>3</v>
      </c>
      <c r="Q36" s="34">
        <f t="shared" si="0"/>
        <v>4.0999999999999996</v>
      </c>
      <c r="R36" s="35" t="str">
        <f t="shared" si="3"/>
        <v>D</v>
      </c>
      <c r="S36" s="36" t="str">
        <f t="shared" si="1"/>
        <v>Trung bình yếu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3107</v>
      </c>
      <c r="D37" s="28" t="s">
        <v>3108</v>
      </c>
      <c r="E37" s="29" t="s">
        <v>168</v>
      </c>
      <c r="F37" s="30" t="s">
        <v>2752</v>
      </c>
      <c r="G37" s="27" t="s">
        <v>789</v>
      </c>
      <c r="H37" s="31">
        <v>7</v>
      </c>
      <c r="I37" s="31">
        <v>2</v>
      </c>
      <c r="J37" s="31" t="s">
        <v>27</v>
      </c>
      <c r="K37" s="31" t="s">
        <v>27</v>
      </c>
      <c r="L37" s="38"/>
      <c r="M37" s="38">
        <v>4</v>
      </c>
      <c r="N37" s="38"/>
      <c r="O37" s="38"/>
      <c r="P37" s="33">
        <v>4</v>
      </c>
      <c r="Q37" s="34">
        <f t="shared" si="0"/>
        <v>4</v>
      </c>
      <c r="R37" s="35" t="str">
        <f t="shared" si="3"/>
        <v>D</v>
      </c>
      <c r="S37" s="36" t="str">
        <f t="shared" si="1"/>
        <v>Trung bình yếu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3109</v>
      </c>
      <c r="D38" s="28" t="s">
        <v>1026</v>
      </c>
      <c r="E38" s="29" t="s">
        <v>427</v>
      </c>
      <c r="F38" s="30" t="s">
        <v>1980</v>
      </c>
      <c r="G38" s="27" t="s">
        <v>220</v>
      </c>
      <c r="H38" s="31">
        <v>10</v>
      </c>
      <c r="I38" s="31">
        <v>2</v>
      </c>
      <c r="J38" s="31" t="s">
        <v>27</v>
      </c>
      <c r="K38" s="31" t="s">
        <v>27</v>
      </c>
      <c r="L38" s="38"/>
      <c r="M38" s="38">
        <v>3</v>
      </c>
      <c r="N38" s="38"/>
      <c r="O38" s="38"/>
      <c r="P38" s="33">
        <v>3</v>
      </c>
      <c r="Q38" s="34">
        <f t="shared" si="0"/>
        <v>4.0999999999999996</v>
      </c>
      <c r="R38" s="35" t="str">
        <f t="shared" si="3"/>
        <v>D</v>
      </c>
      <c r="S38" s="36" t="str">
        <f t="shared" si="1"/>
        <v>Trung bình yếu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3110</v>
      </c>
      <c r="D39" s="28" t="s">
        <v>3111</v>
      </c>
      <c r="E39" s="29" t="s">
        <v>683</v>
      </c>
      <c r="F39" s="30" t="s">
        <v>975</v>
      </c>
      <c r="G39" s="27" t="s">
        <v>1367</v>
      </c>
      <c r="H39" s="31">
        <v>6</v>
      </c>
      <c r="I39" s="31">
        <v>4</v>
      </c>
      <c r="J39" s="31" t="s">
        <v>27</v>
      </c>
      <c r="K39" s="31" t="s">
        <v>27</v>
      </c>
      <c r="L39" s="38"/>
      <c r="M39" s="38">
        <v>5</v>
      </c>
      <c r="N39" s="38"/>
      <c r="O39" s="38"/>
      <c r="P39" s="33">
        <v>5</v>
      </c>
      <c r="Q39" s="34">
        <f t="shared" si="0"/>
        <v>4.9000000000000004</v>
      </c>
      <c r="R39" s="35" t="str">
        <f t="shared" si="3"/>
        <v>D</v>
      </c>
      <c r="S39" s="36" t="str">
        <f t="shared" si="1"/>
        <v>Trung bình yếu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3112</v>
      </c>
      <c r="D40" s="28" t="s">
        <v>682</v>
      </c>
      <c r="E40" s="29" t="s">
        <v>683</v>
      </c>
      <c r="F40" s="30" t="s">
        <v>1296</v>
      </c>
      <c r="G40" s="27" t="s">
        <v>64</v>
      </c>
      <c r="H40" s="31">
        <v>10</v>
      </c>
      <c r="I40" s="31">
        <v>1</v>
      </c>
      <c r="J40" s="31" t="s">
        <v>27</v>
      </c>
      <c r="K40" s="31" t="s">
        <v>27</v>
      </c>
      <c r="L40" s="38"/>
      <c r="M40" s="38">
        <v>5</v>
      </c>
      <c r="N40" s="38"/>
      <c r="O40" s="38"/>
      <c r="P40" s="33">
        <v>5</v>
      </c>
      <c r="Q40" s="34">
        <f t="shared" si="0"/>
        <v>4.8</v>
      </c>
      <c r="R40" s="35" t="str">
        <f t="shared" si="3"/>
        <v>D</v>
      </c>
      <c r="S40" s="36" t="str">
        <f t="shared" si="1"/>
        <v>Trung bình yếu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3113</v>
      </c>
      <c r="D41" s="28" t="s">
        <v>588</v>
      </c>
      <c r="E41" s="29" t="s">
        <v>176</v>
      </c>
      <c r="F41" s="30" t="s">
        <v>620</v>
      </c>
      <c r="G41" s="27" t="s">
        <v>115</v>
      </c>
      <c r="H41" s="31">
        <v>10</v>
      </c>
      <c r="I41" s="31">
        <v>2</v>
      </c>
      <c r="J41" s="31" t="s">
        <v>27</v>
      </c>
      <c r="K41" s="31" t="s">
        <v>27</v>
      </c>
      <c r="L41" s="38"/>
      <c r="M41" s="38">
        <v>3</v>
      </c>
      <c r="N41" s="38"/>
      <c r="O41" s="38"/>
      <c r="P41" s="33">
        <v>3</v>
      </c>
      <c r="Q41" s="34">
        <f t="shared" si="0"/>
        <v>4.0999999999999996</v>
      </c>
      <c r="R41" s="35" t="str">
        <f t="shared" si="3"/>
        <v>D</v>
      </c>
      <c r="S41" s="36" t="str">
        <f t="shared" si="1"/>
        <v>Trung bình yếu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3114</v>
      </c>
      <c r="D42" s="28" t="s">
        <v>448</v>
      </c>
      <c r="E42" s="29" t="s">
        <v>2174</v>
      </c>
      <c r="F42" s="30" t="s">
        <v>3115</v>
      </c>
      <c r="G42" s="27" t="s">
        <v>2018</v>
      </c>
      <c r="H42" s="31">
        <v>10</v>
      </c>
      <c r="I42" s="31">
        <v>2</v>
      </c>
      <c r="J42" s="31" t="s">
        <v>27</v>
      </c>
      <c r="K42" s="31" t="s">
        <v>27</v>
      </c>
      <c r="L42" s="38"/>
      <c r="M42" s="38">
        <v>3</v>
      </c>
      <c r="N42" s="38"/>
      <c r="O42" s="38"/>
      <c r="P42" s="33">
        <v>3</v>
      </c>
      <c r="Q42" s="34">
        <f t="shared" si="0"/>
        <v>4.0999999999999996</v>
      </c>
      <c r="R42" s="35" t="str">
        <f t="shared" si="3"/>
        <v>D</v>
      </c>
      <c r="S42" s="36" t="str">
        <f t="shared" si="1"/>
        <v>Trung bình yếu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3116</v>
      </c>
      <c r="D43" s="28" t="s">
        <v>104</v>
      </c>
      <c r="E43" s="29" t="s">
        <v>3117</v>
      </c>
      <c r="F43" s="30" t="s">
        <v>542</v>
      </c>
      <c r="G43" s="27" t="s">
        <v>220</v>
      </c>
      <c r="H43" s="31">
        <v>10</v>
      </c>
      <c r="I43" s="31">
        <v>6</v>
      </c>
      <c r="J43" s="31" t="s">
        <v>27</v>
      </c>
      <c r="K43" s="31" t="s">
        <v>27</v>
      </c>
      <c r="L43" s="38"/>
      <c r="M43" s="38">
        <v>2</v>
      </c>
      <c r="N43" s="38"/>
      <c r="O43" s="38"/>
      <c r="P43" s="33">
        <v>2</v>
      </c>
      <c r="Q43" s="34">
        <f t="shared" si="0"/>
        <v>4.8</v>
      </c>
      <c r="R43" s="35" t="str">
        <f t="shared" si="3"/>
        <v>D</v>
      </c>
      <c r="S43" s="36" t="str">
        <f t="shared" si="1"/>
        <v>Trung bình yếu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3118</v>
      </c>
      <c r="D44" s="28" t="s">
        <v>3119</v>
      </c>
      <c r="E44" s="29" t="s">
        <v>3120</v>
      </c>
      <c r="F44" s="30" t="s">
        <v>403</v>
      </c>
      <c r="G44" s="27" t="s">
        <v>886</v>
      </c>
      <c r="H44" s="31">
        <v>10</v>
      </c>
      <c r="I44" s="31">
        <v>7</v>
      </c>
      <c r="J44" s="31" t="s">
        <v>27</v>
      </c>
      <c r="K44" s="31" t="s">
        <v>27</v>
      </c>
      <c r="L44" s="38"/>
      <c r="M44" s="38">
        <v>8</v>
      </c>
      <c r="N44" s="38"/>
      <c r="O44" s="38"/>
      <c r="P44" s="33">
        <v>8</v>
      </c>
      <c r="Q44" s="34">
        <f t="shared" si="0"/>
        <v>8.1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3121</v>
      </c>
      <c r="D45" s="28" t="s">
        <v>804</v>
      </c>
      <c r="E45" s="29" t="s">
        <v>198</v>
      </c>
      <c r="F45" s="30" t="s">
        <v>1654</v>
      </c>
      <c r="G45" s="27" t="s">
        <v>92</v>
      </c>
      <c r="H45" s="31">
        <v>0</v>
      </c>
      <c r="I45" s="31">
        <v>0</v>
      </c>
      <c r="J45" s="31" t="s">
        <v>27</v>
      </c>
      <c r="K45" s="31" t="s">
        <v>27</v>
      </c>
      <c r="L45" s="38"/>
      <c r="M45" s="38">
        <v>0</v>
      </c>
      <c r="N45" s="38"/>
      <c r="O45" s="38"/>
      <c r="P45" s="33">
        <v>0</v>
      </c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>Không đủ ĐKDT</v>
      </c>
      <c r="U45" s="91"/>
      <c r="V45" s="89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3122</v>
      </c>
      <c r="D46" s="28" t="s">
        <v>3123</v>
      </c>
      <c r="E46" s="29" t="s">
        <v>459</v>
      </c>
      <c r="F46" s="30" t="s">
        <v>1408</v>
      </c>
      <c r="G46" s="27" t="s">
        <v>272</v>
      </c>
      <c r="H46" s="31">
        <v>10</v>
      </c>
      <c r="I46" s="31">
        <v>2</v>
      </c>
      <c r="J46" s="31" t="s">
        <v>27</v>
      </c>
      <c r="K46" s="31" t="s">
        <v>27</v>
      </c>
      <c r="L46" s="38"/>
      <c r="M46" s="38">
        <v>3</v>
      </c>
      <c r="N46" s="38"/>
      <c r="O46" s="38"/>
      <c r="P46" s="33">
        <v>3</v>
      </c>
      <c r="Q46" s="34">
        <f t="shared" si="0"/>
        <v>4.0999999999999996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3124</v>
      </c>
      <c r="D47" s="28" t="s">
        <v>3125</v>
      </c>
      <c r="E47" s="29" t="s">
        <v>3126</v>
      </c>
      <c r="F47" s="30" t="s">
        <v>1556</v>
      </c>
      <c r="G47" s="27" t="s">
        <v>1367</v>
      </c>
      <c r="H47" s="31">
        <v>10</v>
      </c>
      <c r="I47" s="31">
        <v>2</v>
      </c>
      <c r="J47" s="31" t="s">
        <v>27</v>
      </c>
      <c r="K47" s="31" t="s">
        <v>27</v>
      </c>
      <c r="L47" s="38"/>
      <c r="M47" s="38">
        <v>3</v>
      </c>
      <c r="N47" s="38"/>
      <c r="O47" s="38"/>
      <c r="P47" s="33">
        <v>3</v>
      </c>
      <c r="Q47" s="34">
        <f t="shared" si="0"/>
        <v>4.0999999999999996</v>
      </c>
      <c r="R47" s="35" t="str">
        <f t="shared" si="3"/>
        <v>D</v>
      </c>
      <c r="S47" s="36" t="str">
        <f t="shared" si="1"/>
        <v>Trung bình yếu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3127</v>
      </c>
      <c r="D48" s="28" t="s">
        <v>3128</v>
      </c>
      <c r="E48" s="29" t="s">
        <v>1355</v>
      </c>
      <c r="F48" s="30" t="s">
        <v>807</v>
      </c>
      <c r="G48" s="27" t="s">
        <v>886</v>
      </c>
      <c r="H48" s="31">
        <v>9</v>
      </c>
      <c r="I48" s="31">
        <v>4</v>
      </c>
      <c r="J48" s="31" t="s">
        <v>27</v>
      </c>
      <c r="K48" s="31" t="s">
        <v>27</v>
      </c>
      <c r="L48" s="38"/>
      <c r="M48" s="38">
        <v>6</v>
      </c>
      <c r="N48" s="38"/>
      <c r="O48" s="38"/>
      <c r="P48" s="33">
        <v>6</v>
      </c>
      <c r="Q48" s="34">
        <f t="shared" si="0"/>
        <v>6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3129</v>
      </c>
      <c r="D49" s="28" t="s">
        <v>104</v>
      </c>
      <c r="E49" s="29" t="s">
        <v>488</v>
      </c>
      <c r="F49" s="30" t="s">
        <v>1904</v>
      </c>
      <c r="G49" s="27" t="s">
        <v>1367</v>
      </c>
      <c r="H49" s="31">
        <v>10</v>
      </c>
      <c r="I49" s="31">
        <v>7</v>
      </c>
      <c r="J49" s="31" t="s">
        <v>27</v>
      </c>
      <c r="K49" s="31" t="s">
        <v>27</v>
      </c>
      <c r="L49" s="38"/>
      <c r="M49" s="38">
        <v>8</v>
      </c>
      <c r="N49" s="38"/>
      <c r="O49" s="38"/>
      <c r="P49" s="33">
        <v>8</v>
      </c>
      <c r="Q49" s="34">
        <f t="shared" si="0"/>
        <v>8.1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3130</v>
      </c>
      <c r="D50" s="28" t="s">
        <v>1145</v>
      </c>
      <c r="E50" s="29" t="s">
        <v>491</v>
      </c>
      <c r="F50" s="30" t="s">
        <v>3131</v>
      </c>
      <c r="G50" s="27" t="s">
        <v>789</v>
      </c>
      <c r="H50" s="31">
        <v>10</v>
      </c>
      <c r="I50" s="31">
        <v>2</v>
      </c>
      <c r="J50" s="31" t="s">
        <v>27</v>
      </c>
      <c r="K50" s="31" t="s">
        <v>27</v>
      </c>
      <c r="L50" s="38"/>
      <c r="M50" s="38">
        <v>3</v>
      </c>
      <c r="N50" s="38"/>
      <c r="O50" s="38"/>
      <c r="P50" s="33">
        <v>3</v>
      </c>
      <c r="Q50" s="34">
        <f t="shared" si="0"/>
        <v>4.0999999999999996</v>
      </c>
      <c r="R50" s="35" t="str">
        <f t="shared" si="3"/>
        <v>D</v>
      </c>
      <c r="S50" s="36" t="str">
        <f t="shared" si="1"/>
        <v>Trung bình yếu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3132</v>
      </c>
      <c r="D51" s="28" t="s">
        <v>1104</v>
      </c>
      <c r="E51" s="29" t="s">
        <v>225</v>
      </c>
      <c r="F51" s="30" t="s">
        <v>3133</v>
      </c>
      <c r="G51" s="27" t="s">
        <v>3134</v>
      </c>
      <c r="H51" s="31">
        <v>10</v>
      </c>
      <c r="I51" s="31">
        <v>2</v>
      </c>
      <c r="J51" s="31" t="s">
        <v>27</v>
      </c>
      <c r="K51" s="31" t="s">
        <v>27</v>
      </c>
      <c r="L51" s="38"/>
      <c r="M51" s="38">
        <v>3</v>
      </c>
      <c r="N51" s="38"/>
      <c r="O51" s="38"/>
      <c r="P51" s="33">
        <v>3</v>
      </c>
      <c r="Q51" s="34">
        <f t="shared" si="0"/>
        <v>4.0999999999999996</v>
      </c>
      <c r="R51" s="35" t="str">
        <f t="shared" si="3"/>
        <v>D</v>
      </c>
      <c r="S51" s="36" t="str">
        <f t="shared" si="1"/>
        <v>Trung bình yếu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3135</v>
      </c>
      <c r="D52" s="28" t="s">
        <v>104</v>
      </c>
      <c r="E52" s="29" t="s">
        <v>225</v>
      </c>
      <c r="F52" s="30" t="s">
        <v>2282</v>
      </c>
      <c r="G52" s="27" t="s">
        <v>195</v>
      </c>
      <c r="H52" s="31">
        <v>10</v>
      </c>
      <c r="I52" s="31">
        <v>2</v>
      </c>
      <c r="J52" s="31" t="s">
        <v>27</v>
      </c>
      <c r="K52" s="31" t="s">
        <v>27</v>
      </c>
      <c r="L52" s="38"/>
      <c r="M52" s="38">
        <v>3</v>
      </c>
      <c r="N52" s="38"/>
      <c r="O52" s="38"/>
      <c r="P52" s="33">
        <v>3</v>
      </c>
      <c r="Q52" s="34">
        <f t="shared" si="0"/>
        <v>4.0999999999999996</v>
      </c>
      <c r="R52" s="35" t="str">
        <f t="shared" si="3"/>
        <v>D</v>
      </c>
      <c r="S52" s="36" t="str">
        <f t="shared" si="1"/>
        <v>Trung bình yếu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3136</v>
      </c>
      <c r="D53" s="28" t="s">
        <v>224</v>
      </c>
      <c r="E53" s="29" t="s">
        <v>225</v>
      </c>
      <c r="F53" s="30" t="s">
        <v>922</v>
      </c>
      <c r="G53" s="27" t="s">
        <v>789</v>
      </c>
      <c r="H53" s="31">
        <v>10</v>
      </c>
      <c r="I53" s="31">
        <v>2</v>
      </c>
      <c r="J53" s="31" t="s">
        <v>27</v>
      </c>
      <c r="K53" s="31" t="s">
        <v>27</v>
      </c>
      <c r="L53" s="38"/>
      <c r="M53" s="38">
        <v>3</v>
      </c>
      <c r="N53" s="38"/>
      <c r="O53" s="38"/>
      <c r="P53" s="33">
        <v>3</v>
      </c>
      <c r="Q53" s="34">
        <f t="shared" si="0"/>
        <v>4.0999999999999996</v>
      </c>
      <c r="R53" s="35" t="str">
        <f t="shared" si="3"/>
        <v>D</v>
      </c>
      <c r="S53" s="36" t="str">
        <f t="shared" si="1"/>
        <v>Trung bình yếu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3137</v>
      </c>
      <c r="D54" s="28" t="s">
        <v>1545</v>
      </c>
      <c r="E54" s="29" t="s">
        <v>499</v>
      </c>
      <c r="F54" s="30" t="s">
        <v>2068</v>
      </c>
      <c r="G54" s="27" t="s">
        <v>1076</v>
      </c>
      <c r="H54" s="31">
        <v>10</v>
      </c>
      <c r="I54" s="31">
        <v>4</v>
      </c>
      <c r="J54" s="31" t="s">
        <v>27</v>
      </c>
      <c r="K54" s="31" t="s">
        <v>27</v>
      </c>
      <c r="L54" s="38"/>
      <c r="M54" s="38">
        <v>2</v>
      </c>
      <c r="N54" s="38"/>
      <c r="O54" s="38"/>
      <c r="P54" s="33">
        <v>2</v>
      </c>
      <c r="Q54" s="34">
        <f t="shared" si="0"/>
        <v>4.2</v>
      </c>
      <c r="R54" s="35" t="str">
        <f t="shared" si="3"/>
        <v>D</v>
      </c>
      <c r="S54" s="36" t="str">
        <f t="shared" si="1"/>
        <v>Trung bình yếu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3138</v>
      </c>
      <c r="D55" s="28" t="s">
        <v>3139</v>
      </c>
      <c r="E55" s="29" t="s">
        <v>3140</v>
      </c>
      <c r="F55" s="30" t="s">
        <v>1128</v>
      </c>
      <c r="G55" s="27" t="s">
        <v>615</v>
      </c>
      <c r="H55" s="31">
        <v>10</v>
      </c>
      <c r="I55" s="31">
        <v>4</v>
      </c>
      <c r="J55" s="31" t="s">
        <v>27</v>
      </c>
      <c r="K55" s="31" t="s">
        <v>27</v>
      </c>
      <c r="L55" s="38"/>
      <c r="M55" s="38">
        <v>2</v>
      </c>
      <c r="N55" s="38"/>
      <c r="O55" s="38"/>
      <c r="P55" s="33">
        <v>2</v>
      </c>
      <c r="Q55" s="34">
        <f t="shared" si="0"/>
        <v>4.2</v>
      </c>
      <c r="R55" s="35" t="str">
        <f t="shared" si="3"/>
        <v>D</v>
      </c>
      <c r="S55" s="36" t="str">
        <f t="shared" si="1"/>
        <v>Trung bình yếu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3141</v>
      </c>
      <c r="D56" s="28" t="s">
        <v>314</v>
      </c>
      <c r="E56" s="29" t="s">
        <v>2441</v>
      </c>
      <c r="F56" s="30" t="s">
        <v>1209</v>
      </c>
      <c r="G56" s="27" t="s">
        <v>615</v>
      </c>
      <c r="H56" s="31">
        <v>10</v>
      </c>
      <c r="I56" s="31">
        <v>2</v>
      </c>
      <c r="J56" s="31" t="s">
        <v>27</v>
      </c>
      <c r="K56" s="31" t="s">
        <v>27</v>
      </c>
      <c r="L56" s="38"/>
      <c r="M56" s="38">
        <v>3</v>
      </c>
      <c r="N56" s="38"/>
      <c r="O56" s="38"/>
      <c r="P56" s="33">
        <v>3</v>
      </c>
      <c r="Q56" s="34">
        <f t="shared" si="0"/>
        <v>4.0999999999999996</v>
      </c>
      <c r="R56" s="35" t="str">
        <f t="shared" si="3"/>
        <v>D</v>
      </c>
      <c r="S56" s="36" t="str">
        <f t="shared" si="1"/>
        <v>Trung bình yếu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3142</v>
      </c>
      <c r="D57" s="28" t="s">
        <v>3143</v>
      </c>
      <c r="E57" s="29" t="s">
        <v>3144</v>
      </c>
      <c r="F57" s="30" t="s">
        <v>3145</v>
      </c>
      <c r="G57" s="27" t="s">
        <v>220</v>
      </c>
      <c r="H57" s="31">
        <v>9</v>
      </c>
      <c r="I57" s="31">
        <v>8</v>
      </c>
      <c r="J57" s="31" t="s">
        <v>27</v>
      </c>
      <c r="K57" s="31" t="s">
        <v>27</v>
      </c>
      <c r="L57" s="38"/>
      <c r="M57" s="38">
        <v>5</v>
      </c>
      <c r="N57" s="38"/>
      <c r="O57" s="38"/>
      <c r="P57" s="33">
        <v>5</v>
      </c>
      <c r="Q57" s="34">
        <f t="shared" si="0"/>
        <v>6.7</v>
      </c>
      <c r="R57" s="35" t="str">
        <f t="shared" si="3"/>
        <v>C+</v>
      </c>
      <c r="S57" s="36" t="str">
        <f t="shared" si="1"/>
        <v>Trung bình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3146</v>
      </c>
      <c r="D58" s="28" t="s">
        <v>175</v>
      </c>
      <c r="E58" s="29" t="s">
        <v>526</v>
      </c>
      <c r="F58" s="30" t="s">
        <v>3147</v>
      </c>
      <c r="G58" s="27" t="s">
        <v>2122</v>
      </c>
      <c r="H58" s="31">
        <v>7</v>
      </c>
      <c r="I58" s="31">
        <v>1</v>
      </c>
      <c r="J58" s="31" t="s">
        <v>27</v>
      </c>
      <c r="K58" s="31" t="s">
        <v>27</v>
      </c>
      <c r="L58" s="38"/>
      <c r="M58" s="38">
        <v>4</v>
      </c>
      <c r="N58" s="38"/>
      <c r="O58" s="38"/>
      <c r="P58" s="33">
        <v>4</v>
      </c>
      <c r="Q58" s="34">
        <f t="shared" si="0"/>
        <v>3.7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91"/>
      <c r="V58" s="89" t="str">
        <f t="shared" si="2"/>
        <v>Học lại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3148</v>
      </c>
      <c r="D59" s="28" t="s">
        <v>895</v>
      </c>
      <c r="E59" s="29" t="s">
        <v>257</v>
      </c>
      <c r="F59" s="30" t="s">
        <v>3149</v>
      </c>
      <c r="G59" s="27" t="s">
        <v>1076</v>
      </c>
      <c r="H59" s="31">
        <v>10</v>
      </c>
      <c r="I59" s="31">
        <v>4</v>
      </c>
      <c r="J59" s="31" t="s">
        <v>27</v>
      </c>
      <c r="K59" s="31" t="s">
        <v>27</v>
      </c>
      <c r="L59" s="38"/>
      <c r="M59" s="38">
        <v>4</v>
      </c>
      <c r="N59" s="38"/>
      <c r="O59" s="38"/>
      <c r="P59" s="33">
        <v>4</v>
      </c>
      <c r="Q59" s="34">
        <f t="shared" si="0"/>
        <v>5.2</v>
      </c>
      <c r="R59" s="35" t="str">
        <f t="shared" si="3"/>
        <v>D+</v>
      </c>
      <c r="S59" s="36" t="str">
        <f t="shared" si="1"/>
        <v>Trung bình yếu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3150</v>
      </c>
      <c r="D60" s="28" t="s">
        <v>550</v>
      </c>
      <c r="E60" s="29" t="s">
        <v>257</v>
      </c>
      <c r="F60" s="30" t="s">
        <v>3151</v>
      </c>
      <c r="G60" s="27" t="s">
        <v>893</v>
      </c>
      <c r="H60" s="31">
        <v>8</v>
      </c>
      <c r="I60" s="31">
        <v>1</v>
      </c>
      <c r="J60" s="31" t="s">
        <v>27</v>
      </c>
      <c r="K60" s="31" t="s">
        <v>27</v>
      </c>
      <c r="L60" s="38"/>
      <c r="M60" s="38">
        <v>5</v>
      </c>
      <c r="N60" s="38"/>
      <c r="O60" s="38"/>
      <c r="P60" s="33">
        <v>5</v>
      </c>
      <c r="Q60" s="34">
        <f t="shared" si="0"/>
        <v>4.4000000000000004</v>
      </c>
      <c r="R60" s="35" t="str">
        <f t="shared" si="3"/>
        <v>D</v>
      </c>
      <c r="S60" s="36" t="str">
        <f t="shared" si="1"/>
        <v>Trung bình yếu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3152</v>
      </c>
      <c r="D61" s="28" t="s">
        <v>661</v>
      </c>
      <c r="E61" s="29" t="s">
        <v>2453</v>
      </c>
      <c r="F61" s="30" t="s">
        <v>1674</v>
      </c>
      <c r="G61" s="27" t="s">
        <v>1076</v>
      </c>
      <c r="H61" s="31">
        <v>10</v>
      </c>
      <c r="I61" s="31">
        <v>4</v>
      </c>
      <c r="J61" s="31" t="s">
        <v>27</v>
      </c>
      <c r="K61" s="31" t="s">
        <v>27</v>
      </c>
      <c r="L61" s="38"/>
      <c r="M61" s="38">
        <v>5</v>
      </c>
      <c r="N61" s="38"/>
      <c r="O61" s="38"/>
      <c r="P61" s="33">
        <v>5</v>
      </c>
      <c r="Q61" s="34">
        <f t="shared" si="0"/>
        <v>5.7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3153</v>
      </c>
      <c r="D62" s="28" t="s">
        <v>544</v>
      </c>
      <c r="E62" s="29" t="s">
        <v>270</v>
      </c>
      <c r="F62" s="30" t="s">
        <v>572</v>
      </c>
      <c r="G62" s="27" t="s">
        <v>1367</v>
      </c>
      <c r="H62" s="31">
        <v>9</v>
      </c>
      <c r="I62" s="31">
        <v>4</v>
      </c>
      <c r="J62" s="31" t="s">
        <v>27</v>
      </c>
      <c r="K62" s="31" t="s">
        <v>27</v>
      </c>
      <c r="L62" s="38"/>
      <c r="M62" s="38">
        <v>6</v>
      </c>
      <c r="N62" s="38"/>
      <c r="O62" s="38"/>
      <c r="P62" s="33">
        <v>6</v>
      </c>
      <c r="Q62" s="34">
        <f t="shared" si="0"/>
        <v>6</v>
      </c>
      <c r="R62" s="35" t="str">
        <f t="shared" si="3"/>
        <v>C</v>
      </c>
      <c r="S62" s="36" t="str">
        <f t="shared" si="1"/>
        <v>Trung bình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3154</v>
      </c>
      <c r="D63" s="28" t="s">
        <v>1572</v>
      </c>
      <c r="E63" s="29" t="s">
        <v>1241</v>
      </c>
      <c r="F63" s="30" t="s">
        <v>1649</v>
      </c>
      <c r="G63" s="27" t="s">
        <v>1367</v>
      </c>
      <c r="H63" s="31">
        <v>10</v>
      </c>
      <c r="I63" s="31">
        <v>2</v>
      </c>
      <c r="J63" s="31" t="s">
        <v>27</v>
      </c>
      <c r="K63" s="31" t="s">
        <v>27</v>
      </c>
      <c r="L63" s="38"/>
      <c r="M63" s="38">
        <v>3</v>
      </c>
      <c r="N63" s="38"/>
      <c r="O63" s="38"/>
      <c r="P63" s="33">
        <v>3</v>
      </c>
      <c r="Q63" s="34">
        <f t="shared" si="0"/>
        <v>4.0999999999999996</v>
      </c>
      <c r="R63" s="35" t="str">
        <f t="shared" si="3"/>
        <v>D</v>
      </c>
      <c r="S63" s="36" t="str">
        <f t="shared" si="1"/>
        <v>Trung bình yếu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3155</v>
      </c>
      <c r="D64" s="28" t="s">
        <v>113</v>
      </c>
      <c r="E64" s="29" t="s">
        <v>279</v>
      </c>
      <c r="F64" s="30" t="s">
        <v>2526</v>
      </c>
      <c r="G64" s="27" t="s">
        <v>64</v>
      </c>
      <c r="H64" s="31">
        <v>10</v>
      </c>
      <c r="I64" s="31">
        <v>4</v>
      </c>
      <c r="J64" s="31" t="s">
        <v>27</v>
      </c>
      <c r="K64" s="31" t="s">
        <v>27</v>
      </c>
      <c r="L64" s="38"/>
      <c r="M64" s="38">
        <v>2</v>
      </c>
      <c r="N64" s="38"/>
      <c r="O64" s="38"/>
      <c r="P64" s="33">
        <v>2</v>
      </c>
      <c r="Q64" s="34">
        <f t="shared" si="0"/>
        <v>4.2</v>
      </c>
      <c r="R64" s="35" t="str">
        <f t="shared" si="3"/>
        <v>D</v>
      </c>
      <c r="S64" s="36" t="str">
        <f t="shared" si="1"/>
        <v>Trung bình yếu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3156</v>
      </c>
      <c r="D65" s="28" t="s">
        <v>117</v>
      </c>
      <c r="E65" s="29" t="s">
        <v>283</v>
      </c>
      <c r="F65" s="30" t="s">
        <v>1629</v>
      </c>
      <c r="G65" s="27" t="s">
        <v>220</v>
      </c>
      <c r="H65" s="31">
        <v>9</v>
      </c>
      <c r="I65" s="31">
        <v>4</v>
      </c>
      <c r="J65" s="31" t="s">
        <v>27</v>
      </c>
      <c r="K65" s="31" t="s">
        <v>27</v>
      </c>
      <c r="L65" s="38"/>
      <c r="M65" s="38">
        <v>2</v>
      </c>
      <c r="N65" s="38"/>
      <c r="O65" s="38"/>
      <c r="P65" s="33">
        <v>2</v>
      </c>
      <c r="Q65" s="34">
        <f t="shared" si="0"/>
        <v>4</v>
      </c>
      <c r="R65" s="35" t="str">
        <f t="shared" si="3"/>
        <v>D</v>
      </c>
      <c r="S65" s="36" t="str">
        <f t="shared" si="1"/>
        <v>Trung bình yếu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3157</v>
      </c>
      <c r="D66" s="28" t="s">
        <v>458</v>
      </c>
      <c r="E66" s="29" t="s">
        <v>283</v>
      </c>
      <c r="F66" s="30" t="s">
        <v>1495</v>
      </c>
      <c r="G66" s="27" t="s">
        <v>1367</v>
      </c>
      <c r="H66" s="31">
        <v>10</v>
      </c>
      <c r="I66" s="31">
        <v>2</v>
      </c>
      <c r="J66" s="31" t="s">
        <v>27</v>
      </c>
      <c r="K66" s="31" t="s">
        <v>27</v>
      </c>
      <c r="L66" s="38"/>
      <c r="M66" s="38">
        <v>3</v>
      </c>
      <c r="N66" s="38"/>
      <c r="O66" s="38"/>
      <c r="P66" s="33">
        <v>3</v>
      </c>
      <c r="Q66" s="34">
        <f t="shared" si="0"/>
        <v>4.0999999999999996</v>
      </c>
      <c r="R66" s="35" t="str">
        <f t="shared" si="3"/>
        <v>D</v>
      </c>
      <c r="S66" s="36" t="str">
        <f t="shared" si="1"/>
        <v>Trung bình yếu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3158</v>
      </c>
      <c r="D67" s="28" t="s">
        <v>2636</v>
      </c>
      <c r="E67" s="29" t="s">
        <v>1078</v>
      </c>
      <c r="F67" s="30" t="s">
        <v>209</v>
      </c>
      <c r="G67" s="27" t="s">
        <v>220</v>
      </c>
      <c r="H67" s="31">
        <v>10</v>
      </c>
      <c r="I67" s="31">
        <v>4</v>
      </c>
      <c r="J67" s="31" t="s">
        <v>27</v>
      </c>
      <c r="K67" s="31" t="s">
        <v>27</v>
      </c>
      <c r="L67" s="38"/>
      <c r="M67" s="38">
        <v>6</v>
      </c>
      <c r="N67" s="38"/>
      <c r="O67" s="38"/>
      <c r="P67" s="33">
        <v>6</v>
      </c>
      <c r="Q67" s="34">
        <f t="shared" si="0"/>
        <v>6.2</v>
      </c>
      <c r="R67" s="35" t="str">
        <f t="shared" si="3"/>
        <v>C</v>
      </c>
      <c r="S67" s="36" t="str">
        <f t="shared" si="1"/>
        <v>Trung bình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3159</v>
      </c>
      <c r="D68" s="28" t="s">
        <v>183</v>
      </c>
      <c r="E68" s="29" t="s">
        <v>2459</v>
      </c>
      <c r="F68" s="30" t="s">
        <v>832</v>
      </c>
      <c r="G68" s="27" t="s">
        <v>789</v>
      </c>
      <c r="H68" s="31">
        <v>5</v>
      </c>
      <c r="I68" s="31">
        <v>7</v>
      </c>
      <c r="J68" s="31" t="s">
        <v>27</v>
      </c>
      <c r="K68" s="31" t="s">
        <v>27</v>
      </c>
      <c r="L68" s="38"/>
      <c r="M68" s="38">
        <v>9</v>
      </c>
      <c r="N68" s="38"/>
      <c r="O68" s="38"/>
      <c r="P68" s="33">
        <v>9</v>
      </c>
      <c r="Q68" s="34">
        <f t="shared" si="0"/>
        <v>7.6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3160</v>
      </c>
      <c r="D69" s="28" t="s">
        <v>3161</v>
      </c>
      <c r="E69" s="29" t="s">
        <v>757</v>
      </c>
      <c r="F69" s="30" t="s">
        <v>1575</v>
      </c>
      <c r="G69" s="27" t="s">
        <v>789</v>
      </c>
      <c r="H69" s="31">
        <v>10</v>
      </c>
      <c r="I69" s="31">
        <v>1</v>
      </c>
      <c r="J69" s="31" t="s">
        <v>27</v>
      </c>
      <c r="K69" s="31" t="s">
        <v>27</v>
      </c>
      <c r="L69" s="38"/>
      <c r="M69" s="38">
        <v>9</v>
      </c>
      <c r="N69" s="38"/>
      <c r="O69" s="38"/>
      <c r="P69" s="33">
        <v>9</v>
      </c>
      <c r="Q69" s="34">
        <f t="shared" si="0"/>
        <v>6.8</v>
      </c>
      <c r="R69" s="35" t="str">
        <f t="shared" si="3"/>
        <v>C+</v>
      </c>
      <c r="S69" s="36" t="str">
        <f t="shared" si="1"/>
        <v>Trung bình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3162</v>
      </c>
      <c r="D70" s="28" t="s">
        <v>544</v>
      </c>
      <c r="E70" s="29" t="s">
        <v>566</v>
      </c>
      <c r="F70" s="30" t="s">
        <v>3163</v>
      </c>
      <c r="G70" s="27" t="s">
        <v>2766</v>
      </c>
      <c r="H70" s="31">
        <v>10</v>
      </c>
      <c r="I70" s="31">
        <v>2</v>
      </c>
      <c r="J70" s="31" t="s">
        <v>27</v>
      </c>
      <c r="K70" s="31" t="s">
        <v>27</v>
      </c>
      <c r="L70" s="38"/>
      <c r="M70" s="38">
        <v>3</v>
      </c>
      <c r="N70" s="38"/>
      <c r="O70" s="38"/>
      <c r="P70" s="33">
        <v>3</v>
      </c>
      <c r="Q70" s="34">
        <f t="shared" si="0"/>
        <v>4.0999999999999996</v>
      </c>
      <c r="R70" s="35" t="str">
        <f t="shared" si="3"/>
        <v>D</v>
      </c>
      <c r="S70" s="36" t="str">
        <f t="shared" si="1"/>
        <v>Trung bình yếu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3164</v>
      </c>
      <c r="D71" s="28" t="s">
        <v>3165</v>
      </c>
      <c r="E71" s="29" t="s">
        <v>311</v>
      </c>
      <c r="F71" s="30" t="s">
        <v>3166</v>
      </c>
      <c r="G71" s="27" t="s">
        <v>3167</v>
      </c>
      <c r="H71" s="31">
        <v>10</v>
      </c>
      <c r="I71" s="31">
        <v>5</v>
      </c>
      <c r="J71" s="31" t="s">
        <v>27</v>
      </c>
      <c r="K71" s="31" t="s">
        <v>27</v>
      </c>
      <c r="L71" s="38"/>
      <c r="M71" s="38">
        <v>5</v>
      </c>
      <c r="N71" s="38"/>
      <c r="O71" s="38"/>
      <c r="P71" s="33">
        <v>5</v>
      </c>
      <c r="Q71" s="34">
        <f t="shared" si="0"/>
        <v>6</v>
      </c>
      <c r="R71" s="35" t="str">
        <f t="shared" si="3"/>
        <v>C</v>
      </c>
      <c r="S71" s="36" t="str">
        <f t="shared" si="1"/>
        <v>Trung bình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3168</v>
      </c>
      <c r="D72" s="28" t="s">
        <v>2636</v>
      </c>
      <c r="E72" s="29" t="s">
        <v>930</v>
      </c>
      <c r="F72" s="30" t="s">
        <v>712</v>
      </c>
      <c r="G72" s="27" t="s">
        <v>893</v>
      </c>
      <c r="H72" s="31">
        <v>10</v>
      </c>
      <c r="I72" s="31">
        <v>2</v>
      </c>
      <c r="J72" s="31" t="s">
        <v>27</v>
      </c>
      <c r="K72" s="31" t="s">
        <v>27</v>
      </c>
      <c r="L72" s="38"/>
      <c r="M72" s="38">
        <v>3</v>
      </c>
      <c r="N72" s="38"/>
      <c r="O72" s="38"/>
      <c r="P72" s="33">
        <v>3</v>
      </c>
      <c r="Q72" s="34">
        <f t="shared" si="0"/>
        <v>4.0999999999999996</v>
      </c>
      <c r="R72" s="35" t="str">
        <f t="shared" si="3"/>
        <v>D</v>
      </c>
      <c r="S72" s="36" t="str">
        <f t="shared" si="1"/>
        <v>Trung bình yếu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3169</v>
      </c>
      <c r="D73" s="28" t="s">
        <v>3170</v>
      </c>
      <c r="E73" s="29" t="s">
        <v>315</v>
      </c>
      <c r="F73" s="30" t="s">
        <v>3171</v>
      </c>
      <c r="G73" s="27" t="s">
        <v>64</v>
      </c>
      <c r="H73" s="31">
        <v>6</v>
      </c>
      <c r="I73" s="31">
        <v>4</v>
      </c>
      <c r="J73" s="31" t="s">
        <v>27</v>
      </c>
      <c r="K73" s="31" t="s">
        <v>27</v>
      </c>
      <c r="L73" s="38"/>
      <c r="M73" s="38">
        <v>9</v>
      </c>
      <c r="N73" s="38"/>
      <c r="O73" s="38"/>
      <c r="P73" s="33">
        <v>9</v>
      </c>
      <c r="Q73" s="34">
        <f t="shared" si="0"/>
        <v>6.9</v>
      </c>
      <c r="R73" s="35" t="str">
        <f t="shared" si="3"/>
        <v>C+</v>
      </c>
      <c r="S73" s="36" t="str">
        <f t="shared" si="1"/>
        <v>Trung bình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3172</v>
      </c>
      <c r="D74" s="28" t="s">
        <v>3173</v>
      </c>
      <c r="E74" s="29" t="s">
        <v>319</v>
      </c>
      <c r="F74" s="30" t="s">
        <v>1459</v>
      </c>
      <c r="G74" s="27" t="s">
        <v>272</v>
      </c>
      <c r="H74" s="31">
        <v>8</v>
      </c>
      <c r="I74" s="31">
        <v>3</v>
      </c>
      <c r="J74" s="31" t="s">
        <v>27</v>
      </c>
      <c r="K74" s="31" t="s">
        <v>27</v>
      </c>
      <c r="L74" s="38"/>
      <c r="M74" s="38">
        <v>3</v>
      </c>
      <c r="N74" s="38"/>
      <c r="O74" s="38"/>
      <c r="P74" s="33">
        <v>3</v>
      </c>
      <c r="Q74" s="34">
        <f t="shared" si="0"/>
        <v>4</v>
      </c>
      <c r="R74" s="35" t="str">
        <f t="shared" si="3"/>
        <v>D</v>
      </c>
      <c r="S74" s="36" t="str">
        <f t="shared" si="1"/>
        <v>Trung bình yếu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3174</v>
      </c>
      <c r="D75" s="28" t="s">
        <v>3175</v>
      </c>
      <c r="E75" s="29" t="s">
        <v>326</v>
      </c>
      <c r="F75" s="30" t="s">
        <v>2087</v>
      </c>
      <c r="G75" s="27" t="s">
        <v>789</v>
      </c>
      <c r="H75" s="31">
        <v>10</v>
      </c>
      <c r="I75" s="31">
        <v>4</v>
      </c>
      <c r="J75" s="31" t="s">
        <v>27</v>
      </c>
      <c r="K75" s="31" t="s">
        <v>27</v>
      </c>
      <c r="L75" s="38"/>
      <c r="M75" s="38">
        <v>8</v>
      </c>
      <c r="N75" s="38"/>
      <c r="O75" s="38"/>
      <c r="P75" s="33">
        <v>8</v>
      </c>
      <c r="Q75" s="34">
        <f t="shared" ref="Q75:Q78" si="5">ROUND(SUMPRODUCT(H75:P75,$H$10:$P$10)/100,1)</f>
        <v>7.2</v>
      </c>
      <c r="R75" s="35" t="str">
        <f t="shared" si="3"/>
        <v>B</v>
      </c>
      <c r="S75" s="36" t="str">
        <f t="shared" si="1"/>
        <v>Khá</v>
      </c>
      <c r="T75" s="37" t="str">
        <f t="shared" si="4"/>
        <v/>
      </c>
      <c r="U75" s="91"/>
      <c r="V75" s="89" t="str">
        <f t="shared" ref="V75:V78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3176</v>
      </c>
      <c r="D76" s="28" t="s">
        <v>2695</v>
      </c>
      <c r="E76" s="29" t="s">
        <v>326</v>
      </c>
      <c r="F76" s="30" t="s">
        <v>684</v>
      </c>
      <c r="G76" s="27" t="s">
        <v>64</v>
      </c>
      <c r="H76" s="31">
        <v>10</v>
      </c>
      <c r="I76" s="31">
        <v>1</v>
      </c>
      <c r="J76" s="31" t="s">
        <v>27</v>
      </c>
      <c r="K76" s="31" t="s">
        <v>27</v>
      </c>
      <c r="L76" s="38"/>
      <c r="M76" s="38">
        <v>8</v>
      </c>
      <c r="N76" s="38"/>
      <c r="O76" s="38"/>
      <c r="P76" s="33">
        <v>8</v>
      </c>
      <c r="Q76" s="34">
        <f t="shared" si="5"/>
        <v>6.3</v>
      </c>
      <c r="R76" s="35" t="str">
        <f t="shared" si="3"/>
        <v>C</v>
      </c>
      <c r="S76" s="36" t="str">
        <f t="shared" si="1"/>
        <v>Trung bình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3177</v>
      </c>
      <c r="D77" s="28" t="s">
        <v>104</v>
      </c>
      <c r="E77" s="29" t="s">
        <v>326</v>
      </c>
      <c r="F77" s="30" t="s">
        <v>3178</v>
      </c>
      <c r="G77" s="27" t="s">
        <v>2122</v>
      </c>
      <c r="H77" s="31">
        <v>8</v>
      </c>
      <c r="I77" s="31">
        <v>4</v>
      </c>
      <c r="J77" s="31" t="s">
        <v>27</v>
      </c>
      <c r="K77" s="31" t="s">
        <v>27</v>
      </c>
      <c r="L77" s="38"/>
      <c r="M77" s="38">
        <v>3</v>
      </c>
      <c r="N77" s="38"/>
      <c r="O77" s="38"/>
      <c r="P77" s="33">
        <v>3</v>
      </c>
      <c r="Q77" s="34">
        <f t="shared" si="5"/>
        <v>4.3</v>
      </c>
      <c r="R77" s="35" t="str">
        <f t="shared" si="3"/>
        <v>D</v>
      </c>
      <c r="S77" s="36" t="str">
        <f t="shared" si="1"/>
        <v>Trung bình yếu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18.75" customHeight="1">
      <c r="B78" s="26">
        <v>68</v>
      </c>
      <c r="C78" s="27" t="s">
        <v>3179</v>
      </c>
      <c r="D78" s="28" t="s">
        <v>3180</v>
      </c>
      <c r="E78" s="29" t="s">
        <v>326</v>
      </c>
      <c r="F78" s="30" t="s">
        <v>1886</v>
      </c>
      <c r="G78" s="27" t="s">
        <v>1367</v>
      </c>
      <c r="H78" s="31">
        <v>10</v>
      </c>
      <c r="I78" s="31">
        <v>2</v>
      </c>
      <c r="J78" s="31" t="s">
        <v>27</v>
      </c>
      <c r="K78" s="31" t="s">
        <v>27</v>
      </c>
      <c r="L78" s="38"/>
      <c r="M78" s="38">
        <v>3</v>
      </c>
      <c r="N78" s="38"/>
      <c r="O78" s="38"/>
      <c r="P78" s="33">
        <v>3</v>
      </c>
      <c r="Q78" s="34">
        <f t="shared" si="5"/>
        <v>4.0999999999999996</v>
      </c>
      <c r="R78" s="35" t="str">
        <f t="shared" si="3"/>
        <v>D</v>
      </c>
      <c r="S78" s="36" t="str">
        <f t="shared" si="1"/>
        <v>Trung bình yếu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1:38" ht="16.5">
      <c r="A79" s="2"/>
      <c r="B79" s="39"/>
      <c r="C79" s="40"/>
      <c r="D79" s="40"/>
      <c r="E79" s="41"/>
      <c r="F79" s="41"/>
      <c r="G79" s="41"/>
      <c r="H79" s="42"/>
      <c r="I79" s="43"/>
      <c r="J79" s="43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3"/>
    </row>
    <row r="80" spans="1:38" ht="16.5">
      <c r="A80" s="2"/>
      <c r="B80" s="111" t="s">
        <v>28</v>
      </c>
      <c r="C80" s="111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t="16.5" customHeight="1">
      <c r="A81" s="2"/>
      <c r="B81" s="45" t="s">
        <v>29</v>
      </c>
      <c r="C81" s="45"/>
      <c r="D81" s="46">
        <f>+$Y$9</f>
        <v>68</v>
      </c>
      <c r="E81" s="47" t="s">
        <v>30</v>
      </c>
      <c r="F81" s="47"/>
      <c r="G81" s="131" t="s">
        <v>31</v>
      </c>
      <c r="H81" s="131"/>
      <c r="I81" s="131"/>
      <c r="J81" s="131"/>
      <c r="K81" s="131"/>
      <c r="L81" s="131"/>
      <c r="M81" s="131"/>
      <c r="N81" s="131"/>
      <c r="O81" s="131"/>
      <c r="P81" s="48">
        <f>$Y$9 -COUNTIF($T$10:$T$268,"Vắng") -COUNTIF($T$10:$T$268,"Vắng có phép") - COUNTIF($T$10:$T$268,"Đình chỉ thi") - COUNTIF($T$10:$T$268,"Không đủ ĐKDT")</f>
        <v>66</v>
      </c>
      <c r="Q81" s="48"/>
      <c r="R81" s="49"/>
      <c r="S81" s="50"/>
      <c r="T81" s="50" t="s">
        <v>30</v>
      </c>
      <c r="U81" s="3"/>
    </row>
    <row r="82" spans="1:38" ht="16.5" customHeight="1">
      <c r="A82" s="2"/>
      <c r="B82" s="45" t="s">
        <v>32</v>
      </c>
      <c r="C82" s="45"/>
      <c r="D82" s="46">
        <f>+$AJ$9</f>
        <v>65</v>
      </c>
      <c r="E82" s="47" t="s">
        <v>30</v>
      </c>
      <c r="F82" s="47"/>
      <c r="G82" s="131" t="s">
        <v>33</v>
      </c>
      <c r="H82" s="131"/>
      <c r="I82" s="131"/>
      <c r="J82" s="131"/>
      <c r="K82" s="131"/>
      <c r="L82" s="131"/>
      <c r="M82" s="131"/>
      <c r="N82" s="131"/>
      <c r="O82" s="131"/>
      <c r="P82" s="51">
        <f>COUNTIF($T$10:$T$144,"Vắng")</f>
        <v>0</v>
      </c>
      <c r="Q82" s="51"/>
      <c r="R82" s="52"/>
      <c r="S82" s="50"/>
      <c r="T82" s="50" t="s">
        <v>30</v>
      </c>
      <c r="U82" s="3"/>
    </row>
    <row r="83" spans="1:38" ht="16.5" customHeight="1">
      <c r="A83" s="2"/>
      <c r="B83" s="45" t="s">
        <v>53</v>
      </c>
      <c r="C83" s="45"/>
      <c r="D83" s="83">
        <f>COUNTIF(V11:V78,"Học lại")</f>
        <v>3</v>
      </c>
      <c r="E83" s="47" t="s">
        <v>30</v>
      </c>
      <c r="F83" s="47"/>
      <c r="G83" s="131" t="s">
        <v>54</v>
      </c>
      <c r="H83" s="131"/>
      <c r="I83" s="131"/>
      <c r="J83" s="131"/>
      <c r="K83" s="131"/>
      <c r="L83" s="131"/>
      <c r="M83" s="131"/>
      <c r="N83" s="131"/>
      <c r="O83" s="131"/>
      <c r="P83" s="48">
        <f>COUNTIF($T$10:$T$144,"Vắng có phép")</f>
        <v>0</v>
      </c>
      <c r="Q83" s="48"/>
      <c r="R83" s="49"/>
      <c r="S83" s="50"/>
      <c r="T83" s="50" t="s">
        <v>30</v>
      </c>
      <c r="U83" s="3"/>
    </row>
    <row r="84" spans="1:38" ht="3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>
      <c r="B85" s="84" t="s">
        <v>34</v>
      </c>
      <c r="C85" s="84"/>
      <c r="D85" s="85">
        <f>COUNTIF(V11:V78,"Thi lại")</f>
        <v>0</v>
      </c>
      <c r="E85" s="86" t="s">
        <v>30</v>
      </c>
      <c r="F85" s="3"/>
      <c r="G85" s="3"/>
      <c r="H85" s="3"/>
      <c r="I85" s="3"/>
      <c r="J85" s="130"/>
      <c r="K85" s="130"/>
      <c r="L85" s="130"/>
      <c r="M85" s="130"/>
      <c r="N85" s="130"/>
      <c r="O85" s="130"/>
      <c r="P85" s="130"/>
      <c r="Q85" s="130"/>
      <c r="R85" s="130"/>
      <c r="S85" s="130"/>
      <c r="T85" s="130"/>
      <c r="U85" s="3"/>
    </row>
    <row r="86" spans="1:38">
      <c r="B86" s="84"/>
      <c r="C86" s="84"/>
      <c r="D86" s="85"/>
      <c r="E86" s="86"/>
      <c r="F86" s="3"/>
      <c r="G86" s="3"/>
      <c r="H86" s="3"/>
      <c r="I86" s="3"/>
      <c r="J86" s="130" t="s">
        <v>3865</v>
      </c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3"/>
    </row>
    <row r="87" spans="1:38">
      <c r="A87" s="53"/>
      <c r="B87" s="99" t="s">
        <v>35</v>
      </c>
      <c r="C87" s="99"/>
      <c r="D87" s="99"/>
      <c r="E87" s="99"/>
      <c r="F87" s="99"/>
      <c r="G87" s="99"/>
      <c r="H87" s="99"/>
      <c r="I87" s="54"/>
      <c r="J87" s="104" t="s">
        <v>36</v>
      </c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3"/>
    </row>
    <row r="88" spans="1:38" ht="4.5" customHeight="1">
      <c r="A88" s="2"/>
      <c r="B88" s="39"/>
      <c r="C88" s="55"/>
      <c r="D88" s="55"/>
      <c r="E88" s="56"/>
      <c r="F88" s="56"/>
      <c r="G88" s="56"/>
      <c r="H88" s="57"/>
      <c r="I88" s="58"/>
      <c r="J88" s="58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>
      <c r="B89" s="99" t="s">
        <v>37</v>
      </c>
      <c r="C89" s="99"/>
      <c r="D89" s="101" t="s">
        <v>38</v>
      </c>
      <c r="E89" s="101"/>
      <c r="F89" s="101"/>
      <c r="G89" s="101"/>
      <c r="H89" s="101"/>
      <c r="I89" s="58"/>
      <c r="J89" s="58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  <c r="V89" s="62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</row>
    <row r="90" spans="1:38" s="2" customForma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 ht="9.7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3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18" customHeight="1">
      <c r="A95" s="1"/>
      <c r="B95" s="100" t="s">
        <v>3863</v>
      </c>
      <c r="C95" s="100"/>
      <c r="D95" s="100" t="s">
        <v>3864</v>
      </c>
      <c r="E95" s="100"/>
      <c r="F95" s="100"/>
      <c r="G95" s="100"/>
      <c r="H95" s="100"/>
      <c r="I95" s="100"/>
      <c r="J95" s="100" t="s">
        <v>39</v>
      </c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4.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2:21" ht="14.25" customHeight="1"/>
    <row r="98" spans="2:21" ht="38.25" hidden="1" customHeight="1">
      <c r="B98" s="98" t="s">
        <v>51</v>
      </c>
      <c r="C98" s="99"/>
      <c r="D98" s="99"/>
      <c r="E98" s="99"/>
      <c r="F98" s="99"/>
      <c r="G98" s="99"/>
      <c r="H98" s="98" t="s">
        <v>52</v>
      </c>
      <c r="I98" s="98"/>
      <c r="J98" s="98"/>
      <c r="K98" s="98"/>
      <c r="L98" s="98"/>
      <c r="M98" s="98"/>
      <c r="N98" s="102" t="s">
        <v>57</v>
      </c>
      <c r="O98" s="102"/>
      <c r="P98" s="102"/>
      <c r="Q98" s="102"/>
      <c r="R98" s="102"/>
      <c r="S98" s="102"/>
      <c r="T98" s="102"/>
      <c r="U98" s="102"/>
    </row>
    <row r="99" spans="2:21">
      <c r="B99" s="39"/>
      <c r="C99" s="55"/>
      <c r="D99" s="55"/>
      <c r="E99" s="56"/>
      <c r="F99" s="56"/>
      <c r="G99" s="56"/>
      <c r="H99" s="57"/>
      <c r="I99" s="58"/>
      <c r="J99" s="58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2:21" hidden="1">
      <c r="B100" s="99" t="s">
        <v>37</v>
      </c>
      <c r="C100" s="99"/>
      <c r="D100" s="101" t="s">
        <v>38</v>
      </c>
      <c r="E100" s="101"/>
      <c r="F100" s="101"/>
      <c r="G100" s="101"/>
      <c r="H100" s="101"/>
      <c r="I100" s="58"/>
      <c r="J100" s="58"/>
      <c r="K100" s="44"/>
      <c r="L100" s="44"/>
      <c r="M100" s="44"/>
      <c r="N100" s="44"/>
      <c r="O100" s="44"/>
      <c r="P100" s="44"/>
      <c r="Q100" s="44"/>
      <c r="R100" s="44"/>
      <c r="S100" s="44"/>
      <c r="T100" s="44"/>
    </row>
    <row r="101" spans="2:21" hidden="1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2:21" hidden="1"/>
    <row r="103" spans="2:21" hidden="1"/>
    <row r="104" spans="2:21" hidden="1"/>
    <row r="105" spans="2:21" hidden="1"/>
    <row r="106" spans="2:21" hidden="1">
      <c r="B106" s="97" t="s">
        <v>3820</v>
      </c>
      <c r="C106" s="97"/>
      <c r="D106" s="97"/>
      <c r="E106" s="97" t="s">
        <v>3821</v>
      </c>
      <c r="F106" s="97"/>
      <c r="G106" s="97"/>
      <c r="H106" s="97"/>
      <c r="I106" s="97"/>
      <c r="J106" s="97"/>
      <c r="K106" s="97"/>
      <c r="L106" s="97"/>
      <c r="M106" s="97"/>
      <c r="N106" s="97" t="s">
        <v>58</v>
      </c>
      <c r="O106" s="97"/>
      <c r="P106" s="97"/>
      <c r="Q106" s="97"/>
      <c r="R106" s="97"/>
      <c r="S106" s="97"/>
      <c r="T106" s="97"/>
      <c r="U106" s="97"/>
    </row>
    <row r="107" spans="2:21" hidden="1"/>
    <row r="108" spans="2:21" ht="75.75" hidden="1" customHeight="1"/>
    <row r="109" spans="2:21" hidden="1"/>
  </sheetData>
  <sheetProtection formatCells="0" formatColumns="0" formatRows="0" insertColumns="0" insertRows="0" insertHyperlinks="0" deleteColumns="0" deleteRows="0" sort="0" autoFilter="0" pivotTables="0"/>
  <autoFilter ref="A9:AL78">
    <filterColumn colId="3" showButton="0"/>
  </autoFilter>
  <mergeCells count="61"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Z5:AC7"/>
    <mergeCell ref="B89:C89"/>
    <mergeCell ref="D89:H89"/>
    <mergeCell ref="T8:T10"/>
    <mergeCell ref="U8:U10"/>
    <mergeCell ref="B10:G10"/>
    <mergeCell ref="B80:C80"/>
    <mergeCell ref="G81:O81"/>
    <mergeCell ref="G82:O82"/>
    <mergeCell ref="M8:N8"/>
    <mergeCell ref="O8:O9"/>
    <mergeCell ref="P8:P9"/>
    <mergeCell ref="Q8:Q10"/>
    <mergeCell ref="R8:R9"/>
    <mergeCell ref="S8:S9"/>
    <mergeCell ref="G8:G9"/>
    <mergeCell ref="G83:O83"/>
    <mergeCell ref="J85:T85"/>
    <mergeCell ref="J86:T86"/>
    <mergeCell ref="B87:H87"/>
    <mergeCell ref="J87:T87"/>
    <mergeCell ref="N106:U106"/>
    <mergeCell ref="B95:C95"/>
    <mergeCell ref="D95:I95"/>
    <mergeCell ref="J95:T95"/>
    <mergeCell ref="B98:G98"/>
    <mergeCell ref="H98:M98"/>
    <mergeCell ref="N98:U98"/>
    <mergeCell ref="B100:C100"/>
    <mergeCell ref="D100:H100"/>
    <mergeCell ref="B106:D106"/>
    <mergeCell ref="E106:G106"/>
    <mergeCell ref="H106:M106"/>
  </mergeCells>
  <conditionalFormatting sqref="H11:P78">
    <cfRule type="cellIs" dxfId="26" priority="3" operator="greaterThan">
      <formula>10</formula>
    </cfRule>
  </conditionalFormatting>
  <conditionalFormatting sqref="C98:C1048576 C1:C96">
    <cfRule type="duplicateValues" dxfId="25" priority="7"/>
  </conditionalFormatting>
  <conditionalFormatting sqref="F106">
    <cfRule type="duplicateValues" dxfId="24" priority="1"/>
  </conditionalFormatting>
  <dataValidations count="1">
    <dataValidation allowBlank="1" showInputMessage="1" showErrorMessage="1" errorTitle="Không xóa dữ liệu" error="Không xóa dữ liệu" prompt="Không xóa dữ liệu" sqref="D83 AL3:AL9 X3:AK4 W5:AK9 V11:W78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0"/>
  <sheetViews>
    <sheetView workbookViewId="0">
      <pane ySplit="4" topLeftCell="A65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0.6640625" style="1" bestFit="1" customWidth="1"/>
    <col min="5" max="5" width="5.6640625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3822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1</v>
      </c>
      <c r="G6" s="120" t="s">
        <v>55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3" t="s">
        <v>49</v>
      </c>
      <c r="N9" s="93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nhóm:22</v>
      </c>
      <c r="Y9" s="69">
        <f>+$AH$9+$AJ$9+$AF$9</f>
        <v>72</v>
      </c>
      <c r="Z9" s="63">
        <f>COUNTIF($S$10:$S$142,"Khiển trách")</f>
        <v>0</v>
      </c>
      <c r="AA9" s="63">
        <f>COUNTIF($S$10:$S$142,"Cảnh cáo")</f>
        <v>0</v>
      </c>
      <c r="AB9" s="63">
        <f>COUNTIF($S$10:$S$142,"Đình chỉ thi")</f>
        <v>0</v>
      </c>
      <c r="AC9" s="70">
        <f>+($Z$9+$AA$9+$AB$9)/$Y$9*100%</f>
        <v>0</v>
      </c>
      <c r="AD9" s="63">
        <f>SUM(COUNTIF($S$10:$S$140,"Vắng"),COUNTIF($S$10:$S$140,"Vắng có phép"))</f>
        <v>0</v>
      </c>
      <c r="AE9" s="71">
        <f>+$AD$9/$Y$9</f>
        <v>0</v>
      </c>
      <c r="AF9" s="72">
        <f>COUNTIF($V$10:$V$140,"Thi lại")</f>
        <v>0</v>
      </c>
      <c r="AG9" s="71">
        <f>+$AF$9/$Y$9</f>
        <v>0</v>
      </c>
      <c r="AH9" s="72">
        <f>COUNTIF($V$10:$V$141,"Học lại")</f>
        <v>6</v>
      </c>
      <c r="AI9" s="71">
        <f>+$AH$9/$Y$9</f>
        <v>8.3333333333333329E-2</v>
      </c>
      <c r="AJ9" s="63">
        <f>COUNTIF($V$11:$V$141,"Đạt")</f>
        <v>66</v>
      </c>
      <c r="AK9" s="70">
        <f>+$AJ$9/$Y$9</f>
        <v>0.91666666666666663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>
        <v>50</v>
      </c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3181</v>
      </c>
      <c r="D11" s="17" t="s">
        <v>603</v>
      </c>
      <c r="E11" s="18" t="s">
        <v>62</v>
      </c>
      <c r="F11" s="19" t="s">
        <v>1098</v>
      </c>
      <c r="G11" s="16" t="s">
        <v>615</v>
      </c>
      <c r="H11" s="20">
        <v>10</v>
      </c>
      <c r="I11" s="20">
        <v>1</v>
      </c>
      <c r="J11" s="20" t="s">
        <v>27</v>
      </c>
      <c r="K11" s="20" t="s">
        <v>27</v>
      </c>
      <c r="L11" s="21"/>
      <c r="M11" s="21">
        <v>6</v>
      </c>
      <c r="N11" s="21"/>
      <c r="O11" s="21"/>
      <c r="P11" s="22">
        <v>6</v>
      </c>
      <c r="Q11" s="23">
        <f t="shared" ref="Q11:Q74" si="0">ROUND(SUMPRODUCT(H11:P11,$H$10:$P$10)/100,1)</f>
        <v>8.3000000000000007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4" t="str">
        <f t="shared" ref="S11:S82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3182</v>
      </c>
      <c r="D12" s="28" t="s">
        <v>3183</v>
      </c>
      <c r="E12" s="29" t="s">
        <v>67</v>
      </c>
      <c r="F12" s="30" t="s">
        <v>3184</v>
      </c>
      <c r="G12" s="27" t="s">
        <v>220</v>
      </c>
      <c r="H12" s="31">
        <v>7</v>
      </c>
      <c r="I12" s="31">
        <v>4</v>
      </c>
      <c r="J12" s="31" t="s">
        <v>27</v>
      </c>
      <c r="K12" s="31" t="s">
        <v>27</v>
      </c>
      <c r="L12" s="32"/>
      <c r="M12" s="32">
        <v>2</v>
      </c>
      <c r="N12" s="32"/>
      <c r="O12" s="32"/>
      <c r="P12" s="33">
        <v>2</v>
      </c>
      <c r="Q12" s="34">
        <f t="shared" si="0"/>
        <v>4.5999999999999996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3185</v>
      </c>
      <c r="D13" s="28" t="s">
        <v>3186</v>
      </c>
      <c r="E13" s="29" t="s">
        <v>67</v>
      </c>
      <c r="F13" s="30" t="s">
        <v>698</v>
      </c>
      <c r="G13" s="27" t="s">
        <v>615</v>
      </c>
      <c r="H13" s="31">
        <v>10</v>
      </c>
      <c r="I13" s="31">
        <v>1</v>
      </c>
      <c r="J13" s="31" t="s">
        <v>27</v>
      </c>
      <c r="K13" s="31" t="s">
        <v>27</v>
      </c>
      <c r="L13" s="38"/>
      <c r="M13" s="38">
        <v>5</v>
      </c>
      <c r="N13" s="38"/>
      <c r="O13" s="38"/>
      <c r="P13" s="33">
        <v>5</v>
      </c>
      <c r="Q13" s="34">
        <f t="shared" si="0"/>
        <v>7.3</v>
      </c>
      <c r="R13" s="35" t="str">
        <f t="shared" ref="R13:R8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82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3187</v>
      </c>
      <c r="D14" s="28" t="s">
        <v>3188</v>
      </c>
      <c r="E14" s="29" t="s">
        <v>67</v>
      </c>
      <c r="F14" s="30" t="s">
        <v>3189</v>
      </c>
      <c r="G14" s="27" t="s">
        <v>220</v>
      </c>
      <c r="H14" s="31">
        <v>10</v>
      </c>
      <c r="I14" s="31">
        <v>2</v>
      </c>
      <c r="J14" s="31" t="s">
        <v>27</v>
      </c>
      <c r="K14" s="31" t="s">
        <v>27</v>
      </c>
      <c r="L14" s="38"/>
      <c r="M14" s="38">
        <v>3</v>
      </c>
      <c r="N14" s="38"/>
      <c r="O14" s="38"/>
      <c r="P14" s="33">
        <v>3</v>
      </c>
      <c r="Q14" s="34">
        <f t="shared" si="0"/>
        <v>5.6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3190</v>
      </c>
      <c r="D15" s="28" t="s">
        <v>3191</v>
      </c>
      <c r="E15" s="29" t="s">
        <v>796</v>
      </c>
      <c r="F15" s="30" t="s">
        <v>874</v>
      </c>
      <c r="G15" s="27" t="s">
        <v>1367</v>
      </c>
      <c r="H15" s="31">
        <v>10</v>
      </c>
      <c r="I15" s="31">
        <v>7</v>
      </c>
      <c r="J15" s="31" t="s">
        <v>27</v>
      </c>
      <c r="K15" s="31" t="s">
        <v>27</v>
      </c>
      <c r="L15" s="38"/>
      <c r="M15" s="38">
        <v>4</v>
      </c>
      <c r="N15" s="38"/>
      <c r="O15" s="38"/>
      <c r="P15" s="33">
        <v>4</v>
      </c>
      <c r="Q15" s="34">
        <f t="shared" si="0"/>
        <v>8.1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3192</v>
      </c>
      <c r="D16" s="28" t="s">
        <v>868</v>
      </c>
      <c r="E16" s="29" t="s">
        <v>974</v>
      </c>
      <c r="F16" s="30" t="s">
        <v>598</v>
      </c>
      <c r="G16" s="27" t="s">
        <v>102</v>
      </c>
      <c r="H16" s="31">
        <v>9</v>
      </c>
      <c r="I16" s="31">
        <v>4</v>
      </c>
      <c r="J16" s="31" t="s">
        <v>27</v>
      </c>
      <c r="K16" s="31" t="s">
        <v>27</v>
      </c>
      <c r="L16" s="38"/>
      <c r="M16" s="38">
        <v>6</v>
      </c>
      <c r="N16" s="38"/>
      <c r="O16" s="38"/>
      <c r="P16" s="33">
        <v>6</v>
      </c>
      <c r="Q16" s="34">
        <f t="shared" si="0"/>
        <v>9</v>
      </c>
      <c r="R16" s="35" t="str">
        <f t="shared" si="3"/>
        <v>A+</v>
      </c>
      <c r="S16" s="36" t="str">
        <f t="shared" si="1"/>
        <v>Giỏi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3193</v>
      </c>
      <c r="D17" s="28" t="s">
        <v>1104</v>
      </c>
      <c r="E17" s="29" t="s">
        <v>100</v>
      </c>
      <c r="F17" s="30" t="s">
        <v>2454</v>
      </c>
      <c r="G17" s="27" t="s">
        <v>739</v>
      </c>
      <c r="H17" s="31">
        <v>10</v>
      </c>
      <c r="I17" s="31">
        <v>2</v>
      </c>
      <c r="J17" s="31" t="s">
        <v>27</v>
      </c>
      <c r="K17" s="31" t="s">
        <v>27</v>
      </c>
      <c r="L17" s="38"/>
      <c r="M17" s="38">
        <v>3</v>
      </c>
      <c r="N17" s="38"/>
      <c r="O17" s="38"/>
      <c r="P17" s="33">
        <v>3</v>
      </c>
      <c r="Q17" s="34">
        <f t="shared" si="0"/>
        <v>5.6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3194</v>
      </c>
      <c r="D18" s="28" t="s">
        <v>603</v>
      </c>
      <c r="E18" s="29" t="s">
        <v>1880</v>
      </c>
      <c r="F18" s="30" t="s">
        <v>2598</v>
      </c>
      <c r="G18" s="27" t="s">
        <v>115</v>
      </c>
      <c r="H18" s="31">
        <v>10</v>
      </c>
      <c r="I18" s="31">
        <v>2</v>
      </c>
      <c r="J18" s="31" t="s">
        <v>27</v>
      </c>
      <c r="K18" s="31" t="s">
        <v>27</v>
      </c>
      <c r="L18" s="38"/>
      <c r="M18" s="38">
        <v>3</v>
      </c>
      <c r="N18" s="38"/>
      <c r="O18" s="38"/>
      <c r="P18" s="33">
        <v>3</v>
      </c>
      <c r="Q18" s="34">
        <f t="shared" si="0"/>
        <v>5.6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3195</v>
      </c>
      <c r="D19" s="28" t="s">
        <v>3196</v>
      </c>
      <c r="E19" s="29" t="s">
        <v>1880</v>
      </c>
      <c r="F19" s="30" t="s">
        <v>188</v>
      </c>
      <c r="G19" s="27" t="s">
        <v>120</v>
      </c>
      <c r="H19" s="31">
        <v>10</v>
      </c>
      <c r="I19" s="31">
        <v>4</v>
      </c>
      <c r="J19" s="31" t="s">
        <v>27</v>
      </c>
      <c r="K19" s="31" t="s">
        <v>27</v>
      </c>
      <c r="L19" s="38"/>
      <c r="M19" s="38">
        <v>4</v>
      </c>
      <c r="N19" s="38"/>
      <c r="O19" s="38"/>
      <c r="P19" s="33">
        <v>4</v>
      </c>
      <c r="Q19" s="34">
        <f t="shared" si="0"/>
        <v>7.2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3197</v>
      </c>
      <c r="D20" s="28" t="s">
        <v>588</v>
      </c>
      <c r="E20" s="29" t="s">
        <v>1880</v>
      </c>
      <c r="F20" s="30" t="s">
        <v>845</v>
      </c>
      <c r="G20" s="27" t="s">
        <v>102</v>
      </c>
      <c r="H20" s="31">
        <v>10</v>
      </c>
      <c r="I20" s="31">
        <v>2</v>
      </c>
      <c r="J20" s="31" t="s">
        <v>27</v>
      </c>
      <c r="K20" s="31" t="s">
        <v>27</v>
      </c>
      <c r="L20" s="38"/>
      <c r="M20" s="38">
        <v>3</v>
      </c>
      <c r="N20" s="38"/>
      <c r="O20" s="38"/>
      <c r="P20" s="33">
        <v>3</v>
      </c>
      <c r="Q20" s="34">
        <f t="shared" si="0"/>
        <v>5.6</v>
      </c>
      <c r="R20" s="35" t="str">
        <f t="shared" si="3"/>
        <v>C</v>
      </c>
      <c r="S20" s="36" t="str">
        <f t="shared" si="1"/>
        <v>Trung bình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3198</v>
      </c>
      <c r="D21" s="28" t="s">
        <v>2005</v>
      </c>
      <c r="E21" s="29" t="s">
        <v>105</v>
      </c>
      <c r="F21" s="30" t="s">
        <v>1886</v>
      </c>
      <c r="G21" s="27" t="s">
        <v>181</v>
      </c>
      <c r="H21" s="31">
        <v>10</v>
      </c>
      <c r="I21" s="31">
        <v>2</v>
      </c>
      <c r="J21" s="31" t="s">
        <v>27</v>
      </c>
      <c r="K21" s="31" t="s">
        <v>27</v>
      </c>
      <c r="L21" s="38"/>
      <c r="M21" s="38">
        <v>3</v>
      </c>
      <c r="N21" s="38"/>
      <c r="O21" s="38"/>
      <c r="P21" s="33">
        <v>3</v>
      </c>
      <c r="Q21" s="34">
        <f t="shared" si="0"/>
        <v>5.6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3199</v>
      </c>
      <c r="D22" s="28" t="s">
        <v>3200</v>
      </c>
      <c r="E22" s="29" t="s">
        <v>1457</v>
      </c>
      <c r="F22" s="30" t="s">
        <v>1146</v>
      </c>
      <c r="G22" s="27" t="s">
        <v>893</v>
      </c>
      <c r="H22" s="31">
        <v>10</v>
      </c>
      <c r="I22" s="31">
        <v>4</v>
      </c>
      <c r="J22" s="31" t="s">
        <v>27</v>
      </c>
      <c r="K22" s="31" t="s">
        <v>27</v>
      </c>
      <c r="L22" s="38"/>
      <c r="M22" s="38">
        <v>3</v>
      </c>
      <c r="N22" s="38"/>
      <c r="O22" s="38"/>
      <c r="P22" s="33">
        <v>3</v>
      </c>
      <c r="Q22" s="34">
        <f t="shared" si="0"/>
        <v>6.2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3201</v>
      </c>
      <c r="D23" s="28" t="s">
        <v>804</v>
      </c>
      <c r="E23" s="29" t="s">
        <v>1457</v>
      </c>
      <c r="F23" s="30" t="s">
        <v>202</v>
      </c>
      <c r="G23" s="27" t="s">
        <v>220</v>
      </c>
      <c r="H23" s="31">
        <v>10</v>
      </c>
      <c r="I23" s="31">
        <v>2</v>
      </c>
      <c r="J23" s="31" t="s">
        <v>27</v>
      </c>
      <c r="K23" s="31" t="s">
        <v>27</v>
      </c>
      <c r="L23" s="38"/>
      <c r="M23" s="38">
        <v>3</v>
      </c>
      <c r="N23" s="38"/>
      <c r="O23" s="38"/>
      <c r="P23" s="33">
        <v>3</v>
      </c>
      <c r="Q23" s="34">
        <f t="shared" si="0"/>
        <v>5.6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3202</v>
      </c>
      <c r="D24" s="28" t="s">
        <v>1400</v>
      </c>
      <c r="E24" s="29" t="s">
        <v>2737</v>
      </c>
      <c r="F24" s="30" t="s">
        <v>959</v>
      </c>
      <c r="G24" s="27" t="s">
        <v>365</v>
      </c>
      <c r="H24" s="31">
        <v>10</v>
      </c>
      <c r="I24" s="31">
        <v>1</v>
      </c>
      <c r="J24" s="31" t="s">
        <v>27</v>
      </c>
      <c r="K24" s="31" t="s">
        <v>27</v>
      </c>
      <c r="L24" s="38"/>
      <c r="M24" s="38">
        <v>8</v>
      </c>
      <c r="N24" s="38"/>
      <c r="O24" s="38"/>
      <c r="P24" s="33">
        <v>8</v>
      </c>
      <c r="Q24" s="34">
        <f t="shared" si="0"/>
        <v>10.3</v>
      </c>
      <c r="R24" s="35" t="str">
        <f t="shared" si="3"/>
        <v/>
      </c>
      <c r="S24" s="36" t="str">
        <f t="shared" si="1"/>
        <v/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3203</v>
      </c>
      <c r="D25" s="28" t="s">
        <v>3204</v>
      </c>
      <c r="E25" s="29" t="s">
        <v>110</v>
      </c>
      <c r="F25" s="30" t="s">
        <v>3205</v>
      </c>
      <c r="G25" s="27" t="s">
        <v>886</v>
      </c>
      <c r="H25" s="31">
        <v>10</v>
      </c>
      <c r="I25" s="31">
        <v>2</v>
      </c>
      <c r="J25" s="31" t="s">
        <v>27</v>
      </c>
      <c r="K25" s="31" t="s">
        <v>27</v>
      </c>
      <c r="L25" s="38"/>
      <c r="M25" s="38">
        <v>3</v>
      </c>
      <c r="N25" s="38"/>
      <c r="O25" s="38"/>
      <c r="P25" s="33">
        <v>3</v>
      </c>
      <c r="Q25" s="34">
        <f t="shared" si="0"/>
        <v>5.6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3206</v>
      </c>
      <c r="D26" s="28" t="s">
        <v>3207</v>
      </c>
      <c r="E26" s="29" t="s">
        <v>118</v>
      </c>
      <c r="F26" s="30" t="s">
        <v>3208</v>
      </c>
      <c r="G26" s="27" t="s">
        <v>1367</v>
      </c>
      <c r="H26" s="31">
        <v>6</v>
      </c>
      <c r="I26" s="31">
        <v>1</v>
      </c>
      <c r="J26" s="31" t="s">
        <v>27</v>
      </c>
      <c r="K26" s="31" t="s">
        <v>27</v>
      </c>
      <c r="L26" s="38"/>
      <c r="M26" s="38">
        <v>3</v>
      </c>
      <c r="N26" s="38"/>
      <c r="O26" s="38"/>
      <c r="P26" s="33">
        <v>3</v>
      </c>
      <c r="Q26" s="34">
        <f t="shared" si="0"/>
        <v>4.5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3209</v>
      </c>
      <c r="D27" s="28" t="s">
        <v>3210</v>
      </c>
      <c r="E27" s="29" t="s">
        <v>118</v>
      </c>
      <c r="F27" s="30" t="s">
        <v>698</v>
      </c>
      <c r="G27" s="27" t="s">
        <v>1367</v>
      </c>
      <c r="H27" s="31">
        <v>0</v>
      </c>
      <c r="I27" s="31">
        <v>0</v>
      </c>
      <c r="J27" s="31" t="s">
        <v>27</v>
      </c>
      <c r="K27" s="31" t="s">
        <v>27</v>
      </c>
      <c r="L27" s="38"/>
      <c r="M27" s="38">
        <v>0</v>
      </c>
      <c r="N27" s="38"/>
      <c r="O27" s="38"/>
      <c r="P27" s="33">
        <v>0</v>
      </c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>Không đủ ĐKDT</v>
      </c>
      <c r="U27" s="91"/>
      <c r="V27" s="89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3211</v>
      </c>
      <c r="D28" s="28" t="s">
        <v>2955</v>
      </c>
      <c r="E28" s="29" t="s">
        <v>623</v>
      </c>
      <c r="F28" s="30" t="s">
        <v>1455</v>
      </c>
      <c r="G28" s="27" t="s">
        <v>102</v>
      </c>
      <c r="H28" s="31">
        <v>10</v>
      </c>
      <c r="I28" s="31">
        <v>4</v>
      </c>
      <c r="J28" s="31" t="s">
        <v>27</v>
      </c>
      <c r="K28" s="31" t="s">
        <v>27</v>
      </c>
      <c r="L28" s="38"/>
      <c r="M28" s="38">
        <v>2</v>
      </c>
      <c r="N28" s="38"/>
      <c r="O28" s="38"/>
      <c r="P28" s="33">
        <v>2</v>
      </c>
      <c r="Q28" s="34">
        <f t="shared" si="0"/>
        <v>5.2</v>
      </c>
      <c r="R28" s="35" t="str">
        <f t="shared" si="3"/>
        <v>D+</v>
      </c>
      <c r="S28" s="36" t="str">
        <f t="shared" si="1"/>
        <v>Trung bình yếu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3212</v>
      </c>
      <c r="D29" s="28" t="s">
        <v>3213</v>
      </c>
      <c r="E29" s="29" t="s">
        <v>996</v>
      </c>
      <c r="F29" s="30" t="s">
        <v>3178</v>
      </c>
      <c r="G29" s="27" t="s">
        <v>3214</v>
      </c>
      <c r="H29" s="31">
        <v>5</v>
      </c>
      <c r="I29" s="31">
        <v>1</v>
      </c>
      <c r="J29" s="31" t="s">
        <v>27</v>
      </c>
      <c r="K29" s="31" t="s">
        <v>27</v>
      </c>
      <c r="L29" s="38"/>
      <c r="M29" s="38">
        <v>6</v>
      </c>
      <c r="N29" s="38"/>
      <c r="O29" s="38"/>
      <c r="P29" s="33">
        <v>6</v>
      </c>
      <c r="Q29" s="34">
        <f t="shared" si="0"/>
        <v>7.3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3215</v>
      </c>
      <c r="D30" s="28" t="s">
        <v>3216</v>
      </c>
      <c r="E30" s="29" t="s">
        <v>130</v>
      </c>
      <c r="F30" s="30" t="s">
        <v>1234</v>
      </c>
      <c r="G30" s="27" t="s">
        <v>688</v>
      </c>
      <c r="H30" s="31">
        <v>10</v>
      </c>
      <c r="I30" s="31">
        <v>1</v>
      </c>
      <c r="J30" s="31" t="s">
        <v>27</v>
      </c>
      <c r="K30" s="31" t="s">
        <v>27</v>
      </c>
      <c r="L30" s="38"/>
      <c r="M30" s="38">
        <v>5</v>
      </c>
      <c r="N30" s="38"/>
      <c r="O30" s="38"/>
      <c r="P30" s="33">
        <v>5</v>
      </c>
      <c r="Q30" s="34">
        <f t="shared" si="0"/>
        <v>7.3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3217</v>
      </c>
      <c r="D31" s="28" t="s">
        <v>3218</v>
      </c>
      <c r="E31" s="29" t="s">
        <v>1633</v>
      </c>
      <c r="F31" s="30" t="s">
        <v>1529</v>
      </c>
      <c r="G31" s="27" t="s">
        <v>272</v>
      </c>
      <c r="H31" s="31">
        <v>10</v>
      </c>
      <c r="I31" s="31">
        <v>4</v>
      </c>
      <c r="J31" s="31" t="s">
        <v>27</v>
      </c>
      <c r="K31" s="31" t="s">
        <v>27</v>
      </c>
      <c r="L31" s="38"/>
      <c r="M31" s="38">
        <v>2</v>
      </c>
      <c r="N31" s="38"/>
      <c r="O31" s="38"/>
      <c r="P31" s="33">
        <v>2</v>
      </c>
      <c r="Q31" s="34">
        <f t="shared" si="0"/>
        <v>5.2</v>
      </c>
      <c r="R31" s="35" t="str">
        <f t="shared" si="3"/>
        <v>D+</v>
      </c>
      <c r="S31" s="36" t="str">
        <f t="shared" si="1"/>
        <v>Trung bình yếu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3219</v>
      </c>
      <c r="D32" s="28" t="s">
        <v>1233</v>
      </c>
      <c r="E32" s="29" t="s">
        <v>134</v>
      </c>
      <c r="F32" s="30" t="s">
        <v>999</v>
      </c>
      <c r="G32" s="27" t="s">
        <v>195</v>
      </c>
      <c r="H32" s="31">
        <v>10</v>
      </c>
      <c r="I32" s="31">
        <v>1</v>
      </c>
      <c r="J32" s="31" t="s">
        <v>27</v>
      </c>
      <c r="K32" s="31" t="s">
        <v>27</v>
      </c>
      <c r="L32" s="38"/>
      <c r="M32" s="38">
        <v>5</v>
      </c>
      <c r="N32" s="38"/>
      <c r="O32" s="38"/>
      <c r="P32" s="33">
        <v>5</v>
      </c>
      <c r="Q32" s="34">
        <f t="shared" si="0"/>
        <v>7.3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3220</v>
      </c>
      <c r="D33" s="28" t="s">
        <v>550</v>
      </c>
      <c r="E33" s="29" t="s">
        <v>134</v>
      </c>
      <c r="F33" s="30" t="s">
        <v>3221</v>
      </c>
      <c r="G33" s="27" t="s">
        <v>102</v>
      </c>
      <c r="H33" s="31">
        <v>0</v>
      </c>
      <c r="I33" s="31">
        <v>0</v>
      </c>
      <c r="J33" s="31" t="s">
        <v>27</v>
      </c>
      <c r="K33" s="31" t="s">
        <v>27</v>
      </c>
      <c r="L33" s="38"/>
      <c r="M33" s="38">
        <v>0</v>
      </c>
      <c r="N33" s="38"/>
      <c r="O33" s="38"/>
      <c r="P33" s="33">
        <v>0</v>
      </c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>Không đủ ĐKDT</v>
      </c>
      <c r="U33" s="91"/>
      <c r="V33" s="89" t="str">
        <f t="shared" si="2"/>
        <v>Học lại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3222</v>
      </c>
      <c r="D34" s="28" t="s">
        <v>405</v>
      </c>
      <c r="E34" s="29" t="s">
        <v>151</v>
      </c>
      <c r="F34" s="30" t="s">
        <v>2017</v>
      </c>
      <c r="G34" s="27" t="s">
        <v>3223</v>
      </c>
      <c r="H34" s="31">
        <v>10</v>
      </c>
      <c r="I34" s="31">
        <v>1</v>
      </c>
      <c r="J34" s="31" t="s">
        <v>27</v>
      </c>
      <c r="K34" s="31" t="s">
        <v>27</v>
      </c>
      <c r="L34" s="38"/>
      <c r="M34" s="38">
        <v>3</v>
      </c>
      <c r="N34" s="38"/>
      <c r="O34" s="38"/>
      <c r="P34" s="33">
        <v>3</v>
      </c>
      <c r="Q34" s="34">
        <f t="shared" si="0"/>
        <v>5.3</v>
      </c>
      <c r="R34" s="35" t="str">
        <f t="shared" si="3"/>
        <v>D+</v>
      </c>
      <c r="S34" s="36" t="str">
        <f t="shared" si="1"/>
        <v>Trung bình yếu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3224</v>
      </c>
      <c r="D35" s="28" t="s">
        <v>672</v>
      </c>
      <c r="E35" s="29" t="s">
        <v>2032</v>
      </c>
      <c r="F35" s="30" t="s">
        <v>3225</v>
      </c>
      <c r="G35" s="27" t="s">
        <v>1012</v>
      </c>
      <c r="H35" s="31">
        <v>0</v>
      </c>
      <c r="I35" s="31">
        <v>0</v>
      </c>
      <c r="J35" s="31" t="s">
        <v>27</v>
      </c>
      <c r="K35" s="31" t="s">
        <v>27</v>
      </c>
      <c r="L35" s="38"/>
      <c r="M35" s="38">
        <v>0</v>
      </c>
      <c r="N35" s="38"/>
      <c r="O35" s="38"/>
      <c r="P35" s="33">
        <v>0</v>
      </c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>Không đủ ĐKDT</v>
      </c>
      <c r="U35" s="91"/>
      <c r="V35" s="89" t="str">
        <f t="shared" si="2"/>
        <v>Học lại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3226</v>
      </c>
      <c r="D36" s="28" t="s">
        <v>3227</v>
      </c>
      <c r="E36" s="29" t="s">
        <v>161</v>
      </c>
      <c r="F36" s="30" t="s">
        <v>294</v>
      </c>
      <c r="G36" s="27" t="s">
        <v>886</v>
      </c>
      <c r="H36" s="31">
        <v>10</v>
      </c>
      <c r="I36" s="31">
        <v>4</v>
      </c>
      <c r="J36" s="31" t="s">
        <v>27</v>
      </c>
      <c r="K36" s="31" t="s">
        <v>27</v>
      </c>
      <c r="L36" s="38"/>
      <c r="M36" s="38">
        <v>2</v>
      </c>
      <c r="N36" s="38"/>
      <c r="O36" s="38"/>
      <c r="P36" s="33">
        <v>2</v>
      </c>
      <c r="Q36" s="34">
        <f t="shared" si="0"/>
        <v>5.2</v>
      </c>
      <c r="R36" s="35" t="str">
        <f t="shared" si="3"/>
        <v>D+</v>
      </c>
      <c r="S36" s="36" t="str">
        <f t="shared" si="1"/>
        <v>Trung bình yếu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3228</v>
      </c>
      <c r="D37" s="28" t="s">
        <v>2673</v>
      </c>
      <c r="E37" s="29" t="s">
        <v>161</v>
      </c>
      <c r="F37" s="30" t="s">
        <v>3229</v>
      </c>
      <c r="G37" s="27" t="s">
        <v>739</v>
      </c>
      <c r="H37" s="31">
        <v>5</v>
      </c>
      <c r="I37" s="31">
        <v>1</v>
      </c>
      <c r="J37" s="31" t="s">
        <v>27</v>
      </c>
      <c r="K37" s="31" t="s">
        <v>27</v>
      </c>
      <c r="L37" s="38"/>
      <c r="M37" s="38">
        <v>2</v>
      </c>
      <c r="N37" s="38"/>
      <c r="O37" s="38"/>
      <c r="P37" s="33">
        <v>2</v>
      </c>
      <c r="Q37" s="34">
        <f t="shared" si="0"/>
        <v>3.3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91"/>
      <c r="V37" s="89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3230</v>
      </c>
      <c r="D38" s="28" t="s">
        <v>1312</v>
      </c>
      <c r="E38" s="29" t="s">
        <v>419</v>
      </c>
      <c r="F38" s="30" t="s">
        <v>471</v>
      </c>
      <c r="G38" s="27" t="s">
        <v>120</v>
      </c>
      <c r="H38" s="31">
        <v>8</v>
      </c>
      <c r="I38" s="31">
        <v>4</v>
      </c>
      <c r="J38" s="31" t="s">
        <v>27</v>
      </c>
      <c r="K38" s="31" t="s">
        <v>27</v>
      </c>
      <c r="L38" s="38"/>
      <c r="M38" s="38">
        <v>4</v>
      </c>
      <c r="N38" s="38"/>
      <c r="O38" s="38"/>
      <c r="P38" s="33">
        <v>4</v>
      </c>
      <c r="Q38" s="34">
        <f t="shared" si="0"/>
        <v>6.8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3231</v>
      </c>
      <c r="D39" s="28" t="s">
        <v>606</v>
      </c>
      <c r="E39" s="29" t="s">
        <v>168</v>
      </c>
      <c r="F39" s="30" t="s">
        <v>659</v>
      </c>
      <c r="G39" s="27" t="s">
        <v>365</v>
      </c>
      <c r="H39" s="31">
        <v>10</v>
      </c>
      <c r="I39" s="31">
        <v>1</v>
      </c>
      <c r="J39" s="31" t="s">
        <v>27</v>
      </c>
      <c r="K39" s="31" t="s">
        <v>27</v>
      </c>
      <c r="L39" s="38"/>
      <c r="M39" s="38">
        <v>6</v>
      </c>
      <c r="N39" s="38"/>
      <c r="O39" s="38"/>
      <c r="P39" s="33">
        <v>6</v>
      </c>
      <c r="Q39" s="34">
        <f t="shared" si="0"/>
        <v>8.3000000000000007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3232</v>
      </c>
      <c r="D40" s="28" t="s">
        <v>2232</v>
      </c>
      <c r="E40" s="29" t="s">
        <v>427</v>
      </c>
      <c r="F40" s="30" t="s">
        <v>2336</v>
      </c>
      <c r="G40" s="27" t="s">
        <v>115</v>
      </c>
      <c r="H40" s="31">
        <v>10</v>
      </c>
      <c r="I40" s="31">
        <v>4</v>
      </c>
      <c r="J40" s="31" t="s">
        <v>27</v>
      </c>
      <c r="K40" s="31" t="s">
        <v>27</v>
      </c>
      <c r="L40" s="38"/>
      <c r="M40" s="38">
        <v>2</v>
      </c>
      <c r="N40" s="38"/>
      <c r="O40" s="38"/>
      <c r="P40" s="33">
        <v>2</v>
      </c>
      <c r="Q40" s="34">
        <f t="shared" si="0"/>
        <v>5.2</v>
      </c>
      <c r="R40" s="35" t="str">
        <f t="shared" si="3"/>
        <v>D+</v>
      </c>
      <c r="S40" s="36" t="str">
        <f t="shared" si="1"/>
        <v>Trung bình yếu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3233</v>
      </c>
      <c r="D41" s="28" t="s">
        <v>3234</v>
      </c>
      <c r="E41" s="29" t="s">
        <v>176</v>
      </c>
      <c r="F41" s="30" t="s">
        <v>791</v>
      </c>
      <c r="G41" s="27" t="s">
        <v>652</v>
      </c>
      <c r="H41" s="31">
        <v>10</v>
      </c>
      <c r="I41" s="31">
        <v>4</v>
      </c>
      <c r="J41" s="31" t="s">
        <v>27</v>
      </c>
      <c r="K41" s="31" t="s">
        <v>27</v>
      </c>
      <c r="L41" s="38"/>
      <c r="M41" s="38">
        <v>5</v>
      </c>
      <c r="N41" s="38"/>
      <c r="O41" s="38"/>
      <c r="P41" s="33">
        <v>5</v>
      </c>
      <c r="Q41" s="34">
        <f t="shared" si="0"/>
        <v>8.1999999999999993</v>
      </c>
      <c r="R41" s="35" t="str">
        <f t="shared" si="3"/>
        <v>B+</v>
      </c>
      <c r="S41" s="36" t="str">
        <f t="shared" si="1"/>
        <v>Khá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3235</v>
      </c>
      <c r="D42" s="28" t="s">
        <v>237</v>
      </c>
      <c r="E42" s="29" t="s">
        <v>860</v>
      </c>
      <c r="F42" s="30" t="s">
        <v>3236</v>
      </c>
      <c r="G42" s="27" t="s">
        <v>64</v>
      </c>
      <c r="H42" s="31">
        <v>9</v>
      </c>
      <c r="I42" s="31">
        <v>4</v>
      </c>
      <c r="J42" s="31" t="s">
        <v>27</v>
      </c>
      <c r="K42" s="31" t="s">
        <v>27</v>
      </c>
      <c r="L42" s="38"/>
      <c r="M42" s="38">
        <v>4</v>
      </c>
      <c r="N42" s="38"/>
      <c r="O42" s="38"/>
      <c r="P42" s="33">
        <v>4</v>
      </c>
      <c r="Q42" s="34">
        <f t="shared" si="0"/>
        <v>7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3237</v>
      </c>
      <c r="D43" s="28" t="s">
        <v>741</v>
      </c>
      <c r="E43" s="29" t="s">
        <v>449</v>
      </c>
      <c r="F43" s="30" t="s">
        <v>999</v>
      </c>
      <c r="G43" s="27" t="s">
        <v>102</v>
      </c>
      <c r="H43" s="31">
        <v>8</v>
      </c>
      <c r="I43" s="31">
        <v>2</v>
      </c>
      <c r="J43" s="31" t="s">
        <v>27</v>
      </c>
      <c r="K43" s="31" t="s">
        <v>27</v>
      </c>
      <c r="L43" s="38"/>
      <c r="M43" s="38">
        <v>4</v>
      </c>
      <c r="N43" s="38"/>
      <c r="O43" s="38"/>
      <c r="P43" s="33">
        <v>4</v>
      </c>
      <c r="Q43" s="34">
        <f t="shared" si="0"/>
        <v>6.2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3238</v>
      </c>
      <c r="D44" s="28" t="s">
        <v>631</v>
      </c>
      <c r="E44" s="29" t="s">
        <v>3239</v>
      </c>
      <c r="F44" s="30" t="s">
        <v>1162</v>
      </c>
      <c r="G44" s="27" t="s">
        <v>195</v>
      </c>
      <c r="H44" s="31">
        <v>9</v>
      </c>
      <c r="I44" s="31">
        <v>4</v>
      </c>
      <c r="J44" s="31" t="s">
        <v>27</v>
      </c>
      <c r="K44" s="31" t="s">
        <v>27</v>
      </c>
      <c r="L44" s="38"/>
      <c r="M44" s="38">
        <v>6</v>
      </c>
      <c r="N44" s="38"/>
      <c r="O44" s="38"/>
      <c r="P44" s="33">
        <v>6</v>
      </c>
      <c r="Q44" s="34">
        <f t="shared" si="0"/>
        <v>9</v>
      </c>
      <c r="R44" s="35" t="str">
        <f t="shared" si="3"/>
        <v>A+</v>
      </c>
      <c r="S44" s="36" t="str">
        <f t="shared" si="1"/>
        <v>Giỏi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3240</v>
      </c>
      <c r="D45" s="28" t="s">
        <v>241</v>
      </c>
      <c r="E45" s="29" t="s">
        <v>2534</v>
      </c>
      <c r="F45" s="30" t="s">
        <v>485</v>
      </c>
      <c r="G45" s="27" t="s">
        <v>64</v>
      </c>
      <c r="H45" s="31">
        <v>10</v>
      </c>
      <c r="I45" s="31">
        <v>2</v>
      </c>
      <c r="J45" s="31" t="s">
        <v>27</v>
      </c>
      <c r="K45" s="31" t="s">
        <v>27</v>
      </c>
      <c r="L45" s="38"/>
      <c r="M45" s="38">
        <v>3</v>
      </c>
      <c r="N45" s="38"/>
      <c r="O45" s="38"/>
      <c r="P45" s="33">
        <v>3</v>
      </c>
      <c r="Q45" s="34">
        <f t="shared" si="0"/>
        <v>5.6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3241</v>
      </c>
      <c r="D46" s="28" t="s">
        <v>253</v>
      </c>
      <c r="E46" s="29" t="s">
        <v>1208</v>
      </c>
      <c r="F46" s="30" t="s">
        <v>1440</v>
      </c>
      <c r="G46" s="27" t="s">
        <v>102</v>
      </c>
      <c r="H46" s="31">
        <v>10</v>
      </c>
      <c r="I46" s="31">
        <v>2</v>
      </c>
      <c r="J46" s="31" t="s">
        <v>27</v>
      </c>
      <c r="K46" s="31" t="s">
        <v>27</v>
      </c>
      <c r="L46" s="38"/>
      <c r="M46" s="38">
        <v>3</v>
      </c>
      <c r="N46" s="38"/>
      <c r="O46" s="38"/>
      <c r="P46" s="33">
        <v>3</v>
      </c>
      <c r="Q46" s="34">
        <f t="shared" si="0"/>
        <v>5.6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3242</v>
      </c>
      <c r="D47" s="28" t="s">
        <v>1213</v>
      </c>
      <c r="E47" s="29" t="s">
        <v>464</v>
      </c>
      <c r="F47" s="30" t="s">
        <v>346</v>
      </c>
      <c r="G47" s="27" t="s">
        <v>220</v>
      </c>
      <c r="H47" s="31">
        <v>10</v>
      </c>
      <c r="I47" s="31">
        <v>7</v>
      </c>
      <c r="J47" s="31" t="s">
        <v>27</v>
      </c>
      <c r="K47" s="31" t="s">
        <v>27</v>
      </c>
      <c r="L47" s="38"/>
      <c r="M47" s="38">
        <v>4</v>
      </c>
      <c r="N47" s="38"/>
      <c r="O47" s="38"/>
      <c r="P47" s="33">
        <v>4</v>
      </c>
      <c r="Q47" s="34">
        <f t="shared" si="0"/>
        <v>8.1</v>
      </c>
      <c r="R47" s="35" t="str">
        <f t="shared" si="3"/>
        <v>B+</v>
      </c>
      <c r="S47" s="36" t="str">
        <f t="shared" si="1"/>
        <v>Khá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3243</v>
      </c>
      <c r="D48" s="28" t="s">
        <v>686</v>
      </c>
      <c r="E48" s="29" t="s">
        <v>208</v>
      </c>
      <c r="F48" s="30" t="s">
        <v>1162</v>
      </c>
      <c r="G48" s="27" t="s">
        <v>115</v>
      </c>
      <c r="H48" s="31">
        <v>10</v>
      </c>
      <c r="I48" s="31">
        <v>7</v>
      </c>
      <c r="J48" s="31" t="s">
        <v>27</v>
      </c>
      <c r="K48" s="31" t="s">
        <v>27</v>
      </c>
      <c r="L48" s="38"/>
      <c r="M48" s="38">
        <v>9</v>
      </c>
      <c r="N48" s="38"/>
      <c r="O48" s="38"/>
      <c r="P48" s="33">
        <v>9</v>
      </c>
      <c r="Q48" s="34">
        <f t="shared" si="0"/>
        <v>13.1</v>
      </c>
      <c r="R48" s="35" t="str">
        <f t="shared" si="3"/>
        <v/>
      </c>
      <c r="S48" s="36" t="str">
        <f t="shared" si="1"/>
        <v/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3244</v>
      </c>
      <c r="D49" s="28" t="s">
        <v>1300</v>
      </c>
      <c r="E49" s="29" t="s">
        <v>1661</v>
      </c>
      <c r="F49" s="30" t="s">
        <v>840</v>
      </c>
      <c r="G49" s="27" t="s">
        <v>195</v>
      </c>
      <c r="H49" s="31">
        <v>10</v>
      </c>
      <c r="I49" s="31">
        <v>7</v>
      </c>
      <c r="J49" s="31" t="s">
        <v>27</v>
      </c>
      <c r="K49" s="31" t="s">
        <v>27</v>
      </c>
      <c r="L49" s="38"/>
      <c r="M49" s="38">
        <v>6</v>
      </c>
      <c r="N49" s="38"/>
      <c r="O49" s="38"/>
      <c r="P49" s="33">
        <v>6</v>
      </c>
      <c r="Q49" s="34">
        <f t="shared" si="0"/>
        <v>10.1</v>
      </c>
      <c r="R49" s="35" t="str">
        <f t="shared" si="3"/>
        <v/>
      </c>
      <c r="S49" s="36" t="str">
        <f t="shared" si="1"/>
        <v/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3245</v>
      </c>
      <c r="D50" s="28" t="s">
        <v>734</v>
      </c>
      <c r="E50" s="29" t="s">
        <v>709</v>
      </c>
      <c r="F50" s="30" t="s">
        <v>1195</v>
      </c>
      <c r="G50" s="27" t="s">
        <v>365</v>
      </c>
      <c r="H50" s="31">
        <v>10</v>
      </c>
      <c r="I50" s="31">
        <v>1</v>
      </c>
      <c r="J50" s="31" t="s">
        <v>27</v>
      </c>
      <c r="K50" s="31" t="s">
        <v>27</v>
      </c>
      <c r="L50" s="38"/>
      <c r="M50" s="38">
        <v>4</v>
      </c>
      <c r="N50" s="38"/>
      <c r="O50" s="38"/>
      <c r="P50" s="33">
        <v>4</v>
      </c>
      <c r="Q50" s="34">
        <f t="shared" si="0"/>
        <v>6.3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3246</v>
      </c>
      <c r="D51" s="28" t="s">
        <v>442</v>
      </c>
      <c r="E51" s="29" t="s">
        <v>3247</v>
      </c>
      <c r="F51" s="30" t="s">
        <v>1548</v>
      </c>
      <c r="G51" s="27" t="s">
        <v>115</v>
      </c>
      <c r="H51" s="31">
        <v>10</v>
      </c>
      <c r="I51" s="31">
        <v>9</v>
      </c>
      <c r="J51" s="31" t="s">
        <v>27</v>
      </c>
      <c r="K51" s="31" t="s">
        <v>27</v>
      </c>
      <c r="L51" s="38"/>
      <c r="M51" s="38">
        <v>2</v>
      </c>
      <c r="N51" s="38"/>
      <c r="O51" s="38"/>
      <c r="P51" s="33">
        <v>2</v>
      </c>
      <c r="Q51" s="34">
        <f t="shared" si="0"/>
        <v>6.7</v>
      </c>
      <c r="R51" s="35" t="str">
        <f t="shared" si="3"/>
        <v>C+</v>
      </c>
      <c r="S51" s="36" t="str">
        <f t="shared" si="1"/>
        <v>Trung bình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3248</v>
      </c>
      <c r="D52" s="28" t="s">
        <v>1644</v>
      </c>
      <c r="E52" s="29" t="s">
        <v>488</v>
      </c>
      <c r="F52" s="30" t="s">
        <v>3249</v>
      </c>
      <c r="G52" s="27" t="s">
        <v>394</v>
      </c>
      <c r="H52" s="31">
        <v>10</v>
      </c>
      <c r="I52" s="31">
        <v>4</v>
      </c>
      <c r="J52" s="31" t="s">
        <v>27</v>
      </c>
      <c r="K52" s="31" t="s">
        <v>27</v>
      </c>
      <c r="L52" s="38"/>
      <c r="M52" s="38">
        <v>2</v>
      </c>
      <c r="N52" s="38"/>
      <c r="O52" s="38"/>
      <c r="P52" s="33">
        <v>2</v>
      </c>
      <c r="Q52" s="34">
        <f t="shared" si="0"/>
        <v>5.2</v>
      </c>
      <c r="R52" s="35" t="str">
        <f t="shared" si="3"/>
        <v>D+</v>
      </c>
      <c r="S52" s="36" t="str">
        <f t="shared" si="1"/>
        <v>Trung bình yếu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3250</v>
      </c>
      <c r="D53" s="28" t="s">
        <v>950</v>
      </c>
      <c r="E53" s="29" t="s">
        <v>488</v>
      </c>
      <c r="F53" s="30" t="s">
        <v>3251</v>
      </c>
      <c r="G53" s="27" t="s">
        <v>615</v>
      </c>
      <c r="H53" s="31">
        <v>8</v>
      </c>
      <c r="I53" s="31">
        <v>7</v>
      </c>
      <c r="J53" s="31" t="s">
        <v>27</v>
      </c>
      <c r="K53" s="31" t="s">
        <v>27</v>
      </c>
      <c r="L53" s="38"/>
      <c r="M53" s="38">
        <v>4</v>
      </c>
      <c r="N53" s="38"/>
      <c r="O53" s="38"/>
      <c r="P53" s="33">
        <v>4</v>
      </c>
      <c r="Q53" s="34">
        <f t="shared" si="0"/>
        <v>7.7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3252</v>
      </c>
      <c r="D54" s="28" t="s">
        <v>3253</v>
      </c>
      <c r="E54" s="29" t="s">
        <v>225</v>
      </c>
      <c r="F54" s="30" t="s">
        <v>964</v>
      </c>
      <c r="G54" s="27" t="s">
        <v>1367</v>
      </c>
      <c r="H54" s="31">
        <v>10</v>
      </c>
      <c r="I54" s="31">
        <v>4</v>
      </c>
      <c r="J54" s="31" t="s">
        <v>27</v>
      </c>
      <c r="K54" s="31" t="s">
        <v>27</v>
      </c>
      <c r="L54" s="38"/>
      <c r="M54" s="38">
        <v>8</v>
      </c>
      <c r="N54" s="38"/>
      <c r="O54" s="38"/>
      <c r="P54" s="33">
        <v>8</v>
      </c>
      <c r="Q54" s="34">
        <f t="shared" si="0"/>
        <v>11.2</v>
      </c>
      <c r="R54" s="35" t="str">
        <f t="shared" si="3"/>
        <v/>
      </c>
      <c r="S54" s="36" t="str">
        <f t="shared" si="1"/>
        <v/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3254</v>
      </c>
      <c r="D55" s="28" t="s">
        <v>890</v>
      </c>
      <c r="E55" s="29" t="s">
        <v>225</v>
      </c>
      <c r="F55" s="30" t="s">
        <v>527</v>
      </c>
      <c r="G55" s="27" t="s">
        <v>1367</v>
      </c>
      <c r="H55" s="31">
        <v>0</v>
      </c>
      <c r="I55" s="31">
        <v>0</v>
      </c>
      <c r="J55" s="31" t="s">
        <v>27</v>
      </c>
      <c r="K55" s="31" t="s">
        <v>27</v>
      </c>
      <c r="L55" s="38"/>
      <c r="M55" s="38">
        <v>0</v>
      </c>
      <c r="N55" s="38"/>
      <c r="O55" s="38"/>
      <c r="P55" s="33">
        <v>0</v>
      </c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>Không đủ ĐKDT</v>
      </c>
      <c r="U55" s="91"/>
      <c r="V55" s="89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3255</v>
      </c>
      <c r="D56" s="28" t="s">
        <v>224</v>
      </c>
      <c r="E56" s="29" t="s">
        <v>225</v>
      </c>
      <c r="F56" s="30" t="s">
        <v>1095</v>
      </c>
      <c r="G56" s="27" t="s">
        <v>615</v>
      </c>
      <c r="H56" s="31">
        <v>8</v>
      </c>
      <c r="I56" s="31">
        <v>7</v>
      </c>
      <c r="J56" s="31" t="s">
        <v>27</v>
      </c>
      <c r="K56" s="31" t="s">
        <v>27</v>
      </c>
      <c r="L56" s="38"/>
      <c r="M56" s="38">
        <v>2</v>
      </c>
      <c r="N56" s="38"/>
      <c r="O56" s="38"/>
      <c r="P56" s="33">
        <v>2</v>
      </c>
      <c r="Q56" s="34">
        <f t="shared" si="0"/>
        <v>5.7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3256</v>
      </c>
      <c r="D57" s="28" t="s">
        <v>3257</v>
      </c>
      <c r="E57" s="29" t="s">
        <v>2190</v>
      </c>
      <c r="F57" s="30" t="s">
        <v>1803</v>
      </c>
      <c r="G57" s="27" t="s">
        <v>64</v>
      </c>
      <c r="H57" s="31">
        <v>8</v>
      </c>
      <c r="I57" s="31">
        <v>1</v>
      </c>
      <c r="J57" s="31" t="s">
        <v>27</v>
      </c>
      <c r="K57" s="31" t="s">
        <v>27</v>
      </c>
      <c r="L57" s="38"/>
      <c r="M57" s="38">
        <v>4</v>
      </c>
      <c r="N57" s="38"/>
      <c r="O57" s="38"/>
      <c r="P57" s="33">
        <v>4</v>
      </c>
      <c r="Q57" s="34">
        <f t="shared" si="0"/>
        <v>5.9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3258</v>
      </c>
      <c r="D58" s="28" t="s">
        <v>2512</v>
      </c>
      <c r="E58" s="29" t="s">
        <v>2190</v>
      </c>
      <c r="F58" s="30" t="s">
        <v>567</v>
      </c>
      <c r="G58" s="27" t="s">
        <v>647</v>
      </c>
      <c r="H58" s="31">
        <v>10</v>
      </c>
      <c r="I58" s="31">
        <v>4</v>
      </c>
      <c r="J58" s="31" t="s">
        <v>27</v>
      </c>
      <c r="K58" s="31" t="s">
        <v>27</v>
      </c>
      <c r="L58" s="38"/>
      <c r="M58" s="38">
        <v>4</v>
      </c>
      <c r="N58" s="38"/>
      <c r="O58" s="38"/>
      <c r="P58" s="33">
        <v>4</v>
      </c>
      <c r="Q58" s="34">
        <f t="shared" si="0"/>
        <v>7.2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3259</v>
      </c>
      <c r="D59" s="28" t="s">
        <v>3191</v>
      </c>
      <c r="E59" s="29" t="s">
        <v>506</v>
      </c>
      <c r="F59" s="30" t="s">
        <v>3260</v>
      </c>
      <c r="G59" s="27" t="s">
        <v>3261</v>
      </c>
      <c r="H59" s="31">
        <v>10</v>
      </c>
      <c r="I59" s="31">
        <v>2</v>
      </c>
      <c r="J59" s="31" t="s">
        <v>27</v>
      </c>
      <c r="K59" s="31" t="s">
        <v>27</v>
      </c>
      <c r="L59" s="38"/>
      <c r="M59" s="38">
        <v>3</v>
      </c>
      <c r="N59" s="38"/>
      <c r="O59" s="38"/>
      <c r="P59" s="33">
        <v>3</v>
      </c>
      <c r="Q59" s="34">
        <f t="shared" si="0"/>
        <v>5.6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3262</v>
      </c>
      <c r="D60" s="28" t="s">
        <v>950</v>
      </c>
      <c r="E60" s="29" t="s">
        <v>1060</v>
      </c>
      <c r="F60" s="30" t="s">
        <v>712</v>
      </c>
      <c r="G60" s="27" t="s">
        <v>886</v>
      </c>
      <c r="H60" s="31">
        <v>10</v>
      </c>
      <c r="I60" s="31">
        <v>4</v>
      </c>
      <c r="J60" s="31" t="s">
        <v>27</v>
      </c>
      <c r="K60" s="31" t="s">
        <v>27</v>
      </c>
      <c r="L60" s="38"/>
      <c r="M60" s="38">
        <v>4</v>
      </c>
      <c r="N60" s="38"/>
      <c r="O60" s="38"/>
      <c r="P60" s="33">
        <v>4</v>
      </c>
      <c r="Q60" s="34">
        <f t="shared" si="0"/>
        <v>7.2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3263</v>
      </c>
      <c r="D61" s="28" t="s">
        <v>3161</v>
      </c>
      <c r="E61" s="29" t="s">
        <v>1062</v>
      </c>
      <c r="F61" s="30" t="s">
        <v>656</v>
      </c>
      <c r="G61" s="27" t="s">
        <v>181</v>
      </c>
      <c r="H61" s="31">
        <v>10</v>
      </c>
      <c r="I61" s="31">
        <v>1</v>
      </c>
      <c r="J61" s="31" t="s">
        <v>27</v>
      </c>
      <c r="K61" s="31" t="s">
        <v>27</v>
      </c>
      <c r="L61" s="38"/>
      <c r="M61" s="38">
        <v>9</v>
      </c>
      <c r="N61" s="38"/>
      <c r="O61" s="38"/>
      <c r="P61" s="33">
        <v>9</v>
      </c>
      <c r="Q61" s="34">
        <f t="shared" si="0"/>
        <v>11.3</v>
      </c>
      <c r="R61" s="35" t="str">
        <f t="shared" si="3"/>
        <v/>
      </c>
      <c r="S61" s="36" t="str">
        <f t="shared" si="1"/>
        <v/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3264</v>
      </c>
      <c r="D62" s="28" t="s">
        <v>3265</v>
      </c>
      <c r="E62" s="29" t="s">
        <v>1062</v>
      </c>
      <c r="F62" s="30" t="s">
        <v>827</v>
      </c>
      <c r="G62" s="27" t="s">
        <v>267</v>
      </c>
      <c r="H62" s="31">
        <v>10</v>
      </c>
      <c r="I62" s="31">
        <v>1</v>
      </c>
      <c r="J62" s="31" t="s">
        <v>27</v>
      </c>
      <c r="K62" s="31" t="s">
        <v>27</v>
      </c>
      <c r="L62" s="38"/>
      <c r="M62" s="38">
        <v>5</v>
      </c>
      <c r="N62" s="38"/>
      <c r="O62" s="38"/>
      <c r="P62" s="33">
        <v>5</v>
      </c>
      <c r="Q62" s="34">
        <f t="shared" si="0"/>
        <v>7.3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3266</v>
      </c>
      <c r="D63" s="28" t="s">
        <v>483</v>
      </c>
      <c r="E63" s="29" t="s">
        <v>519</v>
      </c>
      <c r="F63" s="30" t="s">
        <v>1262</v>
      </c>
      <c r="G63" s="27" t="s">
        <v>615</v>
      </c>
      <c r="H63" s="31">
        <v>10</v>
      </c>
      <c r="I63" s="31">
        <v>4</v>
      </c>
      <c r="J63" s="31" t="s">
        <v>27</v>
      </c>
      <c r="K63" s="31" t="s">
        <v>27</v>
      </c>
      <c r="L63" s="38"/>
      <c r="M63" s="38">
        <v>2</v>
      </c>
      <c r="N63" s="38"/>
      <c r="O63" s="38"/>
      <c r="P63" s="33">
        <v>2</v>
      </c>
      <c r="Q63" s="34">
        <f t="shared" si="0"/>
        <v>5.2</v>
      </c>
      <c r="R63" s="35" t="str">
        <f t="shared" si="3"/>
        <v>D+</v>
      </c>
      <c r="S63" s="36" t="str">
        <f t="shared" si="1"/>
        <v>Trung bình yếu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3267</v>
      </c>
      <c r="D64" s="28" t="s">
        <v>534</v>
      </c>
      <c r="E64" s="29" t="s">
        <v>250</v>
      </c>
      <c r="F64" s="30" t="s">
        <v>563</v>
      </c>
      <c r="G64" s="27" t="s">
        <v>220</v>
      </c>
      <c r="H64" s="31">
        <v>10</v>
      </c>
      <c r="I64" s="31">
        <v>2</v>
      </c>
      <c r="J64" s="31" t="s">
        <v>27</v>
      </c>
      <c r="K64" s="31" t="s">
        <v>27</v>
      </c>
      <c r="L64" s="38"/>
      <c r="M64" s="38">
        <v>3</v>
      </c>
      <c r="N64" s="38"/>
      <c r="O64" s="38"/>
      <c r="P64" s="33">
        <v>3</v>
      </c>
      <c r="Q64" s="34">
        <f t="shared" si="0"/>
        <v>5.6</v>
      </c>
      <c r="R64" s="35" t="str">
        <f t="shared" si="3"/>
        <v>C</v>
      </c>
      <c r="S64" s="36" t="str">
        <f t="shared" si="1"/>
        <v>Trung bình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3268</v>
      </c>
      <c r="D65" s="28" t="s">
        <v>795</v>
      </c>
      <c r="E65" s="29" t="s">
        <v>526</v>
      </c>
      <c r="F65" s="30" t="s">
        <v>749</v>
      </c>
      <c r="G65" s="27" t="s">
        <v>115</v>
      </c>
      <c r="H65" s="31">
        <v>8</v>
      </c>
      <c r="I65" s="31">
        <v>4</v>
      </c>
      <c r="J65" s="31" t="s">
        <v>27</v>
      </c>
      <c r="K65" s="31" t="s">
        <v>27</v>
      </c>
      <c r="L65" s="38"/>
      <c r="M65" s="38">
        <v>5</v>
      </c>
      <c r="N65" s="38"/>
      <c r="O65" s="38"/>
      <c r="P65" s="33">
        <v>5</v>
      </c>
      <c r="Q65" s="34">
        <f t="shared" si="0"/>
        <v>7.8</v>
      </c>
      <c r="R65" s="35" t="str">
        <f t="shared" si="3"/>
        <v>B</v>
      </c>
      <c r="S65" s="36" t="str">
        <f t="shared" si="1"/>
        <v>Khá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3269</v>
      </c>
      <c r="D66" s="28" t="s">
        <v>3270</v>
      </c>
      <c r="E66" s="29" t="s">
        <v>1810</v>
      </c>
      <c r="F66" s="30" t="s">
        <v>3271</v>
      </c>
      <c r="G66" s="27" t="s">
        <v>181</v>
      </c>
      <c r="H66" s="31">
        <v>10</v>
      </c>
      <c r="I66" s="31">
        <v>7</v>
      </c>
      <c r="J66" s="31" t="s">
        <v>27</v>
      </c>
      <c r="K66" s="31" t="s">
        <v>27</v>
      </c>
      <c r="L66" s="38"/>
      <c r="M66" s="38">
        <v>8</v>
      </c>
      <c r="N66" s="38"/>
      <c r="O66" s="38"/>
      <c r="P66" s="33">
        <v>8</v>
      </c>
      <c r="Q66" s="34">
        <f t="shared" si="0"/>
        <v>12.1</v>
      </c>
      <c r="R66" s="35" t="str">
        <f t="shared" si="3"/>
        <v/>
      </c>
      <c r="S66" s="36" t="str">
        <f t="shared" si="1"/>
        <v/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3272</v>
      </c>
      <c r="D67" s="28" t="s">
        <v>109</v>
      </c>
      <c r="E67" s="29" t="s">
        <v>1810</v>
      </c>
      <c r="F67" s="30" t="s">
        <v>2953</v>
      </c>
      <c r="G67" s="27" t="s">
        <v>886</v>
      </c>
      <c r="H67" s="31">
        <v>9</v>
      </c>
      <c r="I67" s="31">
        <v>7</v>
      </c>
      <c r="J67" s="31" t="s">
        <v>27</v>
      </c>
      <c r="K67" s="31" t="s">
        <v>27</v>
      </c>
      <c r="L67" s="38"/>
      <c r="M67" s="38">
        <v>2</v>
      </c>
      <c r="N67" s="38"/>
      <c r="O67" s="38"/>
      <c r="P67" s="33">
        <v>2</v>
      </c>
      <c r="Q67" s="34">
        <f t="shared" si="0"/>
        <v>5.9</v>
      </c>
      <c r="R67" s="35" t="str">
        <f t="shared" si="3"/>
        <v>C</v>
      </c>
      <c r="S67" s="36" t="str">
        <f t="shared" si="1"/>
        <v>Trung bình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3273</v>
      </c>
      <c r="D68" s="28" t="s">
        <v>3274</v>
      </c>
      <c r="E68" s="29" t="s">
        <v>1066</v>
      </c>
      <c r="F68" s="30" t="s">
        <v>354</v>
      </c>
      <c r="G68" s="27" t="s">
        <v>64</v>
      </c>
      <c r="H68" s="31">
        <v>10</v>
      </c>
      <c r="I68" s="31">
        <v>4</v>
      </c>
      <c r="J68" s="31" t="s">
        <v>27</v>
      </c>
      <c r="K68" s="31" t="s">
        <v>27</v>
      </c>
      <c r="L68" s="38"/>
      <c r="M68" s="38">
        <v>2</v>
      </c>
      <c r="N68" s="38"/>
      <c r="O68" s="38"/>
      <c r="P68" s="33">
        <v>2</v>
      </c>
      <c r="Q68" s="34">
        <f t="shared" si="0"/>
        <v>5.2</v>
      </c>
      <c r="R68" s="35" t="str">
        <f t="shared" si="3"/>
        <v>D+</v>
      </c>
      <c r="S68" s="36" t="str">
        <f t="shared" si="1"/>
        <v>Trung bình yếu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3275</v>
      </c>
      <c r="D69" s="28" t="s">
        <v>138</v>
      </c>
      <c r="E69" s="29" t="s">
        <v>531</v>
      </c>
      <c r="F69" s="30" t="s">
        <v>3276</v>
      </c>
      <c r="G69" s="27" t="s">
        <v>3277</v>
      </c>
      <c r="H69" s="31">
        <v>10</v>
      </c>
      <c r="I69" s="31">
        <v>2</v>
      </c>
      <c r="J69" s="31" t="s">
        <v>27</v>
      </c>
      <c r="K69" s="31" t="s">
        <v>27</v>
      </c>
      <c r="L69" s="38"/>
      <c r="M69" s="38">
        <v>3</v>
      </c>
      <c r="N69" s="38"/>
      <c r="O69" s="38"/>
      <c r="P69" s="33">
        <v>3</v>
      </c>
      <c r="Q69" s="34">
        <f t="shared" si="0"/>
        <v>5.6</v>
      </c>
      <c r="R69" s="35" t="str">
        <f t="shared" si="3"/>
        <v>C</v>
      </c>
      <c r="S69" s="36" t="str">
        <f t="shared" si="1"/>
        <v>Trung bình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3278</v>
      </c>
      <c r="D70" s="28" t="s">
        <v>3279</v>
      </c>
      <c r="E70" s="29" t="s">
        <v>257</v>
      </c>
      <c r="F70" s="30" t="s">
        <v>1641</v>
      </c>
      <c r="G70" s="27" t="s">
        <v>195</v>
      </c>
      <c r="H70" s="31">
        <v>8</v>
      </c>
      <c r="I70" s="31">
        <v>4</v>
      </c>
      <c r="J70" s="31" t="s">
        <v>27</v>
      </c>
      <c r="K70" s="31" t="s">
        <v>27</v>
      </c>
      <c r="L70" s="38"/>
      <c r="M70" s="38">
        <v>3</v>
      </c>
      <c r="N70" s="38"/>
      <c r="O70" s="38"/>
      <c r="P70" s="33">
        <v>3</v>
      </c>
      <c r="Q70" s="34">
        <f t="shared" si="0"/>
        <v>5.8</v>
      </c>
      <c r="R70" s="35" t="str">
        <f t="shared" si="3"/>
        <v>C</v>
      </c>
      <c r="S70" s="36" t="str">
        <f t="shared" si="1"/>
        <v>Trung bình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3280</v>
      </c>
      <c r="D71" s="28" t="s">
        <v>1081</v>
      </c>
      <c r="E71" s="29" t="s">
        <v>265</v>
      </c>
      <c r="F71" s="30" t="s">
        <v>3281</v>
      </c>
      <c r="G71" s="27" t="s">
        <v>181</v>
      </c>
      <c r="H71" s="31">
        <v>10</v>
      </c>
      <c r="I71" s="31">
        <v>4</v>
      </c>
      <c r="J71" s="31" t="s">
        <v>27</v>
      </c>
      <c r="K71" s="31" t="s">
        <v>27</v>
      </c>
      <c r="L71" s="38"/>
      <c r="M71" s="38">
        <v>2</v>
      </c>
      <c r="N71" s="38"/>
      <c r="O71" s="38"/>
      <c r="P71" s="33">
        <v>2</v>
      </c>
      <c r="Q71" s="34">
        <f t="shared" si="0"/>
        <v>5.2</v>
      </c>
      <c r="R71" s="35" t="str">
        <f t="shared" si="3"/>
        <v>D+</v>
      </c>
      <c r="S71" s="36" t="str">
        <f t="shared" si="1"/>
        <v>Trung bình yếu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3282</v>
      </c>
      <c r="D72" s="28" t="s">
        <v>1265</v>
      </c>
      <c r="E72" s="29" t="s">
        <v>1241</v>
      </c>
      <c r="F72" s="30" t="s">
        <v>3283</v>
      </c>
      <c r="G72" s="27" t="s">
        <v>3214</v>
      </c>
      <c r="H72" s="31">
        <v>10</v>
      </c>
      <c r="I72" s="31">
        <v>2</v>
      </c>
      <c r="J72" s="31" t="s">
        <v>27</v>
      </c>
      <c r="K72" s="31" t="s">
        <v>27</v>
      </c>
      <c r="L72" s="38"/>
      <c r="M72" s="38">
        <v>3</v>
      </c>
      <c r="N72" s="38"/>
      <c r="O72" s="38"/>
      <c r="P72" s="33">
        <v>3</v>
      </c>
      <c r="Q72" s="34">
        <f t="shared" si="0"/>
        <v>5.6</v>
      </c>
      <c r="R72" s="35" t="str">
        <f t="shared" si="3"/>
        <v>C</v>
      </c>
      <c r="S72" s="36" t="str">
        <f t="shared" si="1"/>
        <v>Trung bình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3284</v>
      </c>
      <c r="D73" s="28" t="s">
        <v>1473</v>
      </c>
      <c r="E73" s="29" t="s">
        <v>279</v>
      </c>
      <c r="F73" s="30" t="s">
        <v>1040</v>
      </c>
      <c r="G73" s="27" t="s">
        <v>195</v>
      </c>
      <c r="H73" s="31">
        <v>10</v>
      </c>
      <c r="I73" s="31">
        <v>2</v>
      </c>
      <c r="J73" s="31" t="s">
        <v>27</v>
      </c>
      <c r="K73" s="31" t="s">
        <v>27</v>
      </c>
      <c r="L73" s="38"/>
      <c r="M73" s="38">
        <v>3</v>
      </c>
      <c r="N73" s="38"/>
      <c r="O73" s="38"/>
      <c r="P73" s="33">
        <v>3</v>
      </c>
      <c r="Q73" s="34">
        <f t="shared" si="0"/>
        <v>5.6</v>
      </c>
      <c r="R73" s="35" t="str">
        <f t="shared" si="3"/>
        <v>C</v>
      </c>
      <c r="S73" s="36" t="str">
        <f t="shared" si="1"/>
        <v>Trung bình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3285</v>
      </c>
      <c r="D74" s="28" t="s">
        <v>3286</v>
      </c>
      <c r="E74" s="29" t="s">
        <v>283</v>
      </c>
      <c r="F74" s="30" t="s">
        <v>1159</v>
      </c>
      <c r="G74" s="27" t="s">
        <v>1367</v>
      </c>
      <c r="H74" s="31">
        <v>5</v>
      </c>
      <c r="I74" s="31">
        <v>4</v>
      </c>
      <c r="J74" s="31" t="s">
        <v>27</v>
      </c>
      <c r="K74" s="31" t="s">
        <v>27</v>
      </c>
      <c r="L74" s="38"/>
      <c r="M74" s="38">
        <v>3</v>
      </c>
      <c r="N74" s="38"/>
      <c r="O74" s="38"/>
      <c r="P74" s="33">
        <v>3</v>
      </c>
      <c r="Q74" s="34">
        <f t="shared" si="0"/>
        <v>5.2</v>
      </c>
      <c r="R74" s="35" t="str">
        <f t="shared" si="3"/>
        <v>D+</v>
      </c>
      <c r="S74" s="36" t="str">
        <f t="shared" si="1"/>
        <v>Trung bình yếu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3287</v>
      </c>
      <c r="D75" s="28" t="s">
        <v>3288</v>
      </c>
      <c r="E75" s="29" t="s">
        <v>283</v>
      </c>
      <c r="F75" s="30" t="s">
        <v>2683</v>
      </c>
      <c r="G75" s="27" t="s">
        <v>195</v>
      </c>
      <c r="H75" s="31">
        <v>8</v>
      </c>
      <c r="I75" s="31">
        <v>4</v>
      </c>
      <c r="J75" s="31" t="s">
        <v>27</v>
      </c>
      <c r="K75" s="31" t="s">
        <v>27</v>
      </c>
      <c r="L75" s="38"/>
      <c r="M75" s="38">
        <v>3</v>
      </c>
      <c r="N75" s="38"/>
      <c r="O75" s="38"/>
      <c r="P75" s="33">
        <v>3</v>
      </c>
      <c r="Q75" s="34">
        <f t="shared" ref="Q75:Q82" si="5">ROUND(SUMPRODUCT(H75:P75,$H$10:$P$10)/100,1)</f>
        <v>5.8</v>
      </c>
      <c r="R75" s="35" t="str">
        <f t="shared" si="3"/>
        <v>C</v>
      </c>
      <c r="S75" s="36" t="str">
        <f t="shared" si="1"/>
        <v>Trung bình</v>
      </c>
      <c r="T75" s="37" t="str">
        <f t="shared" si="4"/>
        <v/>
      </c>
      <c r="U75" s="91"/>
      <c r="V75" s="89" t="str">
        <f t="shared" ref="V75:V82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3289</v>
      </c>
      <c r="D76" s="28" t="s">
        <v>544</v>
      </c>
      <c r="E76" s="29" t="s">
        <v>2459</v>
      </c>
      <c r="F76" s="30" t="s">
        <v>1615</v>
      </c>
      <c r="G76" s="27" t="s">
        <v>64</v>
      </c>
      <c r="H76" s="31">
        <v>10</v>
      </c>
      <c r="I76" s="31">
        <v>4</v>
      </c>
      <c r="J76" s="31" t="s">
        <v>27</v>
      </c>
      <c r="K76" s="31" t="s">
        <v>27</v>
      </c>
      <c r="L76" s="38"/>
      <c r="M76" s="38">
        <v>2</v>
      </c>
      <c r="N76" s="38"/>
      <c r="O76" s="38"/>
      <c r="P76" s="33">
        <v>2</v>
      </c>
      <c r="Q76" s="34">
        <f t="shared" si="5"/>
        <v>5.2</v>
      </c>
      <c r="R76" s="35" t="str">
        <f t="shared" si="3"/>
        <v>D+</v>
      </c>
      <c r="S76" s="36" t="str">
        <f t="shared" si="1"/>
        <v>Trung bình yếu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3290</v>
      </c>
      <c r="D77" s="28" t="s">
        <v>857</v>
      </c>
      <c r="E77" s="29" t="s">
        <v>300</v>
      </c>
      <c r="F77" s="30" t="s">
        <v>3291</v>
      </c>
      <c r="G77" s="27" t="s">
        <v>1951</v>
      </c>
      <c r="H77" s="31">
        <v>0</v>
      </c>
      <c r="I77" s="31">
        <v>0</v>
      </c>
      <c r="J77" s="31" t="s">
        <v>27</v>
      </c>
      <c r="K77" s="31" t="s">
        <v>27</v>
      </c>
      <c r="L77" s="38"/>
      <c r="M77" s="38">
        <v>0</v>
      </c>
      <c r="N77" s="38"/>
      <c r="O77" s="38"/>
      <c r="P77" s="33">
        <v>0</v>
      </c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>Không đủ ĐKDT</v>
      </c>
      <c r="U77" s="91"/>
      <c r="V77" s="89" t="str">
        <f t="shared" si="6"/>
        <v>Học lại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3292</v>
      </c>
      <c r="D78" s="28" t="s">
        <v>3293</v>
      </c>
      <c r="E78" s="29" t="s">
        <v>3294</v>
      </c>
      <c r="F78" s="30" t="s">
        <v>369</v>
      </c>
      <c r="G78" s="27" t="s">
        <v>102</v>
      </c>
      <c r="H78" s="31">
        <v>10</v>
      </c>
      <c r="I78" s="31">
        <v>4</v>
      </c>
      <c r="J78" s="31" t="s">
        <v>27</v>
      </c>
      <c r="K78" s="31" t="s">
        <v>27</v>
      </c>
      <c r="L78" s="38"/>
      <c r="M78" s="38">
        <v>5</v>
      </c>
      <c r="N78" s="38"/>
      <c r="O78" s="38"/>
      <c r="P78" s="33">
        <v>5</v>
      </c>
      <c r="Q78" s="34">
        <f t="shared" si="5"/>
        <v>8.1999999999999993</v>
      </c>
      <c r="R78" s="35" t="str">
        <f t="shared" si="3"/>
        <v>B+</v>
      </c>
      <c r="S78" s="36" t="str">
        <f t="shared" si="1"/>
        <v>Khá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3295</v>
      </c>
      <c r="D79" s="28" t="s">
        <v>553</v>
      </c>
      <c r="E79" s="29" t="s">
        <v>319</v>
      </c>
      <c r="F79" s="30" t="s">
        <v>1262</v>
      </c>
      <c r="G79" s="27" t="s">
        <v>893</v>
      </c>
      <c r="H79" s="31">
        <v>10</v>
      </c>
      <c r="I79" s="31">
        <v>1</v>
      </c>
      <c r="J79" s="31" t="s">
        <v>27</v>
      </c>
      <c r="K79" s="31" t="s">
        <v>27</v>
      </c>
      <c r="L79" s="38"/>
      <c r="M79" s="38">
        <v>4</v>
      </c>
      <c r="N79" s="38"/>
      <c r="O79" s="38"/>
      <c r="P79" s="33">
        <v>4</v>
      </c>
      <c r="Q79" s="34">
        <f t="shared" si="5"/>
        <v>6.3</v>
      </c>
      <c r="R79" s="35" t="str">
        <f t="shared" si="3"/>
        <v>C</v>
      </c>
      <c r="S79" s="36" t="str">
        <f t="shared" si="1"/>
        <v>Trung bình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3296</v>
      </c>
      <c r="D80" s="28" t="s">
        <v>3297</v>
      </c>
      <c r="E80" s="29" t="s">
        <v>326</v>
      </c>
      <c r="F80" s="30" t="s">
        <v>1379</v>
      </c>
      <c r="G80" s="27" t="s">
        <v>615</v>
      </c>
      <c r="H80" s="31">
        <v>10</v>
      </c>
      <c r="I80" s="31">
        <v>4</v>
      </c>
      <c r="J80" s="31" t="s">
        <v>27</v>
      </c>
      <c r="K80" s="31" t="s">
        <v>27</v>
      </c>
      <c r="L80" s="38"/>
      <c r="M80" s="38">
        <v>4</v>
      </c>
      <c r="N80" s="38"/>
      <c r="O80" s="38"/>
      <c r="P80" s="33">
        <v>4</v>
      </c>
      <c r="Q80" s="34">
        <f t="shared" si="5"/>
        <v>7.2</v>
      </c>
      <c r="R80" s="35" t="str">
        <f t="shared" si="3"/>
        <v>B</v>
      </c>
      <c r="S80" s="36" t="str">
        <f t="shared" si="1"/>
        <v>Khá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3298</v>
      </c>
      <c r="D81" s="28" t="s">
        <v>734</v>
      </c>
      <c r="E81" s="29" t="s">
        <v>326</v>
      </c>
      <c r="F81" s="30" t="s">
        <v>604</v>
      </c>
      <c r="G81" s="27" t="s">
        <v>102</v>
      </c>
      <c r="H81" s="31">
        <v>10</v>
      </c>
      <c r="I81" s="31">
        <v>2</v>
      </c>
      <c r="J81" s="31" t="s">
        <v>27</v>
      </c>
      <c r="K81" s="31" t="s">
        <v>27</v>
      </c>
      <c r="L81" s="38"/>
      <c r="M81" s="38">
        <v>3</v>
      </c>
      <c r="N81" s="38"/>
      <c r="O81" s="38"/>
      <c r="P81" s="33">
        <v>3</v>
      </c>
      <c r="Q81" s="34">
        <f t="shared" si="5"/>
        <v>5.6</v>
      </c>
      <c r="R81" s="35" t="str">
        <f t="shared" si="3"/>
        <v>C</v>
      </c>
      <c r="S81" s="36" t="str">
        <f t="shared" si="1"/>
        <v>Trung bình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3299</v>
      </c>
      <c r="D82" s="28" t="s">
        <v>3300</v>
      </c>
      <c r="E82" s="29" t="s">
        <v>326</v>
      </c>
      <c r="F82" s="30" t="s">
        <v>1130</v>
      </c>
      <c r="G82" s="27" t="s">
        <v>893</v>
      </c>
      <c r="H82" s="31">
        <v>10</v>
      </c>
      <c r="I82" s="31">
        <v>1</v>
      </c>
      <c r="J82" s="31" t="s">
        <v>27</v>
      </c>
      <c r="K82" s="31" t="s">
        <v>27</v>
      </c>
      <c r="L82" s="38"/>
      <c r="M82" s="38">
        <v>6</v>
      </c>
      <c r="N82" s="38"/>
      <c r="O82" s="38"/>
      <c r="P82" s="33">
        <v>6</v>
      </c>
      <c r="Q82" s="34">
        <f t="shared" si="5"/>
        <v>8.3000000000000007</v>
      </c>
      <c r="R82" s="35" t="str">
        <f t="shared" si="3"/>
        <v>B+</v>
      </c>
      <c r="S82" s="36" t="str">
        <f t="shared" si="1"/>
        <v>Khá</v>
      </c>
      <c r="T82" s="37" t="str">
        <f t="shared" si="4"/>
        <v/>
      </c>
      <c r="U82" s="91"/>
      <c r="V82" s="89" t="str">
        <f t="shared" si="6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7.5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t="16.5">
      <c r="A84" s="2"/>
      <c r="B84" s="111" t="s">
        <v>28</v>
      </c>
      <c r="C84" s="111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t="16.5" customHeight="1">
      <c r="A85" s="2"/>
      <c r="B85" s="45" t="s">
        <v>29</v>
      </c>
      <c r="C85" s="45"/>
      <c r="D85" s="46">
        <f>+$Y$9</f>
        <v>72</v>
      </c>
      <c r="E85" s="47" t="s">
        <v>30</v>
      </c>
      <c r="F85" s="47"/>
      <c r="G85" s="131" t="s">
        <v>31</v>
      </c>
      <c r="H85" s="131"/>
      <c r="I85" s="131"/>
      <c r="J85" s="131"/>
      <c r="K85" s="131"/>
      <c r="L85" s="131"/>
      <c r="M85" s="131"/>
      <c r="N85" s="131"/>
      <c r="O85" s="131"/>
      <c r="P85" s="48">
        <f>$Y$9 -COUNTIF($T$10:$T$272,"Vắng") -COUNTIF($T$10:$T$272,"Vắng có phép") - COUNTIF($T$10:$T$272,"Đình chỉ thi") - COUNTIF($T$10:$T$272,"Không đủ ĐKDT")</f>
        <v>67</v>
      </c>
      <c r="Q85" s="48"/>
      <c r="R85" s="49"/>
      <c r="S85" s="50"/>
      <c r="T85" s="50" t="s">
        <v>30</v>
      </c>
      <c r="U85" s="3"/>
    </row>
    <row r="86" spans="1:38" ht="16.5" customHeight="1">
      <c r="A86" s="2"/>
      <c r="B86" s="45" t="s">
        <v>32</v>
      </c>
      <c r="C86" s="45"/>
      <c r="D86" s="46">
        <f>+$AJ$9</f>
        <v>66</v>
      </c>
      <c r="E86" s="47" t="s">
        <v>30</v>
      </c>
      <c r="F86" s="47"/>
      <c r="G86" s="131" t="s">
        <v>33</v>
      </c>
      <c r="H86" s="131"/>
      <c r="I86" s="131"/>
      <c r="J86" s="131"/>
      <c r="K86" s="131"/>
      <c r="L86" s="131"/>
      <c r="M86" s="131"/>
      <c r="N86" s="131"/>
      <c r="O86" s="131"/>
      <c r="P86" s="51">
        <f>COUNTIF($T$10:$T$148,"Vắng")</f>
        <v>0</v>
      </c>
      <c r="Q86" s="51"/>
      <c r="R86" s="52"/>
      <c r="S86" s="50"/>
      <c r="T86" s="50" t="s">
        <v>30</v>
      </c>
      <c r="U86" s="3"/>
    </row>
    <row r="87" spans="1:38" ht="16.5" customHeight="1">
      <c r="A87" s="2"/>
      <c r="B87" s="45" t="s">
        <v>53</v>
      </c>
      <c r="C87" s="45"/>
      <c r="D87" s="83">
        <f>COUNTIF(V11:V82,"Học lại")</f>
        <v>6</v>
      </c>
      <c r="E87" s="47" t="s">
        <v>30</v>
      </c>
      <c r="F87" s="47"/>
      <c r="G87" s="131" t="s">
        <v>54</v>
      </c>
      <c r="H87" s="131"/>
      <c r="I87" s="131"/>
      <c r="J87" s="131"/>
      <c r="K87" s="131"/>
      <c r="L87" s="131"/>
      <c r="M87" s="131"/>
      <c r="N87" s="131"/>
      <c r="O87" s="131"/>
      <c r="P87" s="48">
        <f>COUNTIF($T$10:$T$148,"Vắng có phép")</f>
        <v>0</v>
      </c>
      <c r="Q87" s="48"/>
      <c r="R87" s="49"/>
      <c r="S87" s="50"/>
      <c r="T87" s="50" t="s">
        <v>30</v>
      </c>
      <c r="U87" s="3"/>
    </row>
    <row r="88" spans="1:38" ht="3" customHeight="1">
      <c r="A88" s="2"/>
      <c r="B88" s="39"/>
      <c r="C88" s="40"/>
      <c r="D88" s="40"/>
      <c r="E88" s="41"/>
      <c r="F88" s="41"/>
      <c r="G88" s="41"/>
      <c r="H88" s="42"/>
      <c r="I88" s="43"/>
      <c r="J88" s="43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</row>
    <row r="89" spans="1:38">
      <c r="B89" s="84" t="s">
        <v>34</v>
      </c>
      <c r="C89" s="84"/>
      <c r="D89" s="85">
        <f>COUNTIF(V11:V82,"Thi lại")</f>
        <v>0</v>
      </c>
      <c r="E89" s="86" t="s">
        <v>30</v>
      </c>
      <c r="F89" s="3"/>
      <c r="G89" s="3"/>
      <c r="H89" s="3"/>
      <c r="I89" s="3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3"/>
    </row>
    <row r="90" spans="1:38">
      <c r="B90" s="84"/>
      <c r="C90" s="84"/>
      <c r="D90" s="85"/>
      <c r="E90" s="86"/>
      <c r="F90" s="3"/>
      <c r="G90" s="3"/>
      <c r="H90" s="3"/>
      <c r="I90" s="3"/>
      <c r="J90" s="130" t="s">
        <v>3865</v>
      </c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3"/>
    </row>
    <row r="91" spans="1:38">
      <c r="A91" s="53"/>
      <c r="B91" s="99" t="s">
        <v>35</v>
      </c>
      <c r="C91" s="99"/>
      <c r="D91" s="99"/>
      <c r="E91" s="99"/>
      <c r="F91" s="99"/>
      <c r="G91" s="99"/>
      <c r="H91" s="99"/>
      <c r="I91" s="54"/>
      <c r="J91" s="104" t="s">
        <v>36</v>
      </c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3"/>
    </row>
    <row r="92" spans="1:38" ht="4.5" customHeight="1">
      <c r="A92" s="2"/>
      <c r="B92" s="39"/>
      <c r="C92" s="55"/>
      <c r="D92" s="55"/>
      <c r="E92" s="56"/>
      <c r="F92" s="56"/>
      <c r="G92" s="56"/>
      <c r="H92" s="57"/>
      <c r="I92" s="58"/>
      <c r="J92" s="58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38" s="2" customFormat="1">
      <c r="B93" s="99" t="s">
        <v>37</v>
      </c>
      <c r="C93" s="99"/>
      <c r="D93" s="101" t="s">
        <v>38</v>
      </c>
      <c r="E93" s="101"/>
      <c r="F93" s="101"/>
      <c r="G93" s="101"/>
      <c r="H93" s="101"/>
      <c r="I93" s="58"/>
      <c r="J93" s="58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9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3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18" customHeight="1">
      <c r="A99" s="1"/>
      <c r="B99" s="100" t="s">
        <v>3863</v>
      </c>
      <c r="C99" s="100"/>
      <c r="D99" s="100" t="s">
        <v>3864</v>
      </c>
      <c r="E99" s="100"/>
      <c r="F99" s="100"/>
      <c r="G99" s="100"/>
      <c r="H99" s="100"/>
      <c r="I99" s="100"/>
      <c r="J99" s="100" t="s">
        <v>39</v>
      </c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4.5" hidden="1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36.75" hidden="1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ht="38.25" hidden="1" customHeight="1">
      <c r="B102" s="98" t="s">
        <v>51</v>
      </c>
      <c r="C102" s="99"/>
      <c r="D102" s="99"/>
      <c r="E102" s="99"/>
      <c r="F102" s="99"/>
      <c r="G102" s="99"/>
      <c r="H102" s="98" t="s">
        <v>52</v>
      </c>
      <c r="I102" s="98"/>
      <c r="J102" s="98"/>
      <c r="K102" s="98"/>
      <c r="L102" s="98"/>
      <c r="M102" s="98"/>
      <c r="N102" s="102" t="s">
        <v>57</v>
      </c>
      <c r="O102" s="102"/>
      <c r="P102" s="102"/>
      <c r="Q102" s="102"/>
      <c r="R102" s="102"/>
      <c r="S102" s="102"/>
      <c r="T102" s="102"/>
      <c r="U102" s="102"/>
    </row>
    <row r="103" spans="1:38" hidden="1">
      <c r="B103" s="39"/>
      <c r="C103" s="55"/>
      <c r="D103" s="55"/>
      <c r="E103" s="56"/>
      <c r="F103" s="56"/>
      <c r="G103" s="56"/>
      <c r="H103" s="57"/>
      <c r="I103" s="58"/>
      <c r="J103" s="58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38" hidden="1">
      <c r="B104" s="99" t="s">
        <v>37</v>
      </c>
      <c r="C104" s="99"/>
      <c r="D104" s="101" t="s">
        <v>38</v>
      </c>
      <c r="E104" s="101"/>
      <c r="F104" s="101"/>
      <c r="G104" s="101"/>
      <c r="H104" s="101"/>
      <c r="I104" s="58"/>
      <c r="J104" s="58"/>
      <c r="K104" s="44"/>
      <c r="L104" s="44"/>
      <c r="M104" s="44"/>
      <c r="N104" s="44"/>
      <c r="O104" s="44"/>
      <c r="P104" s="44"/>
      <c r="Q104" s="44"/>
      <c r="R104" s="44"/>
      <c r="S104" s="44"/>
      <c r="T104" s="44"/>
    </row>
    <row r="105" spans="1:38" hidden="1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38" hidden="1"/>
    <row r="107" spans="1:38" hidden="1"/>
    <row r="108" spans="1:38" hidden="1"/>
    <row r="109" spans="1:38" hidden="1"/>
    <row r="110" spans="1:38">
      <c r="B110" s="97" t="s">
        <v>3820</v>
      </c>
      <c r="C110" s="97"/>
      <c r="D110" s="97"/>
      <c r="E110" s="97" t="s">
        <v>3821</v>
      </c>
      <c r="F110" s="97"/>
      <c r="G110" s="97"/>
      <c r="H110" s="97"/>
      <c r="I110" s="97"/>
      <c r="J110" s="97"/>
      <c r="K110" s="97"/>
      <c r="L110" s="97"/>
      <c r="M110" s="97"/>
      <c r="N110" s="97" t="s">
        <v>58</v>
      </c>
      <c r="O110" s="97"/>
      <c r="P110" s="97"/>
      <c r="Q110" s="97"/>
      <c r="R110" s="97"/>
      <c r="S110" s="97"/>
      <c r="T110" s="97"/>
      <c r="U110" s="97"/>
    </row>
  </sheetData>
  <sheetProtection formatCells="0" formatColumns="0" formatRows="0" insertColumns="0" insertRows="0" insertHyperlinks="0" deleteColumns="0" deleteRows="0" sort="0" autoFilter="0" pivotTables="0"/>
  <autoFilter ref="A9:AL82">
    <filterColumn colId="3" showButton="0"/>
  </autoFilter>
  <mergeCells count="61"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Z5:AC7"/>
    <mergeCell ref="B93:C93"/>
    <mergeCell ref="D93:H93"/>
    <mergeCell ref="T8:T10"/>
    <mergeCell ref="U8:U10"/>
    <mergeCell ref="B10:G10"/>
    <mergeCell ref="B84:C84"/>
    <mergeCell ref="G85:O85"/>
    <mergeCell ref="G86:O86"/>
    <mergeCell ref="M8:N8"/>
    <mergeCell ref="O8:O9"/>
    <mergeCell ref="P8:P9"/>
    <mergeCell ref="Q8:Q10"/>
    <mergeCell ref="R8:R9"/>
    <mergeCell ref="S8:S9"/>
    <mergeCell ref="G8:G9"/>
    <mergeCell ref="G87:O87"/>
    <mergeCell ref="J89:T89"/>
    <mergeCell ref="J90:T90"/>
    <mergeCell ref="B91:H91"/>
    <mergeCell ref="J91:T91"/>
    <mergeCell ref="N110:U110"/>
    <mergeCell ref="B99:C99"/>
    <mergeCell ref="D99:I99"/>
    <mergeCell ref="J99:T99"/>
    <mergeCell ref="B102:G102"/>
    <mergeCell ref="H102:M102"/>
    <mergeCell ref="N102:U102"/>
    <mergeCell ref="B104:C104"/>
    <mergeCell ref="D104:H104"/>
    <mergeCell ref="B110:D110"/>
    <mergeCell ref="E110:G110"/>
    <mergeCell ref="H110:M110"/>
  </mergeCells>
  <conditionalFormatting sqref="H11:P82">
    <cfRule type="cellIs" dxfId="23" priority="3" operator="greaterThan">
      <formula>10</formula>
    </cfRule>
  </conditionalFormatting>
  <conditionalFormatting sqref="C1:C1048576">
    <cfRule type="duplicateValues" dxfId="22" priority="2"/>
  </conditionalFormatting>
  <conditionalFormatting sqref="C110">
    <cfRule type="duplicateValues" dxfId="21" priority="1"/>
  </conditionalFormatting>
  <dataValidations count="1">
    <dataValidation allowBlank="1" showInputMessage="1" showErrorMessage="1" errorTitle="Không xóa dữ liệu" error="Không xóa dữ liệu" prompt="Không xóa dữ liệu" sqref="D87 AL3:AL9 X3:AK4 W5:AK9 V11:W8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09"/>
  <sheetViews>
    <sheetView workbookViewId="0">
      <pane ySplit="4" topLeftCell="A68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0.33203125" style="1" bestFit="1" customWidth="1"/>
    <col min="5" max="5" width="8.109375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3823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1</v>
      </c>
      <c r="G6" s="120" t="s">
        <v>55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3" t="s">
        <v>49</v>
      </c>
      <c r="N9" s="93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nhóm:23</v>
      </c>
      <c r="Y9" s="69">
        <f>+$AH$9+$AJ$9+$AF$9</f>
        <v>70</v>
      </c>
      <c r="Z9" s="63">
        <f>COUNTIF($S$10:$S$140,"Khiển trách")</f>
        <v>0</v>
      </c>
      <c r="AA9" s="63">
        <f>COUNTIF($S$10:$S$140,"Cảnh cáo")</f>
        <v>0</v>
      </c>
      <c r="AB9" s="63">
        <f>COUNTIF($S$10:$S$140,"Đình chỉ thi")</f>
        <v>0</v>
      </c>
      <c r="AC9" s="70">
        <f>+($Z$9+$AA$9+$AB$9)/$Y$9*100%</f>
        <v>0</v>
      </c>
      <c r="AD9" s="63">
        <f>SUM(COUNTIF($S$10:$S$138,"Vắng"),COUNTIF($S$10:$S$138,"Vắng có phép"))</f>
        <v>0</v>
      </c>
      <c r="AE9" s="71">
        <f>+$AD$9/$Y$9</f>
        <v>0</v>
      </c>
      <c r="AF9" s="72">
        <f>COUNTIF($V$10:$V$138,"Thi lại")</f>
        <v>0</v>
      </c>
      <c r="AG9" s="71">
        <f>+$AF$9/$Y$9</f>
        <v>0</v>
      </c>
      <c r="AH9" s="72">
        <f>COUNTIF($V$10:$V$139,"Học lại")</f>
        <v>6</v>
      </c>
      <c r="AI9" s="71">
        <f>+$AH$9/$Y$9</f>
        <v>8.5714285714285715E-2</v>
      </c>
      <c r="AJ9" s="63">
        <f>COUNTIF($V$11:$V$139,"Đạt")</f>
        <v>64</v>
      </c>
      <c r="AK9" s="70">
        <f>+$AJ$9/$Y$9</f>
        <v>0.91428571428571426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3301</v>
      </c>
      <c r="D11" s="17" t="s">
        <v>3302</v>
      </c>
      <c r="E11" s="18" t="s">
        <v>67</v>
      </c>
      <c r="F11" s="19" t="s">
        <v>3303</v>
      </c>
      <c r="G11" s="16" t="s">
        <v>461</v>
      </c>
      <c r="H11" s="20">
        <v>5</v>
      </c>
      <c r="I11" s="20">
        <v>4</v>
      </c>
      <c r="J11" s="20" t="s">
        <v>27</v>
      </c>
      <c r="K11" s="20" t="s">
        <v>27</v>
      </c>
      <c r="L11" s="21"/>
      <c r="M11" s="21">
        <v>4</v>
      </c>
      <c r="N11" s="21"/>
      <c r="O11" s="21"/>
      <c r="P11" s="22">
        <v>4</v>
      </c>
      <c r="Q11" s="23">
        <f t="shared" ref="Q11:Q74" si="0">ROUND(SUMPRODUCT(H11:P11,$H$10:$P$10)/100,1)</f>
        <v>4.2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4" t="str">
        <f t="shared" ref="S11:S80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3304</v>
      </c>
      <c r="D12" s="28" t="s">
        <v>430</v>
      </c>
      <c r="E12" s="29" t="s">
        <v>67</v>
      </c>
      <c r="F12" s="30" t="s">
        <v>1115</v>
      </c>
      <c r="G12" s="27" t="s">
        <v>272</v>
      </c>
      <c r="H12" s="31">
        <v>8</v>
      </c>
      <c r="I12" s="31">
        <v>4</v>
      </c>
      <c r="J12" s="31" t="s">
        <v>27</v>
      </c>
      <c r="K12" s="31" t="s">
        <v>27</v>
      </c>
      <c r="L12" s="32"/>
      <c r="M12" s="32">
        <v>6</v>
      </c>
      <c r="N12" s="32"/>
      <c r="O12" s="32"/>
      <c r="P12" s="33">
        <v>6</v>
      </c>
      <c r="Q12" s="34">
        <f t="shared" si="0"/>
        <v>5.8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36" t="str">
        <f t="shared" si="1"/>
        <v>Trung bình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3305</v>
      </c>
      <c r="D13" s="28" t="s">
        <v>3306</v>
      </c>
      <c r="E13" s="29" t="s">
        <v>67</v>
      </c>
      <c r="F13" s="30" t="s">
        <v>433</v>
      </c>
      <c r="G13" s="27" t="s">
        <v>893</v>
      </c>
      <c r="H13" s="31">
        <v>10</v>
      </c>
      <c r="I13" s="31">
        <v>2</v>
      </c>
      <c r="J13" s="31" t="s">
        <v>27</v>
      </c>
      <c r="K13" s="31" t="s">
        <v>27</v>
      </c>
      <c r="L13" s="38"/>
      <c r="M13" s="38">
        <v>3</v>
      </c>
      <c r="N13" s="38"/>
      <c r="O13" s="38"/>
      <c r="P13" s="33">
        <v>3</v>
      </c>
      <c r="Q13" s="34">
        <f t="shared" si="0"/>
        <v>4.0999999999999996</v>
      </c>
      <c r="R13" s="35" t="str">
        <f t="shared" ref="R13:R8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6" t="str">
        <f t="shared" si="1"/>
        <v>Trung bình yếu</v>
      </c>
      <c r="T13" s="37" t="str">
        <f t="shared" ref="T13:T80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3307</v>
      </c>
      <c r="D14" s="28" t="s">
        <v>847</v>
      </c>
      <c r="E14" s="29" t="s">
        <v>67</v>
      </c>
      <c r="F14" s="30" t="s">
        <v>96</v>
      </c>
      <c r="G14" s="27" t="s">
        <v>1367</v>
      </c>
      <c r="H14" s="31">
        <v>10</v>
      </c>
      <c r="I14" s="31">
        <v>2</v>
      </c>
      <c r="J14" s="31" t="s">
        <v>27</v>
      </c>
      <c r="K14" s="31" t="s">
        <v>27</v>
      </c>
      <c r="L14" s="38"/>
      <c r="M14" s="38">
        <v>3</v>
      </c>
      <c r="N14" s="38"/>
      <c r="O14" s="38"/>
      <c r="P14" s="33">
        <v>3</v>
      </c>
      <c r="Q14" s="34">
        <f t="shared" si="0"/>
        <v>4.0999999999999996</v>
      </c>
      <c r="R14" s="35" t="str">
        <f t="shared" si="3"/>
        <v>D</v>
      </c>
      <c r="S14" s="36" t="str">
        <f t="shared" si="1"/>
        <v>Trung bình yếu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3308</v>
      </c>
      <c r="D15" s="28" t="s">
        <v>804</v>
      </c>
      <c r="E15" s="29" t="s">
        <v>368</v>
      </c>
      <c r="F15" s="30" t="s">
        <v>712</v>
      </c>
      <c r="G15" s="27" t="s">
        <v>615</v>
      </c>
      <c r="H15" s="31">
        <v>10</v>
      </c>
      <c r="I15" s="31">
        <v>4</v>
      </c>
      <c r="J15" s="31" t="s">
        <v>27</v>
      </c>
      <c r="K15" s="31" t="s">
        <v>27</v>
      </c>
      <c r="L15" s="38"/>
      <c r="M15" s="38">
        <v>3</v>
      </c>
      <c r="N15" s="38"/>
      <c r="O15" s="38"/>
      <c r="P15" s="33">
        <v>3</v>
      </c>
      <c r="Q15" s="34">
        <f t="shared" si="0"/>
        <v>4.7</v>
      </c>
      <c r="R15" s="35" t="str">
        <f t="shared" si="3"/>
        <v>D</v>
      </c>
      <c r="S15" s="36" t="str">
        <f t="shared" si="1"/>
        <v>Trung bình yếu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3309</v>
      </c>
      <c r="D16" s="28" t="s">
        <v>61</v>
      </c>
      <c r="E16" s="29" t="s">
        <v>368</v>
      </c>
      <c r="F16" s="30" t="s">
        <v>1815</v>
      </c>
      <c r="G16" s="27" t="s">
        <v>789</v>
      </c>
      <c r="H16" s="31">
        <v>0</v>
      </c>
      <c r="I16" s="31">
        <v>0</v>
      </c>
      <c r="J16" s="31" t="s">
        <v>27</v>
      </c>
      <c r="K16" s="31" t="s">
        <v>27</v>
      </c>
      <c r="L16" s="38"/>
      <c r="M16" s="38">
        <v>0</v>
      </c>
      <c r="N16" s="38"/>
      <c r="O16" s="38"/>
      <c r="P16" s="33">
        <v>0</v>
      </c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>Không đủ ĐKDT</v>
      </c>
      <c r="U16" s="91"/>
      <c r="V16" s="89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3310</v>
      </c>
      <c r="D17" s="28" t="s">
        <v>3311</v>
      </c>
      <c r="E17" s="29" t="s">
        <v>597</v>
      </c>
      <c r="F17" s="30" t="s">
        <v>3312</v>
      </c>
      <c r="G17" s="27" t="s">
        <v>886</v>
      </c>
      <c r="H17" s="31">
        <v>8</v>
      </c>
      <c r="I17" s="31">
        <v>1</v>
      </c>
      <c r="J17" s="31" t="s">
        <v>27</v>
      </c>
      <c r="K17" s="31" t="s">
        <v>27</v>
      </c>
      <c r="L17" s="38"/>
      <c r="M17" s="38">
        <v>5</v>
      </c>
      <c r="N17" s="38"/>
      <c r="O17" s="38"/>
      <c r="P17" s="33">
        <v>5</v>
      </c>
      <c r="Q17" s="34">
        <f t="shared" si="0"/>
        <v>4.4000000000000004</v>
      </c>
      <c r="R17" s="35" t="str">
        <f t="shared" si="3"/>
        <v>D</v>
      </c>
      <c r="S17" s="36" t="str">
        <f t="shared" si="1"/>
        <v>Trung bình yếu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3313</v>
      </c>
      <c r="D18" s="28" t="s">
        <v>3314</v>
      </c>
      <c r="E18" s="29" t="s">
        <v>2377</v>
      </c>
      <c r="F18" s="30" t="s">
        <v>1132</v>
      </c>
      <c r="G18" s="27" t="s">
        <v>220</v>
      </c>
      <c r="H18" s="31">
        <v>5</v>
      </c>
      <c r="I18" s="31">
        <v>7</v>
      </c>
      <c r="J18" s="31" t="s">
        <v>27</v>
      </c>
      <c r="K18" s="31" t="s">
        <v>27</v>
      </c>
      <c r="L18" s="38"/>
      <c r="M18" s="38">
        <v>3</v>
      </c>
      <c r="N18" s="38"/>
      <c r="O18" s="38"/>
      <c r="P18" s="33">
        <v>3</v>
      </c>
      <c r="Q18" s="34">
        <f t="shared" si="0"/>
        <v>4.5999999999999996</v>
      </c>
      <c r="R18" s="35" t="str">
        <f t="shared" si="3"/>
        <v>D</v>
      </c>
      <c r="S18" s="36" t="str">
        <f t="shared" si="1"/>
        <v>Trung bình yếu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3315</v>
      </c>
      <c r="D19" s="28" t="s">
        <v>868</v>
      </c>
      <c r="E19" s="29" t="s">
        <v>600</v>
      </c>
      <c r="F19" s="30" t="s">
        <v>736</v>
      </c>
      <c r="G19" s="27" t="s">
        <v>64</v>
      </c>
      <c r="H19" s="31">
        <v>8</v>
      </c>
      <c r="I19" s="31">
        <v>1</v>
      </c>
      <c r="J19" s="31" t="s">
        <v>27</v>
      </c>
      <c r="K19" s="31" t="s">
        <v>27</v>
      </c>
      <c r="L19" s="38"/>
      <c r="M19" s="38">
        <v>5</v>
      </c>
      <c r="N19" s="38"/>
      <c r="O19" s="38"/>
      <c r="P19" s="33">
        <v>5</v>
      </c>
      <c r="Q19" s="34">
        <f t="shared" si="0"/>
        <v>4.4000000000000004</v>
      </c>
      <c r="R19" s="35" t="str">
        <f t="shared" si="3"/>
        <v>D</v>
      </c>
      <c r="S19" s="36" t="str">
        <f t="shared" si="1"/>
        <v>Trung bình yếu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3316</v>
      </c>
      <c r="D20" s="28" t="s">
        <v>3317</v>
      </c>
      <c r="E20" s="29" t="s">
        <v>600</v>
      </c>
      <c r="F20" s="30" t="s">
        <v>1123</v>
      </c>
      <c r="G20" s="27" t="s">
        <v>1076</v>
      </c>
      <c r="H20" s="31">
        <v>6</v>
      </c>
      <c r="I20" s="31">
        <v>4</v>
      </c>
      <c r="J20" s="31" t="s">
        <v>27</v>
      </c>
      <c r="K20" s="31" t="s">
        <v>27</v>
      </c>
      <c r="L20" s="38"/>
      <c r="M20" s="38">
        <v>9</v>
      </c>
      <c r="N20" s="38"/>
      <c r="O20" s="38"/>
      <c r="P20" s="33">
        <v>9</v>
      </c>
      <c r="Q20" s="34">
        <f t="shared" si="0"/>
        <v>6.9</v>
      </c>
      <c r="R20" s="35" t="str">
        <f t="shared" si="3"/>
        <v>C+</v>
      </c>
      <c r="S20" s="36" t="str">
        <f t="shared" si="1"/>
        <v>Trung bình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3318</v>
      </c>
      <c r="D21" s="28" t="s">
        <v>2846</v>
      </c>
      <c r="E21" s="29" t="s">
        <v>1611</v>
      </c>
      <c r="F21" s="30" t="s">
        <v>1478</v>
      </c>
      <c r="G21" s="27" t="s">
        <v>615</v>
      </c>
      <c r="H21" s="31">
        <v>10</v>
      </c>
      <c r="I21" s="31">
        <v>2</v>
      </c>
      <c r="J21" s="31" t="s">
        <v>27</v>
      </c>
      <c r="K21" s="31" t="s">
        <v>27</v>
      </c>
      <c r="L21" s="38"/>
      <c r="M21" s="38">
        <v>3</v>
      </c>
      <c r="N21" s="38"/>
      <c r="O21" s="38"/>
      <c r="P21" s="33">
        <v>3</v>
      </c>
      <c r="Q21" s="34">
        <f t="shared" si="0"/>
        <v>4.0999999999999996</v>
      </c>
      <c r="R21" s="35" t="str">
        <f t="shared" si="3"/>
        <v>D</v>
      </c>
      <c r="S21" s="36" t="str">
        <f t="shared" si="1"/>
        <v>Trung bình yếu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3319</v>
      </c>
      <c r="D22" s="28" t="s">
        <v>3108</v>
      </c>
      <c r="E22" s="29" t="s">
        <v>1880</v>
      </c>
      <c r="F22" s="30" t="s">
        <v>908</v>
      </c>
      <c r="G22" s="27" t="s">
        <v>688</v>
      </c>
      <c r="H22" s="31">
        <v>10</v>
      </c>
      <c r="I22" s="31">
        <v>2</v>
      </c>
      <c r="J22" s="31" t="s">
        <v>27</v>
      </c>
      <c r="K22" s="31" t="s">
        <v>27</v>
      </c>
      <c r="L22" s="38"/>
      <c r="M22" s="38">
        <v>3</v>
      </c>
      <c r="N22" s="38"/>
      <c r="O22" s="38"/>
      <c r="P22" s="33">
        <v>3</v>
      </c>
      <c r="Q22" s="34">
        <f t="shared" si="0"/>
        <v>4.0999999999999996</v>
      </c>
      <c r="R22" s="35" t="str">
        <f t="shared" si="3"/>
        <v>D</v>
      </c>
      <c r="S22" s="36" t="str">
        <f t="shared" si="1"/>
        <v>Trung bình yếu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3320</v>
      </c>
      <c r="D23" s="28" t="s">
        <v>260</v>
      </c>
      <c r="E23" s="29" t="s">
        <v>3321</v>
      </c>
      <c r="F23" s="30" t="s">
        <v>1674</v>
      </c>
      <c r="G23" s="27" t="s">
        <v>789</v>
      </c>
      <c r="H23" s="31">
        <v>10</v>
      </c>
      <c r="I23" s="31">
        <v>4</v>
      </c>
      <c r="J23" s="31" t="s">
        <v>27</v>
      </c>
      <c r="K23" s="31" t="s">
        <v>27</v>
      </c>
      <c r="L23" s="38"/>
      <c r="M23" s="38">
        <v>2</v>
      </c>
      <c r="N23" s="38"/>
      <c r="O23" s="38"/>
      <c r="P23" s="33">
        <v>2</v>
      </c>
      <c r="Q23" s="34">
        <f t="shared" si="0"/>
        <v>4.2</v>
      </c>
      <c r="R23" s="35" t="str">
        <f t="shared" si="3"/>
        <v>D</v>
      </c>
      <c r="S23" s="36" t="str">
        <f t="shared" si="1"/>
        <v>Trung bình yếu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3322</v>
      </c>
      <c r="D24" s="28" t="s">
        <v>981</v>
      </c>
      <c r="E24" s="29" t="s">
        <v>105</v>
      </c>
      <c r="F24" s="30" t="s">
        <v>2432</v>
      </c>
      <c r="G24" s="27" t="s">
        <v>739</v>
      </c>
      <c r="H24" s="31">
        <v>10</v>
      </c>
      <c r="I24" s="31">
        <v>2</v>
      </c>
      <c r="J24" s="31" t="s">
        <v>27</v>
      </c>
      <c r="K24" s="31" t="s">
        <v>27</v>
      </c>
      <c r="L24" s="38"/>
      <c r="M24" s="38">
        <v>3</v>
      </c>
      <c r="N24" s="38"/>
      <c r="O24" s="38"/>
      <c r="P24" s="33">
        <v>3</v>
      </c>
      <c r="Q24" s="34">
        <f t="shared" si="0"/>
        <v>4.0999999999999996</v>
      </c>
      <c r="R24" s="35" t="str">
        <f t="shared" si="3"/>
        <v>D</v>
      </c>
      <c r="S24" s="36" t="str">
        <f t="shared" si="1"/>
        <v>Trung bình yếu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3323</v>
      </c>
      <c r="D25" s="28" t="s">
        <v>829</v>
      </c>
      <c r="E25" s="29" t="s">
        <v>110</v>
      </c>
      <c r="F25" s="30" t="s">
        <v>935</v>
      </c>
      <c r="G25" s="27" t="s">
        <v>102</v>
      </c>
      <c r="H25" s="31">
        <v>10</v>
      </c>
      <c r="I25" s="31">
        <v>7</v>
      </c>
      <c r="J25" s="31" t="s">
        <v>27</v>
      </c>
      <c r="K25" s="31" t="s">
        <v>27</v>
      </c>
      <c r="L25" s="38"/>
      <c r="M25" s="38">
        <v>3</v>
      </c>
      <c r="N25" s="38"/>
      <c r="O25" s="38"/>
      <c r="P25" s="33">
        <v>3</v>
      </c>
      <c r="Q25" s="34">
        <f t="shared" si="0"/>
        <v>5.6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3324</v>
      </c>
      <c r="D26" s="28" t="s">
        <v>842</v>
      </c>
      <c r="E26" s="29" t="s">
        <v>110</v>
      </c>
      <c r="F26" s="30" t="s">
        <v>1757</v>
      </c>
      <c r="G26" s="27" t="s">
        <v>893</v>
      </c>
      <c r="H26" s="31">
        <v>8</v>
      </c>
      <c r="I26" s="31">
        <v>7</v>
      </c>
      <c r="J26" s="31" t="s">
        <v>27</v>
      </c>
      <c r="K26" s="31" t="s">
        <v>27</v>
      </c>
      <c r="L26" s="38"/>
      <c r="M26" s="38">
        <v>2</v>
      </c>
      <c r="N26" s="38"/>
      <c r="O26" s="38"/>
      <c r="P26" s="33">
        <v>2</v>
      </c>
      <c r="Q26" s="34">
        <f t="shared" si="0"/>
        <v>4.7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3325</v>
      </c>
      <c r="D27" s="28" t="s">
        <v>3326</v>
      </c>
      <c r="E27" s="29" t="s">
        <v>118</v>
      </c>
      <c r="F27" s="30" t="s">
        <v>399</v>
      </c>
      <c r="G27" s="27" t="s">
        <v>688</v>
      </c>
      <c r="H27" s="31">
        <v>9</v>
      </c>
      <c r="I27" s="31">
        <v>7</v>
      </c>
      <c r="J27" s="31" t="s">
        <v>27</v>
      </c>
      <c r="K27" s="31" t="s">
        <v>27</v>
      </c>
      <c r="L27" s="38"/>
      <c r="M27" s="38">
        <v>6</v>
      </c>
      <c r="N27" s="38"/>
      <c r="O27" s="38"/>
      <c r="P27" s="33">
        <v>6</v>
      </c>
      <c r="Q27" s="34">
        <f t="shared" si="0"/>
        <v>6.9</v>
      </c>
      <c r="R27" s="35" t="str">
        <f t="shared" si="3"/>
        <v>C+</v>
      </c>
      <c r="S27" s="36" t="str">
        <f t="shared" si="1"/>
        <v>Trung bình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3327</v>
      </c>
      <c r="D28" s="28" t="s">
        <v>3328</v>
      </c>
      <c r="E28" s="29" t="s">
        <v>996</v>
      </c>
      <c r="F28" s="30" t="s">
        <v>1110</v>
      </c>
      <c r="G28" s="27" t="s">
        <v>158</v>
      </c>
      <c r="H28" s="31">
        <v>10</v>
      </c>
      <c r="I28" s="31">
        <v>4</v>
      </c>
      <c r="J28" s="31" t="s">
        <v>27</v>
      </c>
      <c r="K28" s="31" t="s">
        <v>27</v>
      </c>
      <c r="L28" s="38"/>
      <c r="M28" s="38">
        <v>5</v>
      </c>
      <c r="N28" s="38"/>
      <c r="O28" s="38"/>
      <c r="P28" s="33">
        <v>5</v>
      </c>
      <c r="Q28" s="34">
        <f t="shared" si="0"/>
        <v>5.7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3329</v>
      </c>
      <c r="D29" s="28" t="s">
        <v>3330</v>
      </c>
      <c r="E29" s="29" t="s">
        <v>402</v>
      </c>
      <c r="F29" s="30" t="s">
        <v>1491</v>
      </c>
      <c r="G29" s="27" t="s">
        <v>893</v>
      </c>
      <c r="H29" s="31">
        <v>10</v>
      </c>
      <c r="I29" s="31">
        <v>2</v>
      </c>
      <c r="J29" s="31" t="s">
        <v>27</v>
      </c>
      <c r="K29" s="31" t="s">
        <v>27</v>
      </c>
      <c r="L29" s="38"/>
      <c r="M29" s="38">
        <v>3</v>
      </c>
      <c r="N29" s="38"/>
      <c r="O29" s="38"/>
      <c r="P29" s="33">
        <v>3</v>
      </c>
      <c r="Q29" s="34">
        <f t="shared" si="0"/>
        <v>4.0999999999999996</v>
      </c>
      <c r="R29" s="35" t="str">
        <f t="shared" si="3"/>
        <v>D</v>
      </c>
      <c r="S29" s="36" t="str">
        <f t="shared" si="1"/>
        <v>Trung bình yếu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3331</v>
      </c>
      <c r="D30" s="28" t="s">
        <v>410</v>
      </c>
      <c r="E30" s="29" t="s">
        <v>134</v>
      </c>
      <c r="F30" s="30" t="s">
        <v>3332</v>
      </c>
      <c r="G30" s="27" t="s">
        <v>893</v>
      </c>
      <c r="H30" s="31">
        <v>10</v>
      </c>
      <c r="I30" s="31">
        <v>1</v>
      </c>
      <c r="J30" s="31" t="s">
        <v>27</v>
      </c>
      <c r="K30" s="31" t="s">
        <v>27</v>
      </c>
      <c r="L30" s="38"/>
      <c r="M30" s="38">
        <v>6</v>
      </c>
      <c r="N30" s="38"/>
      <c r="O30" s="38"/>
      <c r="P30" s="33">
        <v>6</v>
      </c>
      <c r="Q30" s="34">
        <f t="shared" si="0"/>
        <v>5.3</v>
      </c>
      <c r="R30" s="35" t="str">
        <f t="shared" si="3"/>
        <v>D+</v>
      </c>
      <c r="S30" s="36" t="str">
        <f t="shared" si="1"/>
        <v>Trung bình yếu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3333</v>
      </c>
      <c r="D31" s="28" t="s">
        <v>442</v>
      </c>
      <c r="E31" s="29" t="s">
        <v>645</v>
      </c>
      <c r="F31" s="30" t="s">
        <v>758</v>
      </c>
      <c r="G31" s="27" t="s">
        <v>1076</v>
      </c>
      <c r="H31" s="31">
        <v>10</v>
      </c>
      <c r="I31" s="31">
        <v>4</v>
      </c>
      <c r="J31" s="31" t="s">
        <v>27</v>
      </c>
      <c r="K31" s="31" t="s">
        <v>27</v>
      </c>
      <c r="L31" s="38"/>
      <c r="M31" s="38">
        <v>2</v>
      </c>
      <c r="N31" s="38"/>
      <c r="O31" s="38"/>
      <c r="P31" s="33">
        <v>2</v>
      </c>
      <c r="Q31" s="34">
        <f t="shared" si="0"/>
        <v>4.2</v>
      </c>
      <c r="R31" s="35" t="str">
        <f t="shared" si="3"/>
        <v>D</v>
      </c>
      <c r="S31" s="36" t="str">
        <f t="shared" si="1"/>
        <v>Trung bình yếu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3334</v>
      </c>
      <c r="D32" s="28" t="s">
        <v>494</v>
      </c>
      <c r="E32" s="29" t="s">
        <v>1330</v>
      </c>
      <c r="F32" s="30" t="s">
        <v>922</v>
      </c>
      <c r="G32" s="27" t="s">
        <v>615</v>
      </c>
      <c r="H32" s="31">
        <v>9</v>
      </c>
      <c r="I32" s="31">
        <v>4</v>
      </c>
      <c r="J32" s="31" t="s">
        <v>27</v>
      </c>
      <c r="K32" s="31" t="s">
        <v>27</v>
      </c>
      <c r="L32" s="38"/>
      <c r="M32" s="38">
        <v>8</v>
      </c>
      <c r="N32" s="38"/>
      <c r="O32" s="38"/>
      <c r="P32" s="33">
        <v>8</v>
      </c>
      <c r="Q32" s="34">
        <f t="shared" si="0"/>
        <v>7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3335</v>
      </c>
      <c r="D33" s="28" t="s">
        <v>109</v>
      </c>
      <c r="E33" s="29" t="s">
        <v>411</v>
      </c>
      <c r="F33" s="30" t="s">
        <v>3336</v>
      </c>
      <c r="G33" s="27" t="s">
        <v>220</v>
      </c>
      <c r="H33" s="31">
        <v>10</v>
      </c>
      <c r="I33" s="31">
        <v>1</v>
      </c>
      <c r="J33" s="31" t="s">
        <v>27</v>
      </c>
      <c r="K33" s="31" t="s">
        <v>27</v>
      </c>
      <c r="L33" s="38"/>
      <c r="M33" s="38">
        <v>8</v>
      </c>
      <c r="N33" s="38"/>
      <c r="O33" s="38"/>
      <c r="P33" s="33">
        <v>8</v>
      </c>
      <c r="Q33" s="34">
        <f t="shared" si="0"/>
        <v>6.3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3337</v>
      </c>
      <c r="D34" s="28" t="s">
        <v>74</v>
      </c>
      <c r="E34" s="29" t="s">
        <v>411</v>
      </c>
      <c r="F34" s="30" t="s">
        <v>440</v>
      </c>
      <c r="G34" s="27" t="s">
        <v>615</v>
      </c>
      <c r="H34" s="31">
        <v>7</v>
      </c>
      <c r="I34" s="31">
        <v>4</v>
      </c>
      <c r="J34" s="31" t="s">
        <v>27</v>
      </c>
      <c r="K34" s="31" t="s">
        <v>27</v>
      </c>
      <c r="L34" s="38"/>
      <c r="M34" s="38">
        <v>7</v>
      </c>
      <c r="N34" s="38"/>
      <c r="O34" s="38"/>
      <c r="P34" s="33">
        <v>7</v>
      </c>
      <c r="Q34" s="34">
        <f t="shared" si="0"/>
        <v>6.1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3338</v>
      </c>
      <c r="D35" s="28" t="s">
        <v>3339</v>
      </c>
      <c r="E35" s="29" t="s">
        <v>156</v>
      </c>
      <c r="F35" s="30" t="s">
        <v>3340</v>
      </c>
      <c r="G35" s="27" t="s">
        <v>3341</v>
      </c>
      <c r="H35" s="31">
        <v>10</v>
      </c>
      <c r="I35" s="31">
        <v>2</v>
      </c>
      <c r="J35" s="31" t="s">
        <v>27</v>
      </c>
      <c r="K35" s="31" t="s">
        <v>27</v>
      </c>
      <c r="L35" s="38"/>
      <c r="M35" s="38">
        <v>3</v>
      </c>
      <c r="N35" s="38"/>
      <c r="O35" s="38"/>
      <c r="P35" s="33">
        <v>3</v>
      </c>
      <c r="Q35" s="34">
        <f t="shared" si="0"/>
        <v>4.0999999999999996</v>
      </c>
      <c r="R35" s="35" t="str">
        <f t="shared" si="3"/>
        <v>D</v>
      </c>
      <c r="S35" s="36" t="str">
        <f t="shared" si="1"/>
        <v>Trung bình yếu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3342</v>
      </c>
      <c r="D36" s="28" t="s">
        <v>606</v>
      </c>
      <c r="E36" s="29" t="s">
        <v>156</v>
      </c>
      <c r="F36" s="30" t="s">
        <v>3343</v>
      </c>
      <c r="G36" s="27" t="s">
        <v>739</v>
      </c>
      <c r="H36" s="31">
        <v>10</v>
      </c>
      <c r="I36" s="31">
        <v>2</v>
      </c>
      <c r="J36" s="31" t="s">
        <v>27</v>
      </c>
      <c r="K36" s="31" t="s">
        <v>27</v>
      </c>
      <c r="L36" s="38"/>
      <c r="M36" s="38">
        <v>3</v>
      </c>
      <c r="N36" s="38"/>
      <c r="O36" s="38"/>
      <c r="P36" s="33">
        <v>3</v>
      </c>
      <c r="Q36" s="34">
        <f t="shared" si="0"/>
        <v>4.0999999999999996</v>
      </c>
      <c r="R36" s="35" t="str">
        <f t="shared" si="3"/>
        <v>D</v>
      </c>
      <c r="S36" s="36" t="str">
        <f t="shared" si="1"/>
        <v>Trung bình yếu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3344</v>
      </c>
      <c r="D37" s="28" t="s">
        <v>3345</v>
      </c>
      <c r="E37" s="29" t="s">
        <v>161</v>
      </c>
      <c r="F37" s="30" t="s">
        <v>3281</v>
      </c>
      <c r="G37" s="27" t="s">
        <v>195</v>
      </c>
      <c r="H37" s="31">
        <v>6</v>
      </c>
      <c r="I37" s="31">
        <v>1</v>
      </c>
      <c r="J37" s="31" t="s">
        <v>27</v>
      </c>
      <c r="K37" s="31" t="s">
        <v>27</v>
      </c>
      <c r="L37" s="38"/>
      <c r="M37" s="38">
        <v>6</v>
      </c>
      <c r="N37" s="38"/>
      <c r="O37" s="38"/>
      <c r="P37" s="33">
        <v>6</v>
      </c>
      <c r="Q37" s="34">
        <f t="shared" si="0"/>
        <v>4.5</v>
      </c>
      <c r="R37" s="35" t="str">
        <f t="shared" si="3"/>
        <v>D</v>
      </c>
      <c r="S37" s="36" t="str">
        <f t="shared" si="1"/>
        <v>Trung bình yếu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3346</v>
      </c>
      <c r="D38" s="28" t="s">
        <v>3347</v>
      </c>
      <c r="E38" s="29" t="s">
        <v>161</v>
      </c>
      <c r="F38" s="30" t="s">
        <v>999</v>
      </c>
      <c r="G38" s="27" t="s">
        <v>64</v>
      </c>
      <c r="H38" s="31">
        <v>0</v>
      </c>
      <c r="I38" s="31">
        <v>0</v>
      </c>
      <c r="J38" s="31" t="s">
        <v>27</v>
      </c>
      <c r="K38" s="31" t="s">
        <v>27</v>
      </c>
      <c r="L38" s="38"/>
      <c r="M38" s="38">
        <v>0</v>
      </c>
      <c r="N38" s="38"/>
      <c r="O38" s="38"/>
      <c r="P38" s="33">
        <v>0</v>
      </c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>Không đủ ĐKDT</v>
      </c>
      <c r="U38" s="91"/>
      <c r="V38" s="89" t="str">
        <f t="shared" si="2"/>
        <v>Học lại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3348</v>
      </c>
      <c r="D39" s="28" t="s">
        <v>241</v>
      </c>
      <c r="E39" s="29" t="s">
        <v>161</v>
      </c>
      <c r="F39" s="30" t="s">
        <v>651</v>
      </c>
      <c r="G39" s="27" t="s">
        <v>1076</v>
      </c>
      <c r="H39" s="31">
        <v>10</v>
      </c>
      <c r="I39" s="31">
        <v>4</v>
      </c>
      <c r="J39" s="31" t="s">
        <v>27</v>
      </c>
      <c r="K39" s="31" t="s">
        <v>27</v>
      </c>
      <c r="L39" s="38"/>
      <c r="M39" s="38">
        <v>3</v>
      </c>
      <c r="N39" s="38"/>
      <c r="O39" s="38"/>
      <c r="P39" s="33">
        <v>3</v>
      </c>
      <c r="Q39" s="34">
        <f t="shared" si="0"/>
        <v>4.7</v>
      </c>
      <c r="R39" s="35" t="str">
        <f t="shared" si="3"/>
        <v>D</v>
      </c>
      <c r="S39" s="36" t="str">
        <f t="shared" si="1"/>
        <v>Trung bình yếu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3349</v>
      </c>
      <c r="D40" s="28" t="s">
        <v>113</v>
      </c>
      <c r="E40" s="29" t="s">
        <v>161</v>
      </c>
      <c r="F40" s="30" t="s">
        <v>3350</v>
      </c>
      <c r="G40" s="27" t="s">
        <v>102</v>
      </c>
      <c r="H40" s="31">
        <v>10</v>
      </c>
      <c r="I40" s="31">
        <v>1</v>
      </c>
      <c r="J40" s="31" t="s">
        <v>27</v>
      </c>
      <c r="K40" s="31" t="s">
        <v>27</v>
      </c>
      <c r="L40" s="38"/>
      <c r="M40" s="38">
        <v>5</v>
      </c>
      <c r="N40" s="38"/>
      <c r="O40" s="38"/>
      <c r="P40" s="33">
        <v>5</v>
      </c>
      <c r="Q40" s="34">
        <f t="shared" si="0"/>
        <v>4.8</v>
      </c>
      <c r="R40" s="35" t="str">
        <f t="shared" si="3"/>
        <v>D</v>
      </c>
      <c r="S40" s="36" t="str">
        <f t="shared" si="1"/>
        <v>Trung bình yếu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3351</v>
      </c>
      <c r="D41" s="28" t="s">
        <v>78</v>
      </c>
      <c r="E41" s="29" t="s">
        <v>161</v>
      </c>
      <c r="F41" s="30" t="s">
        <v>1262</v>
      </c>
      <c r="G41" s="27" t="s">
        <v>893</v>
      </c>
      <c r="H41" s="31">
        <v>8</v>
      </c>
      <c r="I41" s="31">
        <v>4</v>
      </c>
      <c r="J41" s="31" t="s">
        <v>27</v>
      </c>
      <c r="K41" s="31" t="s">
        <v>27</v>
      </c>
      <c r="L41" s="38"/>
      <c r="M41" s="38">
        <v>7</v>
      </c>
      <c r="N41" s="38"/>
      <c r="O41" s="38"/>
      <c r="P41" s="33">
        <v>7</v>
      </c>
      <c r="Q41" s="34">
        <f t="shared" si="0"/>
        <v>6.3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3352</v>
      </c>
      <c r="D42" s="28" t="s">
        <v>3353</v>
      </c>
      <c r="E42" s="29" t="s">
        <v>1779</v>
      </c>
      <c r="F42" s="30" t="s">
        <v>1751</v>
      </c>
      <c r="G42" s="27" t="s">
        <v>739</v>
      </c>
      <c r="H42" s="31">
        <v>10</v>
      </c>
      <c r="I42" s="31">
        <v>4</v>
      </c>
      <c r="J42" s="31" t="s">
        <v>27</v>
      </c>
      <c r="K42" s="31" t="s">
        <v>27</v>
      </c>
      <c r="L42" s="38"/>
      <c r="M42" s="38">
        <v>2</v>
      </c>
      <c r="N42" s="38"/>
      <c r="O42" s="38"/>
      <c r="P42" s="33">
        <v>2</v>
      </c>
      <c r="Q42" s="34">
        <f t="shared" si="0"/>
        <v>4.2</v>
      </c>
      <c r="R42" s="35" t="str">
        <f t="shared" si="3"/>
        <v>D</v>
      </c>
      <c r="S42" s="36" t="str">
        <f t="shared" si="1"/>
        <v>Trung bình yếu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3354</v>
      </c>
      <c r="D43" s="28" t="s">
        <v>3355</v>
      </c>
      <c r="E43" s="29" t="s">
        <v>683</v>
      </c>
      <c r="F43" s="30" t="s">
        <v>3356</v>
      </c>
      <c r="G43" s="27" t="s">
        <v>3357</v>
      </c>
      <c r="H43" s="31">
        <v>10</v>
      </c>
      <c r="I43" s="31">
        <v>4</v>
      </c>
      <c r="J43" s="31" t="s">
        <v>27</v>
      </c>
      <c r="K43" s="31" t="s">
        <v>27</v>
      </c>
      <c r="L43" s="38"/>
      <c r="M43" s="38">
        <v>3</v>
      </c>
      <c r="N43" s="38"/>
      <c r="O43" s="38"/>
      <c r="P43" s="33">
        <v>3</v>
      </c>
      <c r="Q43" s="34">
        <f t="shared" si="0"/>
        <v>4.7</v>
      </c>
      <c r="R43" s="35" t="str">
        <f t="shared" si="3"/>
        <v>D</v>
      </c>
      <c r="S43" s="36" t="str">
        <f t="shared" si="1"/>
        <v>Trung bình yếu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3358</v>
      </c>
      <c r="D44" s="28" t="s">
        <v>3359</v>
      </c>
      <c r="E44" s="29" t="s">
        <v>176</v>
      </c>
      <c r="F44" s="30" t="s">
        <v>428</v>
      </c>
      <c r="G44" s="27" t="s">
        <v>893</v>
      </c>
      <c r="H44" s="31">
        <v>7</v>
      </c>
      <c r="I44" s="31">
        <v>7</v>
      </c>
      <c r="J44" s="31" t="s">
        <v>27</v>
      </c>
      <c r="K44" s="31" t="s">
        <v>27</v>
      </c>
      <c r="L44" s="38"/>
      <c r="M44" s="38">
        <v>7</v>
      </c>
      <c r="N44" s="38"/>
      <c r="O44" s="38"/>
      <c r="P44" s="33">
        <v>7</v>
      </c>
      <c r="Q44" s="34">
        <f t="shared" si="0"/>
        <v>7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3360</v>
      </c>
      <c r="D45" s="28" t="s">
        <v>3361</v>
      </c>
      <c r="E45" s="29" t="s">
        <v>3362</v>
      </c>
      <c r="F45" s="30" t="s">
        <v>3363</v>
      </c>
      <c r="G45" s="27" t="s">
        <v>2205</v>
      </c>
      <c r="H45" s="31">
        <v>5</v>
      </c>
      <c r="I45" s="31">
        <v>1</v>
      </c>
      <c r="J45" s="31" t="s">
        <v>27</v>
      </c>
      <c r="K45" s="31" t="s">
        <v>27</v>
      </c>
      <c r="L45" s="38"/>
      <c r="M45" s="38">
        <v>3</v>
      </c>
      <c r="N45" s="38"/>
      <c r="O45" s="38"/>
      <c r="P45" s="33">
        <v>3</v>
      </c>
      <c r="Q45" s="34">
        <f t="shared" si="0"/>
        <v>2.8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91"/>
      <c r="V45" s="89" t="str">
        <f t="shared" si="2"/>
        <v>Học lại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3364</v>
      </c>
      <c r="D46" s="28" t="s">
        <v>2242</v>
      </c>
      <c r="E46" s="29" t="s">
        <v>449</v>
      </c>
      <c r="F46" s="30" t="s">
        <v>1034</v>
      </c>
      <c r="G46" s="27" t="s">
        <v>886</v>
      </c>
      <c r="H46" s="31">
        <v>9</v>
      </c>
      <c r="I46" s="31">
        <v>1</v>
      </c>
      <c r="J46" s="31" t="s">
        <v>27</v>
      </c>
      <c r="K46" s="31" t="s">
        <v>27</v>
      </c>
      <c r="L46" s="38"/>
      <c r="M46" s="38">
        <v>6</v>
      </c>
      <c r="N46" s="38"/>
      <c r="O46" s="38"/>
      <c r="P46" s="33">
        <v>6</v>
      </c>
      <c r="Q46" s="34">
        <f t="shared" si="0"/>
        <v>5.0999999999999996</v>
      </c>
      <c r="R46" s="35" t="str">
        <f t="shared" si="3"/>
        <v>D+</v>
      </c>
      <c r="S46" s="36" t="str">
        <f t="shared" si="1"/>
        <v>Trung bình yếu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3365</v>
      </c>
      <c r="D47" s="28" t="s">
        <v>3366</v>
      </c>
      <c r="E47" s="29" t="s">
        <v>459</v>
      </c>
      <c r="F47" s="30" t="s">
        <v>752</v>
      </c>
      <c r="G47" s="27" t="s">
        <v>789</v>
      </c>
      <c r="H47" s="31">
        <v>8</v>
      </c>
      <c r="I47" s="31">
        <v>1</v>
      </c>
      <c r="J47" s="31" t="s">
        <v>27</v>
      </c>
      <c r="K47" s="31" t="s">
        <v>27</v>
      </c>
      <c r="L47" s="38"/>
      <c r="M47" s="38">
        <v>6</v>
      </c>
      <c r="N47" s="38"/>
      <c r="O47" s="38"/>
      <c r="P47" s="33">
        <v>6</v>
      </c>
      <c r="Q47" s="34">
        <f t="shared" si="0"/>
        <v>4.9000000000000004</v>
      </c>
      <c r="R47" s="35" t="str">
        <f t="shared" si="3"/>
        <v>D</v>
      </c>
      <c r="S47" s="36" t="str">
        <f t="shared" si="1"/>
        <v>Trung bình yếu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3367</v>
      </c>
      <c r="D48" s="28" t="s">
        <v>3368</v>
      </c>
      <c r="E48" s="29" t="s">
        <v>1517</v>
      </c>
      <c r="F48" s="30" t="s">
        <v>3369</v>
      </c>
      <c r="G48" s="27" t="s">
        <v>1152</v>
      </c>
      <c r="H48" s="31">
        <v>10</v>
      </c>
      <c r="I48" s="31">
        <v>4</v>
      </c>
      <c r="J48" s="31" t="s">
        <v>27</v>
      </c>
      <c r="K48" s="31" t="s">
        <v>27</v>
      </c>
      <c r="L48" s="38"/>
      <c r="M48" s="38">
        <v>2</v>
      </c>
      <c r="N48" s="38"/>
      <c r="O48" s="38"/>
      <c r="P48" s="33">
        <v>2</v>
      </c>
      <c r="Q48" s="34">
        <f t="shared" si="0"/>
        <v>4.2</v>
      </c>
      <c r="R48" s="35" t="str">
        <f t="shared" si="3"/>
        <v>D</v>
      </c>
      <c r="S48" s="36" t="str">
        <f t="shared" si="1"/>
        <v>Trung bình yếu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3370</v>
      </c>
      <c r="D49" s="28" t="s">
        <v>3371</v>
      </c>
      <c r="E49" s="29" t="s">
        <v>1355</v>
      </c>
      <c r="F49" s="30" t="s">
        <v>1197</v>
      </c>
      <c r="G49" s="27" t="s">
        <v>893</v>
      </c>
      <c r="H49" s="31">
        <v>10</v>
      </c>
      <c r="I49" s="31">
        <v>2</v>
      </c>
      <c r="J49" s="31" t="s">
        <v>27</v>
      </c>
      <c r="K49" s="31" t="s">
        <v>27</v>
      </c>
      <c r="L49" s="38"/>
      <c r="M49" s="38">
        <v>3</v>
      </c>
      <c r="N49" s="38"/>
      <c r="O49" s="38"/>
      <c r="P49" s="33">
        <v>3</v>
      </c>
      <c r="Q49" s="34">
        <f t="shared" si="0"/>
        <v>4.0999999999999996</v>
      </c>
      <c r="R49" s="35" t="str">
        <f t="shared" si="3"/>
        <v>D</v>
      </c>
      <c r="S49" s="36" t="str">
        <f t="shared" si="1"/>
        <v>Trung bình yếu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3372</v>
      </c>
      <c r="D50" s="28" t="s">
        <v>3373</v>
      </c>
      <c r="E50" s="29" t="s">
        <v>3374</v>
      </c>
      <c r="F50" s="30" t="s">
        <v>1110</v>
      </c>
      <c r="G50" s="27" t="s">
        <v>195</v>
      </c>
      <c r="H50" s="31">
        <v>10</v>
      </c>
      <c r="I50" s="31">
        <v>4</v>
      </c>
      <c r="J50" s="31" t="s">
        <v>27</v>
      </c>
      <c r="K50" s="31" t="s">
        <v>27</v>
      </c>
      <c r="L50" s="38"/>
      <c r="M50" s="38">
        <v>8</v>
      </c>
      <c r="N50" s="38"/>
      <c r="O50" s="38"/>
      <c r="P50" s="33">
        <v>8</v>
      </c>
      <c r="Q50" s="34">
        <f t="shared" si="0"/>
        <v>7.2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3375</v>
      </c>
      <c r="D51" s="28" t="s">
        <v>502</v>
      </c>
      <c r="E51" s="29" t="s">
        <v>488</v>
      </c>
      <c r="F51" s="30" t="s">
        <v>3376</v>
      </c>
      <c r="G51" s="27" t="s">
        <v>2018</v>
      </c>
      <c r="H51" s="31">
        <v>5</v>
      </c>
      <c r="I51" s="31">
        <v>1</v>
      </c>
      <c r="J51" s="31" t="s">
        <v>27</v>
      </c>
      <c r="K51" s="31" t="s">
        <v>27</v>
      </c>
      <c r="L51" s="38"/>
      <c r="M51" s="38">
        <v>1</v>
      </c>
      <c r="N51" s="38"/>
      <c r="O51" s="38"/>
      <c r="P51" s="33">
        <v>1</v>
      </c>
      <c r="Q51" s="34">
        <f t="shared" si="0"/>
        <v>1.8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91"/>
      <c r="V51" s="89" t="str">
        <f t="shared" si="2"/>
        <v>Học lại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3377</v>
      </c>
      <c r="D52" s="28" t="s">
        <v>3378</v>
      </c>
      <c r="E52" s="29" t="s">
        <v>225</v>
      </c>
      <c r="F52" s="30" t="s">
        <v>634</v>
      </c>
      <c r="G52" s="27" t="s">
        <v>64</v>
      </c>
      <c r="H52" s="31">
        <v>8</v>
      </c>
      <c r="I52" s="31">
        <v>4</v>
      </c>
      <c r="J52" s="31" t="s">
        <v>27</v>
      </c>
      <c r="K52" s="31" t="s">
        <v>27</v>
      </c>
      <c r="L52" s="38"/>
      <c r="M52" s="38">
        <v>3</v>
      </c>
      <c r="N52" s="38"/>
      <c r="O52" s="38"/>
      <c r="P52" s="33">
        <v>3</v>
      </c>
      <c r="Q52" s="34">
        <f t="shared" si="0"/>
        <v>4.3</v>
      </c>
      <c r="R52" s="35" t="str">
        <f t="shared" si="3"/>
        <v>D</v>
      </c>
      <c r="S52" s="36" t="str">
        <f t="shared" si="1"/>
        <v>Trung bình yếu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3379</v>
      </c>
      <c r="D53" s="28" t="s">
        <v>3380</v>
      </c>
      <c r="E53" s="29" t="s">
        <v>2553</v>
      </c>
      <c r="F53" s="30" t="s">
        <v>3381</v>
      </c>
      <c r="G53" s="27" t="s">
        <v>220</v>
      </c>
      <c r="H53" s="31">
        <v>10</v>
      </c>
      <c r="I53" s="31">
        <v>2</v>
      </c>
      <c r="J53" s="31" t="s">
        <v>27</v>
      </c>
      <c r="K53" s="31" t="s">
        <v>27</v>
      </c>
      <c r="L53" s="38"/>
      <c r="M53" s="38">
        <v>3</v>
      </c>
      <c r="N53" s="38"/>
      <c r="O53" s="38"/>
      <c r="P53" s="33">
        <v>3</v>
      </c>
      <c r="Q53" s="34">
        <f t="shared" si="0"/>
        <v>4.0999999999999996</v>
      </c>
      <c r="R53" s="35" t="str">
        <f t="shared" si="3"/>
        <v>D</v>
      </c>
      <c r="S53" s="36" t="str">
        <f t="shared" si="1"/>
        <v>Trung bình yếu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3382</v>
      </c>
      <c r="D54" s="28" t="s">
        <v>1829</v>
      </c>
      <c r="E54" s="29" t="s">
        <v>3383</v>
      </c>
      <c r="F54" s="30" t="s">
        <v>177</v>
      </c>
      <c r="G54" s="27" t="s">
        <v>102</v>
      </c>
      <c r="H54" s="31">
        <v>8</v>
      </c>
      <c r="I54" s="31">
        <v>4</v>
      </c>
      <c r="J54" s="31" t="s">
        <v>27</v>
      </c>
      <c r="K54" s="31" t="s">
        <v>27</v>
      </c>
      <c r="L54" s="38"/>
      <c r="M54" s="38">
        <v>3</v>
      </c>
      <c r="N54" s="38"/>
      <c r="O54" s="38"/>
      <c r="P54" s="33">
        <v>3</v>
      </c>
      <c r="Q54" s="34">
        <f t="shared" si="0"/>
        <v>4.3</v>
      </c>
      <c r="R54" s="35" t="str">
        <f t="shared" si="3"/>
        <v>D</v>
      </c>
      <c r="S54" s="36" t="str">
        <f t="shared" si="1"/>
        <v>Trung bình yếu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3384</v>
      </c>
      <c r="D55" s="28" t="s">
        <v>3385</v>
      </c>
      <c r="E55" s="29" t="s">
        <v>242</v>
      </c>
      <c r="F55" s="30" t="s">
        <v>520</v>
      </c>
      <c r="G55" s="27" t="s">
        <v>1076</v>
      </c>
      <c r="H55" s="31">
        <v>8</v>
      </c>
      <c r="I55" s="31">
        <v>1</v>
      </c>
      <c r="J55" s="31" t="s">
        <v>27</v>
      </c>
      <c r="K55" s="31" t="s">
        <v>27</v>
      </c>
      <c r="L55" s="38"/>
      <c r="M55" s="38">
        <v>5</v>
      </c>
      <c r="N55" s="38"/>
      <c r="O55" s="38"/>
      <c r="P55" s="33">
        <v>5</v>
      </c>
      <c r="Q55" s="34">
        <f t="shared" si="0"/>
        <v>4.4000000000000004</v>
      </c>
      <c r="R55" s="35" t="str">
        <f t="shared" si="3"/>
        <v>D</v>
      </c>
      <c r="S55" s="36" t="str">
        <f t="shared" si="1"/>
        <v>Trung bình yếu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3386</v>
      </c>
      <c r="D56" s="28" t="s">
        <v>3387</v>
      </c>
      <c r="E56" s="29" t="s">
        <v>242</v>
      </c>
      <c r="F56" s="30" t="s">
        <v>964</v>
      </c>
      <c r="G56" s="27" t="s">
        <v>64</v>
      </c>
      <c r="H56" s="31">
        <v>10</v>
      </c>
      <c r="I56" s="31">
        <v>1</v>
      </c>
      <c r="J56" s="31" t="s">
        <v>27</v>
      </c>
      <c r="K56" s="31" t="s">
        <v>27</v>
      </c>
      <c r="L56" s="38"/>
      <c r="M56" s="38">
        <v>6</v>
      </c>
      <c r="N56" s="38"/>
      <c r="O56" s="38"/>
      <c r="P56" s="33">
        <v>6</v>
      </c>
      <c r="Q56" s="34">
        <f t="shared" si="0"/>
        <v>5.3</v>
      </c>
      <c r="R56" s="35" t="str">
        <f t="shared" si="3"/>
        <v>D+</v>
      </c>
      <c r="S56" s="36" t="str">
        <f t="shared" si="1"/>
        <v>Trung bình yếu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3388</v>
      </c>
      <c r="D57" s="28" t="s">
        <v>109</v>
      </c>
      <c r="E57" s="29" t="s">
        <v>1062</v>
      </c>
      <c r="F57" s="30" t="s">
        <v>791</v>
      </c>
      <c r="G57" s="27" t="s">
        <v>102</v>
      </c>
      <c r="H57" s="31">
        <v>8</v>
      </c>
      <c r="I57" s="31">
        <v>10</v>
      </c>
      <c r="J57" s="31" t="s">
        <v>27</v>
      </c>
      <c r="K57" s="31" t="s">
        <v>27</v>
      </c>
      <c r="L57" s="38"/>
      <c r="M57" s="38">
        <v>10</v>
      </c>
      <c r="N57" s="38"/>
      <c r="O57" s="38"/>
      <c r="P57" s="33">
        <v>10</v>
      </c>
      <c r="Q57" s="34">
        <f t="shared" si="0"/>
        <v>9.6</v>
      </c>
      <c r="R57" s="35" t="str">
        <f t="shared" si="3"/>
        <v>A+</v>
      </c>
      <c r="S57" s="36" t="str">
        <f t="shared" si="1"/>
        <v>Giỏi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3389</v>
      </c>
      <c r="D58" s="28" t="s">
        <v>2517</v>
      </c>
      <c r="E58" s="29" t="s">
        <v>1062</v>
      </c>
      <c r="F58" s="30" t="s">
        <v>3390</v>
      </c>
      <c r="G58" s="27" t="s">
        <v>893</v>
      </c>
      <c r="H58" s="31">
        <v>8</v>
      </c>
      <c r="I58" s="31">
        <v>2</v>
      </c>
      <c r="J58" s="31" t="s">
        <v>27</v>
      </c>
      <c r="K58" s="31" t="s">
        <v>27</v>
      </c>
      <c r="L58" s="38"/>
      <c r="M58" s="38">
        <v>4</v>
      </c>
      <c r="N58" s="38"/>
      <c r="O58" s="38"/>
      <c r="P58" s="33">
        <v>4</v>
      </c>
      <c r="Q58" s="34">
        <f t="shared" si="0"/>
        <v>4.2</v>
      </c>
      <c r="R58" s="35" t="str">
        <f t="shared" si="3"/>
        <v>D</v>
      </c>
      <c r="S58" s="36" t="str">
        <f t="shared" si="1"/>
        <v>Trung bình yếu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3391</v>
      </c>
      <c r="D59" s="28" t="s">
        <v>3392</v>
      </c>
      <c r="E59" s="29" t="s">
        <v>519</v>
      </c>
      <c r="F59" s="30" t="s">
        <v>3393</v>
      </c>
      <c r="G59" s="27" t="s">
        <v>3357</v>
      </c>
      <c r="H59" s="31">
        <v>10</v>
      </c>
      <c r="I59" s="31">
        <v>4</v>
      </c>
      <c r="J59" s="31" t="s">
        <v>27</v>
      </c>
      <c r="K59" s="31" t="s">
        <v>27</v>
      </c>
      <c r="L59" s="38"/>
      <c r="M59" s="38">
        <v>3</v>
      </c>
      <c r="N59" s="38"/>
      <c r="O59" s="38"/>
      <c r="P59" s="33">
        <v>3</v>
      </c>
      <c r="Q59" s="34">
        <f t="shared" si="0"/>
        <v>4.7</v>
      </c>
      <c r="R59" s="35" t="str">
        <f t="shared" si="3"/>
        <v>D</v>
      </c>
      <c r="S59" s="36" t="str">
        <f t="shared" si="1"/>
        <v>Trung bình yếu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3394</v>
      </c>
      <c r="D60" s="28" t="s">
        <v>534</v>
      </c>
      <c r="E60" s="29" t="s">
        <v>250</v>
      </c>
      <c r="F60" s="30" t="s">
        <v>2595</v>
      </c>
      <c r="G60" s="27" t="s">
        <v>893</v>
      </c>
      <c r="H60" s="31">
        <v>10</v>
      </c>
      <c r="I60" s="31">
        <v>2</v>
      </c>
      <c r="J60" s="31" t="s">
        <v>27</v>
      </c>
      <c r="K60" s="31" t="s">
        <v>27</v>
      </c>
      <c r="L60" s="38"/>
      <c r="M60" s="38">
        <v>3</v>
      </c>
      <c r="N60" s="38"/>
      <c r="O60" s="38"/>
      <c r="P60" s="33">
        <v>3</v>
      </c>
      <c r="Q60" s="34">
        <f t="shared" si="0"/>
        <v>4.0999999999999996</v>
      </c>
      <c r="R60" s="35" t="str">
        <f t="shared" si="3"/>
        <v>D</v>
      </c>
      <c r="S60" s="36" t="str">
        <f t="shared" si="1"/>
        <v>Trung bình yếu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3395</v>
      </c>
      <c r="D61" s="28" t="s">
        <v>3396</v>
      </c>
      <c r="E61" s="29" t="s">
        <v>257</v>
      </c>
      <c r="F61" s="30" t="s">
        <v>500</v>
      </c>
      <c r="G61" s="27" t="s">
        <v>615</v>
      </c>
      <c r="H61" s="31">
        <v>7</v>
      </c>
      <c r="I61" s="31">
        <v>4</v>
      </c>
      <c r="J61" s="31" t="s">
        <v>27</v>
      </c>
      <c r="K61" s="31" t="s">
        <v>27</v>
      </c>
      <c r="L61" s="38"/>
      <c r="M61" s="38">
        <v>6</v>
      </c>
      <c r="N61" s="38"/>
      <c r="O61" s="38"/>
      <c r="P61" s="33">
        <v>6</v>
      </c>
      <c r="Q61" s="34">
        <f t="shared" si="0"/>
        <v>5.6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3397</v>
      </c>
      <c r="D62" s="28" t="s">
        <v>3398</v>
      </c>
      <c r="E62" s="29" t="s">
        <v>257</v>
      </c>
      <c r="F62" s="30" t="s">
        <v>3399</v>
      </c>
      <c r="G62" s="27" t="s">
        <v>1951</v>
      </c>
      <c r="H62" s="31">
        <v>6</v>
      </c>
      <c r="I62" s="31">
        <v>7</v>
      </c>
      <c r="J62" s="31" t="s">
        <v>27</v>
      </c>
      <c r="K62" s="31" t="s">
        <v>27</v>
      </c>
      <c r="L62" s="38"/>
      <c r="M62" s="38">
        <v>6</v>
      </c>
      <c r="N62" s="38"/>
      <c r="O62" s="38"/>
      <c r="P62" s="33">
        <v>6</v>
      </c>
      <c r="Q62" s="34">
        <f t="shared" si="0"/>
        <v>6.3</v>
      </c>
      <c r="R62" s="35" t="str">
        <f t="shared" si="3"/>
        <v>C</v>
      </c>
      <c r="S62" s="36" t="str">
        <f t="shared" si="1"/>
        <v>Trung bình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3400</v>
      </c>
      <c r="D63" s="28" t="s">
        <v>734</v>
      </c>
      <c r="E63" s="29" t="s">
        <v>257</v>
      </c>
      <c r="F63" s="30" t="s">
        <v>437</v>
      </c>
      <c r="G63" s="27" t="s">
        <v>688</v>
      </c>
      <c r="H63" s="31">
        <v>8</v>
      </c>
      <c r="I63" s="31">
        <v>1</v>
      </c>
      <c r="J63" s="31" t="s">
        <v>27</v>
      </c>
      <c r="K63" s="31" t="s">
        <v>27</v>
      </c>
      <c r="L63" s="38"/>
      <c r="M63" s="38">
        <v>9</v>
      </c>
      <c r="N63" s="38"/>
      <c r="O63" s="38"/>
      <c r="P63" s="33">
        <v>9</v>
      </c>
      <c r="Q63" s="34">
        <f t="shared" si="0"/>
        <v>6.4</v>
      </c>
      <c r="R63" s="35" t="str">
        <f t="shared" si="3"/>
        <v>C</v>
      </c>
      <c r="S63" s="36" t="str">
        <f t="shared" si="1"/>
        <v>Trung bình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3401</v>
      </c>
      <c r="D64" s="28" t="s">
        <v>3402</v>
      </c>
      <c r="E64" s="29" t="s">
        <v>3403</v>
      </c>
      <c r="F64" s="30" t="s">
        <v>3404</v>
      </c>
      <c r="G64" s="27" t="s">
        <v>220</v>
      </c>
      <c r="H64" s="31">
        <v>8</v>
      </c>
      <c r="I64" s="31">
        <v>8</v>
      </c>
      <c r="J64" s="31" t="s">
        <v>27</v>
      </c>
      <c r="K64" s="31" t="s">
        <v>27</v>
      </c>
      <c r="L64" s="38"/>
      <c r="M64" s="38">
        <v>6</v>
      </c>
      <c r="N64" s="38"/>
      <c r="O64" s="38"/>
      <c r="P64" s="33">
        <v>6</v>
      </c>
      <c r="Q64" s="34">
        <f t="shared" si="0"/>
        <v>7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3405</v>
      </c>
      <c r="D65" s="28" t="s">
        <v>3406</v>
      </c>
      <c r="E65" s="29" t="s">
        <v>265</v>
      </c>
      <c r="F65" s="30" t="s">
        <v>3407</v>
      </c>
      <c r="G65" s="27" t="s">
        <v>3167</v>
      </c>
      <c r="H65" s="31">
        <v>0</v>
      </c>
      <c r="I65" s="31">
        <v>0</v>
      </c>
      <c r="J65" s="31" t="s">
        <v>27</v>
      </c>
      <c r="K65" s="31" t="s">
        <v>27</v>
      </c>
      <c r="L65" s="38"/>
      <c r="M65" s="38">
        <v>0</v>
      </c>
      <c r="N65" s="38"/>
      <c r="O65" s="38"/>
      <c r="P65" s="33">
        <v>0</v>
      </c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>Không đủ ĐKDT</v>
      </c>
      <c r="U65" s="91"/>
      <c r="V65" s="89" t="str">
        <f t="shared" si="2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3408</v>
      </c>
      <c r="D66" s="28" t="s">
        <v>1864</v>
      </c>
      <c r="E66" s="29" t="s">
        <v>742</v>
      </c>
      <c r="F66" s="30" t="s">
        <v>3271</v>
      </c>
      <c r="G66" s="27" t="s">
        <v>893</v>
      </c>
      <c r="H66" s="31">
        <v>10</v>
      </c>
      <c r="I66" s="31">
        <v>4</v>
      </c>
      <c r="J66" s="31" t="s">
        <v>27</v>
      </c>
      <c r="K66" s="31" t="s">
        <v>27</v>
      </c>
      <c r="L66" s="38"/>
      <c r="M66" s="38">
        <v>2</v>
      </c>
      <c r="N66" s="38"/>
      <c r="O66" s="38"/>
      <c r="P66" s="33">
        <v>2</v>
      </c>
      <c r="Q66" s="34">
        <f t="shared" si="0"/>
        <v>4.2</v>
      </c>
      <c r="R66" s="35" t="str">
        <f t="shared" si="3"/>
        <v>D</v>
      </c>
      <c r="S66" s="36" t="str">
        <f t="shared" si="1"/>
        <v>Trung bình yếu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3409</v>
      </c>
      <c r="D67" s="28" t="s">
        <v>122</v>
      </c>
      <c r="E67" s="29" t="s">
        <v>283</v>
      </c>
      <c r="F67" s="30" t="s">
        <v>3410</v>
      </c>
      <c r="G67" s="27" t="s">
        <v>2018</v>
      </c>
      <c r="H67" s="31">
        <v>5</v>
      </c>
      <c r="I67" s="31">
        <v>4</v>
      </c>
      <c r="J67" s="31" t="s">
        <v>27</v>
      </c>
      <c r="K67" s="31" t="s">
        <v>27</v>
      </c>
      <c r="L67" s="38"/>
      <c r="M67" s="38">
        <v>3</v>
      </c>
      <c r="N67" s="38"/>
      <c r="O67" s="38"/>
      <c r="P67" s="33">
        <v>3</v>
      </c>
      <c r="Q67" s="34">
        <f t="shared" si="0"/>
        <v>3.7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91"/>
      <c r="V67" s="89" t="str">
        <f t="shared" si="2"/>
        <v>Học lại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3411</v>
      </c>
      <c r="D68" s="28" t="s">
        <v>3412</v>
      </c>
      <c r="E68" s="29" t="s">
        <v>1837</v>
      </c>
      <c r="F68" s="30" t="s">
        <v>3413</v>
      </c>
      <c r="G68" s="27" t="s">
        <v>64</v>
      </c>
      <c r="H68" s="31">
        <v>10</v>
      </c>
      <c r="I68" s="31">
        <v>1</v>
      </c>
      <c r="J68" s="31" t="s">
        <v>27</v>
      </c>
      <c r="K68" s="31" t="s">
        <v>27</v>
      </c>
      <c r="L68" s="38"/>
      <c r="M68" s="38">
        <v>6</v>
      </c>
      <c r="N68" s="38"/>
      <c r="O68" s="38"/>
      <c r="P68" s="33">
        <v>6</v>
      </c>
      <c r="Q68" s="34">
        <f t="shared" si="0"/>
        <v>5.3</v>
      </c>
      <c r="R68" s="35" t="str">
        <f t="shared" si="3"/>
        <v>D+</v>
      </c>
      <c r="S68" s="36" t="str">
        <f t="shared" si="1"/>
        <v>Trung bình yếu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3414</v>
      </c>
      <c r="D69" s="28" t="s">
        <v>3415</v>
      </c>
      <c r="E69" s="29" t="s">
        <v>300</v>
      </c>
      <c r="F69" s="30" t="s">
        <v>539</v>
      </c>
      <c r="G69" s="27" t="s">
        <v>102</v>
      </c>
      <c r="H69" s="31">
        <v>8</v>
      </c>
      <c r="I69" s="31">
        <v>4</v>
      </c>
      <c r="J69" s="31" t="s">
        <v>27</v>
      </c>
      <c r="K69" s="31" t="s">
        <v>27</v>
      </c>
      <c r="L69" s="38"/>
      <c r="M69" s="38">
        <v>3</v>
      </c>
      <c r="N69" s="38"/>
      <c r="O69" s="38"/>
      <c r="P69" s="33">
        <v>3</v>
      </c>
      <c r="Q69" s="34">
        <f t="shared" si="0"/>
        <v>4.3</v>
      </c>
      <c r="R69" s="35" t="str">
        <f t="shared" si="3"/>
        <v>D</v>
      </c>
      <c r="S69" s="36" t="str">
        <f t="shared" si="1"/>
        <v>Trung bình yếu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3416</v>
      </c>
      <c r="D70" s="28" t="s">
        <v>804</v>
      </c>
      <c r="E70" s="29" t="s">
        <v>3417</v>
      </c>
      <c r="F70" s="30" t="s">
        <v>2270</v>
      </c>
      <c r="G70" s="27" t="s">
        <v>789</v>
      </c>
      <c r="H70" s="31">
        <v>10</v>
      </c>
      <c r="I70" s="31">
        <v>4</v>
      </c>
      <c r="J70" s="31" t="s">
        <v>27</v>
      </c>
      <c r="K70" s="31" t="s">
        <v>27</v>
      </c>
      <c r="L70" s="38"/>
      <c r="M70" s="38">
        <v>2</v>
      </c>
      <c r="N70" s="38"/>
      <c r="O70" s="38"/>
      <c r="P70" s="33">
        <v>2</v>
      </c>
      <c r="Q70" s="34">
        <f t="shared" si="0"/>
        <v>4.2</v>
      </c>
      <c r="R70" s="35" t="str">
        <f t="shared" si="3"/>
        <v>D</v>
      </c>
      <c r="S70" s="36" t="str">
        <f t="shared" si="1"/>
        <v>Trung bình yếu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3418</v>
      </c>
      <c r="D71" s="28" t="s">
        <v>224</v>
      </c>
      <c r="E71" s="29" t="s">
        <v>303</v>
      </c>
      <c r="F71" s="30" t="s">
        <v>513</v>
      </c>
      <c r="G71" s="27" t="s">
        <v>115</v>
      </c>
      <c r="H71" s="31">
        <v>10</v>
      </c>
      <c r="I71" s="31">
        <v>2</v>
      </c>
      <c r="J71" s="31" t="s">
        <v>27</v>
      </c>
      <c r="K71" s="31" t="s">
        <v>27</v>
      </c>
      <c r="L71" s="38"/>
      <c r="M71" s="38">
        <v>3</v>
      </c>
      <c r="N71" s="38"/>
      <c r="O71" s="38"/>
      <c r="P71" s="33">
        <v>3</v>
      </c>
      <c r="Q71" s="34">
        <f t="shared" si="0"/>
        <v>4.0999999999999996</v>
      </c>
      <c r="R71" s="35" t="str">
        <f t="shared" si="3"/>
        <v>D</v>
      </c>
      <c r="S71" s="36" t="str">
        <f t="shared" si="1"/>
        <v>Trung bình yếu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3419</v>
      </c>
      <c r="D72" s="28" t="s">
        <v>3420</v>
      </c>
      <c r="E72" s="29" t="s">
        <v>566</v>
      </c>
      <c r="F72" s="30" t="s">
        <v>1641</v>
      </c>
      <c r="G72" s="27" t="s">
        <v>789</v>
      </c>
      <c r="H72" s="31">
        <v>8</v>
      </c>
      <c r="I72" s="31">
        <v>4</v>
      </c>
      <c r="J72" s="31" t="s">
        <v>27</v>
      </c>
      <c r="K72" s="31" t="s">
        <v>27</v>
      </c>
      <c r="L72" s="38"/>
      <c r="M72" s="38">
        <v>9</v>
      </c>
      <c r="N72" s="38"/>
      <c r="O72" s="38"/>
      <c r="P72" s="33">
        <v>9</v>
      </c>
      <c r="Q72" s="34">
        <f t="shared" si="0"/>
        <v>7.3</v>
      </c>
      <c r="R72" s="35" t="str">
        <f t="shared" si="3"/>
        <v>B</v>
      </c>
      <c r="S72" s="36" t="str">
        <f t="shared" si="1"/>
        <v>Khá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3421</v>
      </c>
      <c r="D73" s="28" t="s">
        <v>3422</v>
      </c>
      <c r="E73" s="29" t="s">
        <v>311</v>
      </c>
      <c r="F73" s="30" t="s">
        <v>1085</v>
      </c>
      <c r="G73" s="27" t="s">
        <v>115</v>
      </c>
      <c r="H73" s="31">
        <v>10</v>
      </c>
      <c r="I73" s="31">
        <v>3</v>
      </c>
      <c r="J73" s="31" t="s">
        <v>27</v>
      </c>
      <c r="K73" s="31" t="s">
        <v>27</v>
      </c>
      <c r="L73" s="38"/>
      <c r="M73" s="38">
        <v>3</v>
      </c>
      <c r="N73" s="38"/>
      <c r="O73" s="38"/>
      <c r="P73" s="33">
        <v>3</v>
      </c>
      <c r="Q73" s="34">
        <f t="shared" si="0"/>
        <v>4.4000000000000004</v>
      </c>
      <c r="R73" s="35" t="str">
        <f t="shared" si="3"/>
        <v>D</v>
      </c>
      <c r="S73" s="36" t="str">
        <f t="shared" si="1"/>
        <v>Trung bình yếu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3423</v>
      </c>
      <c r="D74" s="28" t="s">
        <v>204</v>
      </c>
      <c r="E74" s="29" t="s">
        <v>930</v>
      </c>
      <c r="F74" s="30" t="s">
        <v>1110</v>
      </c>
      <c r="G74" s="27" t="s">
        <v>1076</v>
      </c>
      <c r="H74" s="31">
        <v>10</v>
      </c>
      <c r="I74" s="31">
        <v>4</v>
      </c>
      <c r="J74" s="31" t="s">
        <v>27</v>
      </c>
      <c r="K74" s="31" t="s">
        <v>27</v>
      </c>
      <c r="L74" s="38"/>
      <c r="M74" s="38">
        <v>5</v>
      </c>
      <c r="N74" s="38"/>
      <c r="O74" s="38"/>
      <c r="P74" s="33">
        <v>5</v>
      </c>
      <c r="Q74" s="34">
        <f t="shared" si="0"/>
        <v>5.7</v>
      </c>
      <c r="R74" s="35" t="str">
        <f t="shared" si="3"/>
        <v>C</v>
      </c>
      <c r="S74" s="36" t="str">
        <f t="shared" si="1"/>
        <v>Trung bình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3424</v>
      </c>
      <c r="D75" s="28" t="s">
        <v>933</v>
      </c>
      <c r="E75" s="29" t="s">
        <v>319</v>
      </c>
      <c r="F75" s="30" t="s">
        <v>964</v>
      </c>
      <c r="G75" s="27" t="s">
        <v>789</v>
      </c>
      <c r="H75" s="31">
        <v>8</v>
      </c>
      <c r="I75" s="31">
        <v>2</v>
      </c>
      <c r="J75" s="31" t="s">
        <v>27</v>
      </c>
      <c r="K75" s="31" t="s">
        <v>27</v>
      </c>
      <c r="L75" s="38"/>
      <c r="M75" s="38">
        <v>4</v>
      </c>
      <c r="N75" s="38"/>
      <c r="O75" s="38"/>
      <c r="P75" s="33">
        <v>4</v>
      </c>
      <c r="Q75" s="34">
        <f t="shared" ref="Q75:Q80" si="5">ROUND(SUMPRODUCT(H75:P75,$H$10:$P$10)/100,1)</f>
        <v>4.2</v>
      </c>
      <c r="R75" s="35" t="str">
        <f t="shared" si="3"/>
        <v>D</v>
      </c>
      <c r="S75" s="36" t="str">
        <f t="shared" si="1"/>
        <v>Trung bình yếu</v>
      </c>
      <c r="T75" s="37" t="str">
        <f t="shared" si="4"/>
        <v/>
      </c>
      <c r="U75" s="91"/>
      <c r="V75" s="89" t="str">
        <f t="shared" ref="V75:V80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3425</v>
      </c>
      <c r="D76" s="28" t="s">
        <v>3426</v>
      </c>
      <c r="E76" s="29" t="s">
        <v>319</v>
      </c>
      <c r="F76" s="30" t="s">
        <v>1638</v>
      </c>
      <c r="G76" s="27" t="s">
        <v>115</v>
      </c>
      <c r="H76" s="31">
        <v>8</v>
      </c>
      <c r="I76" s="31">
        <v>2</v>
      </c>
      <c r="J76" s="31" t="s">
        <v>27</v>
      </c>
      <c r="K76" s="31" t="s">
        <v>27</v>
      </c>
      <c r="L76" s="38"/>
      <c r="M76" s="38">
        <v>4</v>
      </c>
      <c r="N76" s="38"/>
      <c r="O76" s="38"/>
      <c r="P76" s="33">
        <v>4</v>
      </c>
      <c r="Q76" s="34">
        <f t="shared" si="5"/>
        <v>4.2</v>
      </c>
      <c r="R76" s="35" t="str">
        <f t="shared" si="3"/>
        <v>D</v>
      </c>
      <c r="S76" s="36" t="str">
        <f t="shared" si="1"/>
        <v>Trung bình yếu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3427</v>
      </c>
      <c r="D77" s="28" t="s">
        <v>410</v>
      </c>
      <c r="E77" s="29" t="s">
        <v>319</v>
      </c>
      <c r="F77" s="30" t="s">
        <v>1305</v>
      </c>
      <c r="G77" s="27" t="s">
        <v>1076</v>
      </c>
      <c r="H77" s="31">
        <v>10</v>
      </c>
      <c r="I77" s="31">
        <v>7</v>
      </c>
      <c r="J77" s="31" t="s">
        <v>27</v>
      </c>
      <c r="K77" s="31" t="s">
        <v>27</v>
      </c>
      <c r="L77" s="38"/>
      <c r="M77" s="38">
        <v>1</v>
      </c>
      <c r="N77" s="38"/>
      <c r="O77" s="38"/>
      <c r="P77" s="33">
        <v>1</v>
      </c>
      <c r="Q77" s="34">
        <f t="shared" si="5"/>
        <v>4.5999999999999996</v>
      </c>
      <c r="R77" s="35" t="str">
        <f t="shared" si="3"/>
        <v>D</v>
      </c>
      <c r="S77" s="36" t="str">
        <f t="shared" si="1"/>
        <v>Trung bình yếu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3428</v>
      </c>
      <c r="D78" s="28" t="s">
        <v>473</v>
      </c>
      <c r="E78" s="29" t="s">
        <v>326</v>
      </c>
      <c r="F78" s="30" t="s">
        <v>258</v>
      </c>
      <c r="G78" s="27" t="s">
        <v>220</v>
      </c>
      <c r="H78" s="31">
        <v>10</v>
      </c>
      <c r="I78" s="31">
        <v>2</v>
      </c>
      <c r="J78" s="31" t="s">
        <v>27</v>
      </c>
      <c r="K78" s="31" t="s">
        <v>27</v>
      </c>
      <c r="L78" s="38"/>
      <c r="M78" s="38">
        <v>3</v>
      </c>
      <c r="N78" s="38"/>
      <c r="O78" s="38"/>
      <c r="P78" s="33">
        <v>3</v>
      </c>
      <c r="Q78" s="34">
        <f t="shared" si="5"/>
        <v>4.0999999999999996</v>
      </c>
      <c r="R78" s="35" t="str">
        <f t="shared" si="3"/>
        <v>D</v>
      </c>
      <c r="S78" s="36" t="str">
        <f t="shared" si="1"/>
        <v>Trung bình yếu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3429</v>
      </c>
      <c r="D79" s="28" t="s">
        <v>375</v>
      </c>
      <c r="E79" s="29" t="s">
        <v>3430</v>
      </c>
      <c r="F79" s="30" t="s">
        <v>3431</v>
      </c>
      <c r="G79" s="27" t="s">
        <v>688</v>
      </c>
      <c r="H79" s="31">
        <v>8</v>
      </c>
      <c r="I79" s="31">
        <v>1</v>
      </c>
      <c r="J79" s="31" t="s">
        <v>27</v>
      </c>
      <c r="K79" s="31" t="s">
        <v>27</v>
      </c>
      <c r="L79" s="38"/>
      <c r="M79" s="38">
        <v>6</v>
      </c>
      <c r="N79" s="38"/>
      <c r="O79" s="38"/>
      <c r="P79" s="33">
        <v>6</v>
      </c>
      <c r="Q79" s="34">
        <f t="shared" si="5"/>
        <v>4.9000000000000004</v>
      </c>
      <c r="R79" s="35" t="str">
        <f t="shared" si="3"/>
        <v>D</v>
      </c>
      <c r="S79" s="36" t="str">
        <f t="shared" si="1"/>
        <v>Trung bình yếu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3432</v>
      </c>
      <c r="D80" s="28" t="s">
        <v>2242</v>
      </c>
      <c r="E80" s="29" t="s">
        <v>774</v>
      </c>
      <c r="F80" s="30" t="s">
        <v>440</v>
      </c>
      <c r="G80" s="27" t="s">
        <v>615</v>
      </c>
      <c r="H80" s="31">
        <v>10</v>
      </c>
      <c r="I80" s="31">
        <v>4</v>
      </c>
      <c r="J80" s="31" t="s">
        <v>27</v>
      </c>
      <c r="K80" s="31" t="s">
        <v>27</v>
      </c>
      <c r="L80" s="38"/>
      <c r="M80" s="38">
        <v>3</v>
      </c>
      <c r="N80" s="38"/>
      <c r="O80" s="38"/>
      <c r="P80" s="33">
        <v>3</v>
      </c>
      <c r="Q80" s="34">
        <f t="shared" si="5"/>
        <v>4.7</v>
      </c>
      <c r="R80" s="35" t="str">
        <f t="shared" si="3"/>
        <v>D</v>
      </c>
      <c r="S80" s="36" t="str">
        <f t="shared" si="1"/>
        <v>Trung bình yếu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7.5" customHeight="1">
      <c r="A81" s="2"/>
      <c r="B81" s="39"/>
      <c r="C81" s="40"/>
      <c r="D81" s="40"/>
      <c r="E81" s="41"/>
      <c r="F81" s="41"/>
      <c r="G81" s="41"/>
      <c r="H81" s="42"/>
      <c r="I81" s="43"/>
      <c r="J81" s="43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</row>
    <row r="82" spans="1:38" ht="16.5" hidden="1">
      <c r="A82" s="2"/>
      <c r="B82" s="111" t="s">
        <v>28</v>
      </c>
      <c r="C82" s="111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</row>
    <row r="83" spans="1:38" ht="16.5" hidden="1" customHeight="1">
      <c r="A83" s="2"/>
      <c r="B83" s="45" t="s">
        <v>29</v>
      </c>
      <c r="C83" s="45"/>
      <c r="D83" s="46">
        <f>+$Y$9</f>
        <v>70</v>
      </c>
      <c r="E83" s="47" t="s">
        <v>30</v>
      </c>
      <c r="F83" s="47"/>
      <c r="G83" s="131" t="s">
        <v>31</v>
      </c>
      <c r="H83" s="131"/>
      <c r="I83" s="131"/>
      <c r="J83" s="131"/>
      <c r="K83" s="131"/>
      <c r="L83" s="131"/>
      <c r="M83" s="131"/>
      <c r="N83" s="131"/>
      <c r="O83" s="131"/>
      <c r="P83" s="48">
        <f>$Y$9 -COUNTIF($T$10:$T$270,"Vắng") -COUNTIF($T$10:$T$270,"Vắng có phép") - COUNTIF($T$10:$T$270,"Đình chỉ thi") - COUNTIF($T$10:$T$270,"Không đủ ĐKDT")</f>
        <v>67</v>
      </c>
      <c r="Q83" s="48"/>
      <c r="R83" s="49"/>
      <c r="S83" s="50"/>
      <c r="T83" s="50" t="s">
        <v>30</v>
      </c>
      <c r="U83" s="3"/>
    </row>
    <row r="84" spans="1:38" ht="16.5" customHeight="1">
      <c r="A84" s="2"/>
      <c r="B84" s="45" t="s">
        <v>32</v>
      </c>
      <c r="C84" s="45"/>
      <c r="D84" s="46">
        <f>+$AJ$9</f>
        <v>64</v>
      </c>
      <c r="E84" s="47" t="s">
        <v>30</v>
      </c>
      <c r="F84" s="47"/>
      <c r="G84" s="131" t="s">
        <v>33</v>
      </c>
      <c r="H84" s="131"/>
      <c r="I84" s="131"/>
      <c r="J84" s="131"/>
      <c r="K84" s="131"/>
      <c r="L84" s="131"/>
      <c r="M84" s="131"/>
      <c r="N84" s="131"/>
      <c r="O84" s="131"/>
      <c r="P84" s="51">
        <f>COUNTIF($T$10:$T$146,"Vắng")</f>
        <v>0</v>
      </c>
      <c r="Q84" s="51"/>
      <c r="R84" s="52"/>
      <c r="S84" s="50"/>
      <c r="T84" s="50" t="s">
        <v>30</v>
      </c>
      <c r="U84" s="3"/>
    </row>
    <row r="85" spans="1:38" ht="16.5" customHeight="1">
      <c r="A85" s="2"/>
      <c r="B85" s="45" t="s">
        <v>53</v>
      </c>
      <c r="C85" s="45"/>
      <c r="D85" s="83">
        <f>COUNTIF(V11:V80,"Học lại")</f>
        <v>6</v>
      </c>
      <c r="E85" s="47" t="s">
        <v>30</v>
      </c>
      <c r="F85" s="47"/>
      <c r="G85" s="131" t="s">
        <v>54</v>
      </c>
      <c r="H85" s="131"/>
      <c r="I85" s="131"/>
      <c r="J85" s="131"/>
      <c r="K85" s="131"/>
      <c r="L85" s="131"/>
      <c r="M85" s="131"/>
      <c r="N85" s="131"/>
      <c r="O85" s="131"/>
      <c r="P85" s="48">
        <f>COUNTIF($T$10:$T$146,"Vắng có phép")</f>
        <v>0</v>
      </c>
      <c r="Q85" s="48"/>
      <c r="R85" s="49"/>
      <c r="S85" s="50"/>
      <c r="T85" s="50" t="s">
        <v>30</v>
      </c>
      <c r="U85" s="3"/>
    </row>
    <row r="86" spans="1:38" ht="3" customHeight="1">
      <c r="A86" s="2"/>
      <c r="B86" s="39"/>
      <c r="C86" s="40"/>
      <c r="D86" s="40"/>
      <c r="E86" s="41"/>
      <c r="F86" s="41"/>
      <c r="G86" s="41"/>
      <c r="H86" s="42"/>
      <c r="I86" s="43"/>
      <c r="J86" s="43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3"/>
    </row>
    <row r="87" spans="1:38">
      <c r="B87" s="84" t="s">
        <v>34</v>
      </c>
      <c r="C87" s="84"/>
      <c r="D87" s="85">
        <f>COUNTIF(V11:V80,"Thi lại")</f>
        <v>0</v>
      </c>
      <c r="E87" s="86" t="s">
        <v>30</v>
      </c>
      <c r="F87" s="3"/>
      <c r="G87" s="3"/>
      <c r="H87" s="3"/>
      <c r="I87" s="3"/>
      <c r="J87" s="130"/>
      <c r="K87" s="130"/>
      <c r="L87" s="130"/>
      <c r="M87" s="130"/>
      <c r="N87" s="130"/>
      <c r="O87" s="130"/>
      <c r="P87" s="130"/>
      <c r="Q87" s="130"/>
      <c r="R87" s="130"/>
      <c r="S87" s="130"/>
      <c r="T87" s="130"/>
      <c r="U87" s="3"/>
    </row>
    <row r="88" spans="1:38">
      <c r="B88" s="84"/>
      <c r="C88" s="84"/>
      <c r="D88" s="85"/>
      <c r="E88" s="86"/>
      <c r="F88" s="3"/>
      <c r="G88" s="3"/>
      <c r="H88" s="3"/>
      <c r="I88" s="3"/>
      <c r="J88" s="130" t="s">
        <v>3865</v>
      </c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3"/>
    </row>
    <row r="89" spans="1:38">
      <c r="A89" s="53"/>
      <c r="B89" s="99" t="s">
        <v>35</v>
      </c>
      <c r="C89" s="99"/>
      <c r="D89" s="99"/>
      <c r="E89" s="99"/>
      <c r="F89" s="99"/>
      <c r="G89" s="99"/>
      <c r="H89" s="99"/>
      <c r="I89" s="54"/>
      <c r="J89" s="104" t="s">
        <v>36</v>
      </c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3"/>
    </row>
    <row r="90" spans="1:38" ht="4.5" customHeight="1">
      <c r="A90" s="2"/>
      <c r="B90" s="39"/>
      <c r="C90" s="55"/>
      <c r="D90" s="55"/>
      <c r="E90" s="56"/>
      <c r="F90" s="56"/>
      <c r="G90" s="56"/>
      <c r="H90" s="57"/>
      <c r="I90" s="58"/>
      <c r="J90" s="58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1:38" s="2" customFormat="1">
      <c r="B91" s="99" t="s">
        <v>37</v>
      </c>
      <c r="C91" s="99"/>
      <c r="D91" s="101" t="s">
        <v>38</v>
      </c>
      <c r="E91" s="101"/>
      <c r="F91" s="101"/>
      <c r="G91" s="101"/>
      <c r="H91" s="101"/>
      <c r="I91" s="58"/>
      <c r="J91" s="58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9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3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18" customHeight="1">
      <c r="A97" s="1"/>
      <c r="B97" s="100" t="s">
        <v>3863</v>
      </c>
      <c r="C97" s="100"/>
      <c r="D97" s="100" t="s">
        <v>3864</v>
      </c>
      <c r="E97" s="100"/>
      <c r="F97" s="100"/>
      <c r="G97" s="100"/>
      <c r="H97" s="100"/>
      <c r="I97" s="100"/>
      <c r="J97" s="100" t="s">
        <v>39</v>
      </c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4.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36.7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ht="38.25" hidden="1" customHeight="1">
      <c r="B100" s="98" t="s">
        <v>51</v>
      </c>
      <c r="C100" s="99"/>
      <c r="D100" s="99"/>
      <c r="E100" s="99"/>
      <c r="F100" s="99"/>
      <c r="G100" s="99"/>
      <c r="H100" s="98" t="s">
        <v>52</v>
      </c>
      <c r="I100" s="98"/>
      <c r="J100" s="98"/>
      <c r="K100" s="98"/>
      <c r="L100" s="98"/>
      <c r="M100" s="98"/>
      <c r="N100" s="102" t="s">
        <v>57</v>
      </c>
      <c r="O100" s="102"/>
      <c r="P100" s="102"/>
      <c r="Q100" s="102"/>
      <c r="R100" s="102"/>
      <c r="S100" s="102"/>
      <c r="T100" s="102"/>
      <c r="U100" s="102"/>
    </row>
    <row r="101" spans="1:38" hidden="1">
      <c r="B101" s="39"/>
      <c r="C101" s="55"/>
      <c r="D101" s="55"/>
      <c r="E101" s="56"/>
      <c r="F101" s="56"/>
      <c r="G101" s="56"/>
      <c r="H101" s="57"/>
      <c r="I101" s="58"/>
      <c r="J101" s="58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38" hidden="1">
      <c r="B102" s="99" t="s">
        <v>37</v>
      </c>
      <c r="C102" s="99"/>
      <c r="D102" s="101" t="s">
        <v>38</v>
      </c>
      <c r="E102" s="101"/>
      <c r="F102" s="101"/>
      <c r="G102" s="101"/>
      <c r="H102" s="101"/>
      <c r="I102" s="58"/>
      <c r="J102" s="58"/>
      <c r="K102" s="44"/>
      <c r="L102" s="44"/>
      <c r="M102" s="44"/>
      <c r="N102" s="44"/>
      <c r="O102" s="44"/>
      <c r="P102" s="44"/>
      <c r="Q102" s="44"/>
      <c r="R102" s="44"/>
      <c r="S102" s="44"/>
      <c r="T102" s="44"/>
    </row>
    <row r="103" spans="1:38" hidden="1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38" hidden="1"/>
    <row r="105" spans="1:38" hidden="1"/>
    <row r="106" spans="1:38" hidden="1"/>
    <row r="107" spans="1:38" hidden="1"/>
    <row r="108" spans="1:38" hidden="1">
      <c r="B108" s="94"/>
      <c r="C108" s="97"/>
      <c r="D108" s="97"/>
      <c r="E108" s="97"/>
      <c r="F108" s="94"/>
      <c r="G108" s="94"/>
      <c r="H108" s="97"/>
      <c r="I108" s="97"/>
      <c r="J108" s="97"/>
      <c r="K108" s="97"/>
      <c r="L108" s="97"/>
      <c r="M108" s="97"/>
      <c r="N108" s="97" t="s">
        <v>58</v>
      </c>
      <c r="O108" s="97"/>
      <c r="P108" s="97"/>
      <c r="Q108" s="97"/>
      <c r="R108" s="97"/>
      <c r="S108" s="97"/>
      <c r="T108" s="97"/>
      <c r="U108" s="97"/>
    </row>
    <row r="109" spans="1:38" hidden="1"/>
  </sheetData>
  <sheetProtection formatCells="0" formatColumns="0" formatRows="0" insertColumns="0" insertRows="0" insertHyperlinks="0" deleteColumns="0" deleteRows="0" sort="0" autoFilter="0" pivotTables="0"/>
  <autoFilter ref="A9:AL80">
    <filterColumn colId="3" showButton="0"/>
  </autoFilter>
  <mergeCells count="60"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Z5:AC7"/>
    <mergeCell ref="B91:C91"/>
    <mergeCell ref="D91:H91"/>
    <mergeCell ref="T8:T10"/>
    <mergeCell ref="U8:U10"/>
    <mergeCell ref="B10:G10"/>
    <mergeCell ref="B82:C82"/>
    <mergeCell ref="G83:O83"/>
    <mergeCell ref="G84:O84"/>
    <mergeCell ref="M8:N8"/>
    <mergeCell ref="O8:O9"/>
    <mergeCell ref="P8:P9"/>
    <mergeCell ref="Q8:Q10"/>
    <mergeCell ref="R8:R9"/>
    <mergeCell ref="S8:S9"/>
    <mergeCell ref="G8:G9"/>
    <mergeCell ref="G85:O85"/>
    <mergeCell ref="J87:T87"/>
    <mergeCell ref="J88:T88"/>
    <mergeCell ref="B89:H89"/>
    <mergeCell ref="J89:T89"/>
    <mergeCell ref="N108:U108"/>
    <mergeCell ref="B97:C97"/>
    <mergeCell ref="D97:I97"/>
    <mergeCell ref="J97:T97"/>
    <mergeCell ref="B100:G100"/>
    <mergeCell ref="H100:M100"/>
    <mergeCell ref="N100:U100"/>
    <mergeCell ref="C108:E108"/>
    <mergeCell ref="B102:C102"/>
    <mergeCell ref="D102:H102"/>
    <mergeCell ref="H108:M108"/>
  </mergeCells>
  <conditionalFormatting sqref="H11:P80">
    <cfRule type="cellIs" dxfId="20" priority="7" operator="greaterThan">
      <formula>10</formula>
    </cfRule>
  </conditionalFormatting>
  <conditionalFormatting sqref="C1:C1048576">
    <cfRule type="duplicateValues" dxfId="19" priority="6"/>
  </conditionalFormatting>
  <conditionalFormatting sqref="F108">
    <cfRule type="duplicateValues" dxfId="18" priority="5"/>
  </conditionalFormatting>
  <conditionalFormatting sqref="D108">
    <cfRule type="duplicateValues" dxfId="17" priority="4"/>
  </conditionalFormatting>
  <conditionalFormatting sqref="D108">
    <cfRule type="duplicateValues" dxfId="16" priority="3"/>
  </conditionalFormatting>
  <conditionalFormatting sqref="D108">
    <cfRule type="duplicateValues" dxfId="15" priority="2"/>
  </conditionalFormatting>
  <conditionalFormatting sqref="D108">
    <cfRule type="duplicateValues" dxfId="14" priority="1"/>
  </conditionalFormatting>
  <dataValidations count="1">
    <dataValidation allowBlank="1" showInputMessage="1" showErrorMessage="1" errorTitle="Không xóa dữ liệu" error="Không xóa dữ liệu" prompt="Không xóa dữ liệu" sqref="D85 AL3:AL9 X3:AK4 W5:AK9 V11:W80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08"/>
  <sheetViews>
    <sheetView workbookViewId="0">
      <pane ySplit="4" topLeftCell="A65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3" style="1" bestFit="1" customWidth="1"/>
    <col min="5" max="5" width="5.44140625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3824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1</v>
      </c>
      <c r="G6" s="120" t="s">
        <v>55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3" t="s">
        <v>49</v>
      </c>
      <c r="N9" s="93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nhóm:24</v>
      </c>
      <c r="Y9" s="69">
        <f>+$AH$9+$AJ$9+$AF$9</f>
        <v>69</v>
      </c>
      <c r="Z9" s="63">
        <f>COUNTIF($S$10:$S$139,"Khiển trách")</f>
        <v>0</v>
      </c>
      <c r="AA9" s="63">
        <f>COUNTIF($S$10:$S$139,"Cảnh cáo")</f>
        <v>0</v>
      </c>
      <c r="AB9" s="63">
        <f>COUNTIF($S$10:$S$139,"Đình chỉ thi")</f>
        <v>0</v>
      </c>
      <c r="AC9" s="70">
        <f>+($Z$9+$AA$9+$AB$9)/$Y$9*100%</f>
        <v>0</v>
      </c>
      <c r="AD9" s="63">
        <f>SUM(COUNTIF($S$10:$S$137,"Vắng"),COUNTIF($S$10:$S$137,"Vắng có phép"))</f>
        <v>0</v>
      </c>
      <c r="AE9" s="71">
        <f>+$AD$9/$Y$9</f>
        <v>0</v>
      </c>
      <c r="AF9" s="72">
        <f>COUNTIF($V$10:$V$137,"Thi lại")</f>
        <v>0</v>
      </c>
      <c r="AG9" s="71">
        <f>+$AF$9/$Y$9</f>
        <v>0</v>
      </c>
      <c r="AH9" s="72">
        <f>COUNTIF($V$10:$V$138,"Học lại")</f>
        <v>12</v>
      </c>
      <c r="AI9" s="71">
        <f>+$AH$9/$Y$9</f>
        <v>0.17391304347826086</v>
      </c>
      <c r="AJ9" s="63">
        <f>COUNTIF($V$11:$V$138,"Đạt")</f>
        <v>57</v>
      </c>
      <c r="AK9" s="70">
        <f>+$AJ$9/$Y$9</f>
        <v>0.82608695652173914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3433</v>
      </c>
      <c r="D11" s="17" t="s">
        <v>3434</v>
      </c>
      <c r="E11" s="18" t="s">
        <v>67</v>
      </c>
      <c r="F11" s="19" t="s">
        <v>2219</v>
      </c>
      <c r="G11" s="16" t="s">
        <v>893</v>
      </c>
      <c r="H11" s="20">
        <v>9</v>
      </c>
      <c r="I11" s="20">
        <v>1</v>
      </c>
      <c r="J11" s="20" t="s">
        <v>27</v>
      </c>
      <c r="K11" s="20" t="s">
        <v>27</v>
      </c>
      <c r="L11" s="21"/>
      <c r="M11" s="21">
        <v>4</v>
      </c>
      <c r="N11" s="21"/>
      <c r="O11" s="21"/>
      <c r="P11" s="22">
        <v>4</v>
      </c>
      <c r="Q11" s="23">
        <f t="shared" ref="Q11:Q74" si="0">ROUND(SUMPRODUCT(H11:P11,$H$10:$P$10)/100,1)</f>
        <v>4.0999999999999996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4" t="str">
        <f t="shared" ref="S11:S79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3435</v>
      </c>
      <c r="D12" s="28" t="s">
        <v>588</v>
      </c>
      <c r="E12" s="29" t="s">
        <v>67</v>
      </c>
      <c r="F12" s="30" t="s">
        <v>1146</v>
      </c>
      <c r="G12" s="27" t="s">
        <v>115</v>
      </c>
      <c r="H12" s="31">
        <v>10</v>
      </c>
      <c r="I12" s="31">
        <v>2</v>
      </c>
      <c r="J12" s="31" t="s">
        <v>27</v>
      </c>
      <c r="K12" s="31" t="s">
        <v>27</v>
      </c>
      <c r="L12" s="32"/>
      <c r="M12" s="32">
        <v>3</v>
      </c>
      <c r="N12" s="32"/>
      <c r="O12" s="32"/>
      <c r="P12" s="33">
        <v>3</v>
      </c>
      <c r="Q12" s="34">
        <f t="shared" si="0"/>
        <v>4.0999999999999996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3436</v>
      </c>
      <c r="D13" s="28" t="s">
        <v>686</v>
      </c>
      <c r="E13" s="29" t="s">
        <v>90</v>
      </c>
      <c r="F13" s="30" t="s">
        <v>3437</v>
      </c>
      <c r="G13" s="27" t="s">
        <v>3438</v>
      </c>
      <c r="H13" s="31">
        <v>10</v>
      </c>
      <c r="I13" s="31">
        <v>3</v>
      </c>
      <c r="J13" s="31" t="s">
        <v>27</v>
      </c>
      <c r="K13" s="31" t="s">
        <v>27</v>
      </c>
      <c r="L13" s="38"/>
      <c r="M13" s="38">
        <v>3</v>
      </c>
      <c r="N13" s="38"/>
      <c r="O13" s="38"/>
      <c r="P13" s="33">
        <v>3</v>
      </c>
      <c r="Q13" s="34">
        <f t="shared" si="0"/>
        <v>4.4000000000000004</v>
      </c>
      <c r="R13" s="35" t="str">
        <f t="shared" ref="R13:R7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6" t="str">
        <f t="shared" si="1"/>
        <v>Trung bình yếu</v>
      </c>
      <c r="T13" s="37" t="str">
        <f t="shared" ref="T13:T79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3439</v>
      </c>
      <c r="D14" s="28" t="s">
        <v>3125</v>
      </c>
      <c r="E14" s="29" t="s">
        <v>90</v>
      </c>
      <c r="F14" s="30" t="s">
        <v>1991</v>
      </c>
      <c r="G14" s="27" t="s">
        <v>272</v>
      </c>
      <c r="H14" s="31">
        <v>10</v>
      </c>
      <c r="I14" s="31">
        <v>2</v>
      </c>
      <c r="J14" s="31" t="s">
        <v>27</v>
      </c>
      <c r="K14" s="31" t="s">
        <v>27</v>
      </c>
      <c r="L14" s="38"/>
      <c r="M14" s="38">
        <v>3</v>
      </c>
      <c r="N14" s="38"/>
      <c r="O14" s="38"/>
      <c r="P14" s="33">
        <v>3</v>
      </c>
      <c r="Q14" s="34">
        <f t="shared" si="0"/>
        <v>4.0999999999999996</v>
      </c>
      <c r="R14" s="35" t="str">
        <f t="shared" si="3"/>
        <v>D</v>
      </c>
      <c r="S14" s="36" t="str">
        <f t="shared" si="1"/>
        <v>Trung bình yếu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3440</v>
      </c>
      <c r="D15" s="28" t="s">
        <v>550</v>
      </c>
      <c r="E15" s="29" t="s">
        <v>1865</v>
      </c>
      <c r="F15" s="30" t="s">
        <v>280</v>
      </c>
      <c r="G15" s="27" t="s">
        <v>893</v>
      </c>
      <c r="H15" s="31">
        <v>10</v>
      </c>
      <c r="I15" s="31">
        <v>4</v>
      </c>
      <c r="J15" s="31" t="s">
        <v>27</v>
      </c>
      <c r="K15" s="31" t="s">
        <v>27</v>
      </c>
      <c r="L15" s="38"/>
      <c r="M15" s="38">
        <v>8</v>
      </c>
      <c r="N15" s="38"/>
      <c r="O15" s="38"/>
      <c r="P15" s="33">
        <v>8</v>
      </c>
      <c r="Q15" s="34">
        <f t="shared" si="0"/>
        <v>7.2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3441</v>
      </c>
      <c r="D16" s="28" t="s">
        <v>1312</v>
      </c>
      <c r="E16" s="29" t="s">
        <v>3442</v>
      </c>
      <c r="F16" s="30" t="s">
        <v>629</v>
      </c>
      <c r="G16" s="27" t="s">
        <v>153</v>
      </c>
      <c r="H16" s="31">
        <v>9</v>
      </c>
      <c r="I16" s="31">
        <v>4</v>
      </c>
      <c r="J16" s="31" t="s">
        <v>27</v>
      </c>
      <c r="K16" s="31" t="s">
        <v>27</v>
      </c>
      <c r="L16" s="38"/>
      <c r="M16" s="38">
        <v>6</v>
      </c>
      <c r="N16" s="38"/>
      <c r="O16" s="38"/>
      <c r="P16" s="33">
        <v>6</v>
      </c>
      <c r="Q16" s="34">
        <f t="shared" si="0"/>
        <v>6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3443</v>
      </c>
      <c r="D17" s="28" t="s">
        <v>3444</v>
      </c>
      <c r="E17" s="29" t="s">
        <v>100</v>
      </c>
      <c r="F17" s="30" t="s">
        <v>131</v>
      </c>
      <c r="G17" s="27" t="s">
        <v>220</v>
      </c>
      <c r="H17" s="31">
        <v>10</v>
      </c>
      <c r="I17" s="31">
        <v>2</v>
      </c>
      <c r="J17" s="31" t="s">
        <v>27</v>
      </c>
      <c r="K17" s="31" t="s">
        <v>27</v>
      </c>
      <c r="L17" s="38"/>
      <c r="M17" s="38">
        <v>3</v>
      </c>
      <c r="N17" s="38"/>
      <c r="O17" s="38"/>
      <c r="P17" s="33">
        <v>3</v>
      </c>
      <c r="Q17" s="34">
        <f t="shared" si="0"/>
        <v>4.0999999999999996</v>
      </c>
      <c r="R17" s="35" t="str">
        <f t="shared" si="3"/>
        <v>D</v>
      </c>
      <c r="S17" s="36" t="str">
        <f t="shared" si="1"/>
        <v>Trung bình yếu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3445</v>
      </c>
      <c r="D18" s="28" t="s">
        <v>214</v>
      </c>
      <c r="E18" s="29" t="s">
        <v>100</v>
      </c>
      <c r="F18" s="30" t="s">
        <v>456</v>
      </c>
      <c r="G18" s="27" t="s">
        <v>893</v>
      </c>
      <c r="H18" s="31">
        <v>10</v>
      </c>
      <c r="I18" s="31">
        <v>2</v>
      </c>
      <c r="J18" s="31" t="s">
        <v>27</v>
      </c>
      <c r="K18" s="31" t="s">
        <v>27</v>
      </c>
      <c r="L18" s="38"/>
      <c r="M18" s="38">
        <v>3</v>
      </c>
      <c r="N18" s="38"/>
      <c r="O18" s="38"/>
      <c r="P18" s="33">
        <v>3</v>
      </c>
      <c r="Q18" s="34">
        <f t="shared" si="0"/>
        <v>4.0999999999999996</v>
      </c>
      <c r="R18" s="35" t="str">
        <f t="shared" si="3"/>
        <v>D</v>
      </c>
      <c r="S18" s="36" t="str">
        <f t="shared" si="1"/>
        <v>Trung bình yếu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3446</v>
      </c>
      <c r="D19" s="28" t="s">
        <v>3447</v>
      </c>
      <c r="E19" s="29" t="s">
        <v>105</v>
      </c>
      <c r="F19" s="30" t="s">
        <v>3448</v>
      </c>
      <c r="G19" s="27" t="s">
        <v>3449</v>
      </c>
      <c r="H19" s="31">
        <v>6</v>
      </c>
      <c r="I19" s="31">
        <v>7</v>
      </c>
      <c r="J19" s="31" t="s">
        <v>27</v>
      </c>
      <c r="K19" s="31" t="s">
        <v>27</v>
      </c>
      <c r="L19" s="38"/>
      <c r="M19" s="38">
        <v>3</v>
      </c>
      <c r="N19" s="38"/>
      <c r="O19" s="38"/>
      <c r="P19" s="33">
        <v>3</v>
      </c>
      <c r="Q19" s="34">
        <f t="shared" si="0"/>
        <v>4.8</v>
      </c>
      <c r="R19" s="35" t="str">
        <f t="shared" si="3"/>
        <v>D</v>
      </c>
      <c r="S19" s="36" t="str">
        <f t="shared" si="1"/>
        <v>Trung bình yếu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3450</v>
      </c>
      <c r="D20" s="28" t="s">
        <v>3451</v>
      </c>
      <c r="E20" s="29" t="s">
        <v>105</v>
      </c>
      <c r="F20" s="30" t="s">
        <v>294</v>
      </c>
      <c r="G20" s="27" t="s">
        <v>64</v>
      </c>
      <c r="H20" s="31">
        <v>9</v>
      </c>
      <c r="I20" s="31">
        <v>1</v>
      </c>
      <c r="J20" s="31" t="s">
        <v>27</v>
      </c>
      <c r="K20" s="31" t="s">
        <v>27</v>
      </c>
      <c r="L20" s="38"/>
      <c r="M20" s="38">
        <v>9</v>
      </c>
      <c r="N20" s="38"/>
      <c r="O20" s="38"/>
      <c r="P20" s="33">
        <v>9</v>
      </c>
      <c r="Q20" s="34">
        <f t="shared" si="0"/>
        <v>6.6</v>
      </c>
      <c r="R20" s="35" t="str">
        <f t="shared" si="3"/>
        <v>C+</v>
      </c>
      <c r="S20" s="36" t="str">
        <f t="shared" si="1"/>
        <v>Trung bình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3452</v>
      </c>
      <c r="D21" s="28" t="s">
        <v>109</v>
      </c>
      <c r="E21" s="29" t="s">
        <v>105</v>
      </c>
      <c r="F21" s="30" t="s">
        <v>3453</v>
      </c>
      <c r="G21" s="27" t="s">
        <v>3449</v>
      </c>
      <c r="H21" s="31">
        <v>9</v>
      </c>
      <c r="I21" s="31">
        <v>1</v>
      </c>
      <c r="J21" s="31" t="s">
        <v>27</v>
      </c>
      <c r="K21" s="31" t="s">
        <v>27</v>
      </c>
      <c r="L21" s="38"/>
      <c r="M21" s="38">
        <v>5</v>
      </c>
      <c r="N21" s="38"/>
      <c r="O21" s="38"/>
      <c r="P21" s="33">
        <v>5</v>
      </c>
      <c r="Q21" s="34">
        <f t="shared" si="0"/>
        <v>4.5999999999999996</v>
      </c>
      <c r="R21" s="35" t="str">
        <f t="shared" si="3"/>
        <v>D</v>
      </c>
      <c r="S21" s="36" t="str">
        <f t="shared" si="1"/>
        <v>Trung bình yếu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3454</v>
      </c>
      <c r="D22" s="28" t="s">
        <v>1324</v>
      </c>
      <c r="E22" s="29" t="s">
        <v>2852</v>
      </c>
      <c r="F22" s="30" t="s">
        <v>1130</v>
      </c>
      <c r="G22" s="27" t="s">
        <v>1076</v>
      </c>
      <c r="H22" s="31">
        <v>9</v>
      </c>
      <c r="I22" s="31">
        <v>4</v>
      </c>
      <c r="J22" s="31" t="s">
        <v>27</v>
      </c>
      <c r="K22" s="31" t="s">
        <v>27</v>
      </c>
      <c r="L22" s="38"/>
      <c r="M22" s="38">
        <v>2</v>
      </c>
      <c r="N22" s="38"/>
      <c r="O22" s="38"/>
      <c r="P22" s="33">
        <v>2</v>
      </c>
      <c r="Q22" s="34">
        <f t="shared" si="0"/>
        <v>4</v>
      </c>
      <c r="R22" s="35" t="str">
        <f t="shared" si="3"/>
        <v>D</v>
      </c>
      <c r="S22" s="36" t="str">
        <f t="shared" si="1"/>
        <v>Trung bình yếu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3455</v>
      </c>
      <c r="D23" s="28" t="s">
        <v>104</v>
      </c>
      <c r="E23" s="29" t="s">
        <v>1138</v>
      </c>
      <c r="F23" s="30" t="s">
        <v>1130</v>
      </c>
      <c r="G23" s="27" t="s">
        <v>789</v>
      </c>
      <c r="H23" s="31">
        <v>10</v>
      </c>
      <c r="I23" s="31">
        <v>4</v>
      </c>
      <c r="J23" s="31" t="s">
        <v>27</v>
      </c>
      <c r="K23" s="31" t="s">
        <v>27</v>
      </c>
      <c r="L23" s="38"/>
      <c r="M23" s="38">
        <v>2</v>
      </c>
      <c r="N23" s="38"/>
      <c r="O23" s="38"/>
      <c r="P23" s="33">
        <v>2</v>
      </c>
      <c r="Q23" s="34">
        <f t="shared" si="0"/>
        <v>4.2</v>
      </c>
      <c r="R23" s="35" t="str">
        <f t="shared" si="3"/>
        <v>D</v>
      </c>
      <c r="S23" s="36" t="str">
        <f t="shared" si="1"/>
        <v>Trung bình yếu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3456</v>
      </c>
      <c r="D24" s="28" t="s">
        <v>430</v>
      </c>
      <c r="E24" s="29" t="s">
        <v>110</v>
      </c>
      <c r="F24" s="30" t="s">
        <v>2219</v>
      </c>
      <c r="G24" s="27" t="s">
        <v>789</v>
      </c>
      <c r="H24" s="31">
        <v>10</v>
      </c>
      <c r="I24" s="31">
        <v>4</v>
      </c>
      <c r="J24" s="31" t="s">
        <v>27</v>
      </c>
      <c r="K24" s="31" t="s">
        <v>27</v>
      </c>
      <c r="L24" s="38"/>
      <c r="M24" s="38">
        <v>2</v>
      </c>
      <c r="N24" s="38"/>
      <c r="O24" s="38"/>
      <c r="P24" s="33">
        <v>2</v>
      </c>
      <c r="Q24" s="34">
        <f t="shared" si="0"/>
        <v>4.2</v>
      </c>
      <c r="R24" s="35" t="str">
        <f t="shared" si="3"/>
        <v>D</v>
      </c>
      <c r="S24" s="36" t="str">
        <f t="shared" si="1"/>
        <v>Trung bình yếu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3457</v>
      </c>
      <c r="D25" s="28" t="s">
        <v>947</v>
      </c>
      <c r="E25" s="29" t="s">
        <v>118</v>
      </c>
      <c r="F25" s="30" t="s">
        <v>845</v>
      </c>
      <c r="G25" s="27" t="s">
        <v>789</v>
      </c>
      <c r="H25" s="31">
        <v>9</v>
      </c>
      <c r="I25" s="31">
        <v>10</v>
      </c>
      <c r="J25" s="31" t="s">
        <v>27</v>
      </c>
      <c r="K25" s="31" t="s">
        <v>27</v>
      </c>
      <c r="L25" s="38"/>
      <c r="M25" s="38">
        <v>2</v>
      </c>
      <c r="N25" s="38"/>
      <c r="O25" s="38"/>
      <c r="P25" s="33">
        <v>2</v>
      </c>
      <c r="Q25" s="34">
        <f t="shared" si="0"/>
        <v>5.8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3458</v>
      </c>
      <c r="D26" s="28" t="s">
        <v>241</v>
      </c>
      <c r="E26" s="29" t="s">
        <v>118</v>
      </c>
      <c r="F26" s="30" t="s">
        <v>692</v>
      </c>
      <c r="G26" s="27" t="s">
        <v>893</v>
      </c>
      <c r="H26" s="31">
        <v>10</v>
      </c>
      <c r="I26" s="31">
        <v>1</v>
      </c>
      <c r="J26" s="31" t="s">
        <v>27</v>
      </c>
      <c r="K26" s="31" t="s">
        <v>27</v>
      </c>
      <c r="L26" s="38"/>
      <c r="M26" s="38">
        <v>8</v>
      </c>
      <c r="N26" s="38"/>
      <c r="O26" s="38"/>
      <c r="P26" s="33">
        <v>8</v>
      </c>
      <c r="Q26" s="34">
        <f t="shared" si="0"/>
        <v>6.3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3459</v>
      </c>
      <c r="D27" s="28" t="s">
        <v>3460</v>
      </c>
      <c r="E27" s="29" t="s">
        <v>134</v>
      </c>
      <c r="F27" s="30" t="s">
        <v>477</v>
      </c>
      <c r="G27" s="27" t="s">
        <v>615</v>
      </c>
      <c r="H27" s="31">
        <v>0</v>
      </c>
      <c r="I27" s="31">
        <v>0</v>
      </c>
      <c r="J27" s="31" t="s">
        <v>27</v>
      </c>
      <c r="K27" s="31" t="s">
        <v>27</v>
      </c>
      <c r="L27" s="38"/>
      <c r="M27" s="38">
        <v>0</v>
      </c>
      <c r="N27" s="38"/>
      <c r="O27" s="38"/>
      <c r="P27" s="33">
        <v>0</v>
      </c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>Không đủ ĐKDT</v>
      </c>
      <c r="U27" s="91"/>
      <c r="V27" s="89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3461</v>
      </c>
      <c r="D28" s="28" t="s">
        <v>3462</v>
      </c>
      <c r="E28" s="29" t="s">
        <v>134</v>
      </c>
      <c r="F28" s="30" t="s">
        <v>1728</v>
      </c>
      <c r="G28" s="27" t="s">
        <v>3463</v>
      </c>
      <c r="H28" s="31">
        <v>0</v>
      </c>
      <c r="I28" s="31">
        <v>0</v>
      </c>
      <c r="J28" s="31" t="s">
        <v>27</v>
      </c>
      <c r="K28" s="31" t="s">
        <v>27</v>
      </c>
      <c r="L28" s="38"/>
      <c r="M28" s="38">
        <v>0</v>
      </c>
      <c r="N28" s="38"/>
      <c r="O28" s="38"/>
      <c r="P28" s="33">
        <v>0</v>
      </c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91"/>
      <c r="V28" s="89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3464</v>
      </c>
      <c r="D29" s="28" t="s">
        <v>391</v>
      </c>
      <c r="E29" s="29" t="s">
        <v>642</v>
      </c>
      <c r="F29" s="30" t="s">
        <v>1584</v>
      </c>
      <c r="G29" s="27" t="s">
        <v>220</v>
      </c>
      <c r="H29" s="31">
        <v>10</v>
      </c>
      <c r="I29" s="31">
        <v>2</v>
      </c>
      <c r="J29" s="31" t="s">
        <v>27</v>
      </c>
      <c r="K29" s="31" t="s">
        <v>27</v>
      </c>
      <c r="L29" s="38"/>
      <c r="M29" s="38">
        <v>3</v>
      </c>
      <c r="N29" s="38"/>
      <c r="O29" s="38"/>
      <c r="P29" s="33">
        <v>3</v>
      </c>
      <c r="Q29" s="34">
        <f t="shared" si="0"/>
        <v>4.0999999999999996</v>
      </c>
      <c r="R29" s="35" t="str">
        <f t="shared" si="3"/>
        <v>D</v>
      </c>
      <c r="S29" s="36" t="str">
        <f t="shared" si="1"/>
        <v>Trung bình yếu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3465</v>
      </c>
      <c r="D30" s="28" t="s">
        <v>104</v>
      </c>
      <c r="E30" s="29" t="s">
        <v>642</v>
      </c>
      <c r="F30" s="30" t="s">
        <v>835</v>
      </c>
      <c r="G30" s="27" t="s">
        <v>789</v>
      </c>
      <c r="H30" s="31">
        <v>10</v>
      </c>
      <c r="I30" s="31">
        <v>4</v>
      </c>
      <c r="J30" s="31" t="s">
        <v>27</v>
      </c>
      <c r="K30" s="31" t="s">
        <v>27</v>
      </c>
      <c r="L30" s="38"/>
      <c r="M30" s="38">
        <v>8</v>
      </c>
      <c r="N30" s="38"/>
      <c r="O30" s="38"/>
      <c r="P30" s="33">
        <v>8</v>
      </c>
      <c r="Q30" s="34">
        <f t="shared" si="0"/>
        <v>7.2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3466</v>
      </c>
      <c r="D31" s="28" t="s">
        <v>61</v>
      </c>
      <c r="E31" s="29" t="s">
        <v>411</v>
      </c>
      <c r="F31" s="30" t="s">
        <v>2724</v>
      </c>
      <c r="G31" s="27" t="s">
        <v>1367</v>
      </c>
      <c r="H31" s="31">
        <v>0</v>
      </c>
      <c r="I31" s="31">
        <v>0</v>
      </c>
      <c r="J31" s="31" t="s">
        <v>27</v>
      </c>
      <c r="K31" s="31" t="s">
        <v>27</v>
      </c>
      <c r="L31" s="38"/>
      <c r="M31" s="38">
        <v>0</v>
      </c>
      <c r="N31" s="38"/>
      <c r="O31" s="38"/>
      <c r="P31" s="33">
        <v>0</v>
      </c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>Không đủ ĐKDT</v>
      </c>
      <c r="U31" s="91"/>
      <c r="V31" s="89" t="str">
        <f t="shared" si="2"/>
        <v>Học lại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3467</v>
      </c>
      <c r="D32" s="28" t="s">
        <v>2957</v>
      </c>
      <c r="E32" s="29" t="s">
        <v>1335</v>
      </c>
      <c r="F32" s="30" t="s">
        <v>2692</v>
      </c>
      <c r="G32" s="27" t="s">
        <v>189</v>
      </c>
      <c r="H32" s="31">
        <v>10</v>
      </c>
      <c r="I32" s="31">
        <v>1</v>
      </c>
      <c r="J32" s="31" t="s">
        <v>27</v>
      </c>
      <c r="K32" s="31" t="s">
        <v>27</v>
      </c>
      <c r="L32" s="38"/>
      <c r="M32" s="38">
        <v>6</v>
      </c>
      <c r="N32" s="38"/>
      <c r="O32" s="38"/>
      <c r="P32" s="33">
        <v>6</v>
      </c>
      <c r="Q32" s="34">
        <f t="shared" si="0"/>
        <v>5.3</v>
      </c>
      <c r="R32" s="35" t="str">
        <f t="shared" si="3"/>
        <v>D+</v>
      </c>
      <c r="S32" s="36" t="str">
        <f t="shared" si="1"/>
        <v>Trung bình yếu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3468</v>
      </c>
      <c r="D33" s="28" t="s">
        <v>104</v>
      </c>
      <c r="E33" s="29" t="s">
        <v>2032</v>
      </c>
      <c r="F33" s="30" t="s">
        <v>3469</v>
      </c>
      <c r="G33" s="27" t="s">
        <v>886</v>
      </c>
      <c r="H33" s="31">
        <v>10</v>
      </c>
      <c r="I33" s="31">
        <v>2</v>
      </c>
      <c r="J33" s="31" t="s">
        <v>27</v>
      </c>
      <c r="K33" s="31" t="s">
        <v>27</v>
      </c>
      <c r="L33" s="38"/>
      <c r="M33" s="38">
        <v>3</v>
      </c>
      <c r="N33" s="38"/>
      <c r="O33" s="38"/>
      <c r="P33" s="33">
        <v>3</v>
      </c>
      <c r="Q33" s="34">
        <f t="shared" si="0"/>
        <v>4.0999999999999996</v>
      </c>
      <c r="R33" s="35" t="str">
        <f t="shared" si="3"/>
        <v>D</v>
      </c>
      <c r="S33" s="36" t="str">
        <f t="shared" si="1"/>
        <v>Trung bình yếu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3470</v>
      </c>
      <c r="D34" s="28" t="s">
        <v>3471</v>
      </c>
      <c r="E34" s="29" t="s">
        <v>156</v>
      </c>
      <c r="F34" s="30" t="s">
        <v>431</v>
      </c>
      <c r="G34" s="27" t="s">
        <v>1076</v>
      </c>
      <c r="H34" s="31">
        <v>10</v>
      </c>
      <c r="I34" s="31">
        <v>4</v>
      </c>
      <c r="J34" s="31" t="s">
        <v>27</v>
      </c>
      <c r="K34" s="31" t="s">
        <v>27</v>
      </c>
      <c r="L34" s="38"/>
      <c r="M34" s="38">
        <v>2</v>
      </c>
      <c r="N34" s="38"/>
      <c r="O34" s="38"/>
      <c r="P34" s="33">
        <v>2</v>
      </c>
      <c r="Q34" s="34">
        <f t="shared" si="0"/>
        <v>4.2</v>
      </c>
      <c r="R34" s="35" t="str">
        <f t="shared" si="3"/>
        <v>D</v>
      </c>
      <c r="S34" s="36" t="str">
        <f t="shared" si="1"/>
        <v>Trung bình yếu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3472</v>
      </c>
      <c r="D35" s="28" t="s">
        <v>3473</v>
      </c>
      <c r="E35" s="29" t="s">
        <v>161</v>
      </c>
      <c r="F35" s="30" t="s">
        <v>209</v>
      </c>
      <c r="G35" s="27" t="s">
        <v>789</v>
      </c>
      <c r="H35" s="31">
        <v>10</v>
      </c>
      <c r="I35" s="31">
        <v>2</v>
      </c>
      <c r="J35" s="31" t="s">
        <v>27</v>
      </c>
      <c r="K35" s="31" t="s">
        <v>27</v>
      </c>
      <c r="L35" s="38"/>
      <c r="M35" s="38">
        <v>3</v>
      </c>
      <c r="N35" s="38"/>
      <c r="O35" s="38"/>
      <c r="P35" s="33">
        <v>3</v>
      </c>
      <c r="Q35" s="34">
        <f t="shared" si="0"/>
        <v>4.0999999999999996</v>
      </c>
      <c r="R35" s="35" t="str">
        <f t="shared" si="3"/>
        <v>D</v>
      </c>
      <c r="S35" s="36" t="str">
        <f t="shared" si="1"/>
        <v>Trung bình yếu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3474</v>
      </c>
      <c r="D36" s="28" t="s">
        <v>973</v>
      </c>
      <c r="E36" s="29" t="s">
        <v>161</v>
      </c>
      <c r="F36" s="30" t="s">
        <v>620</v>
      </c>
      <c r="G36" s="27" t="s">
        <v>272</v>
      </c>
      <c r="H36" s="31">
        <v>6</v>
      </c>
      <c r="I36" s="31">
        <v>2</v>
      </c>
      <c r="J36" s="31" t="s">
        <v>27</v>
      </c>
      <c r="K36" s="31" t="s">
        <v>27</v>
      </c>
      <c r="L36" s="38"/>
      <c r="M36" s="38">
        <v>6</v>
      </c>
      <c r="N36" s="38"/>
      <c r="O36" s="38"/>
      <c r="P36" s="33">
        <v>6</v>
      </c>
      <c r="Q36" s="34">
        <f t="shared" si="0"/>
        <v>4.8</v>
      </c>
      <c r="R36" s="35" t="str">
        <f t="shared" si="3"/>
        <v>D</v>
      </c>
      <c r="S36" s="36" t="str">
        <f t="shared" si="1"/>
        <v>Trung bình yếu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3475</v>
      </c>
      <c r="D37" s="28" t="s">
        <v>3476</v>
      </c>
      <c r="E37" s="29" t="s">
        <v>3477</v>
      </c>
      <c r="F37" s="30" t="s">
        <v>2570</v>
      </c>
      <c r="G37" s="27" t="s">
        <v>3478</v>
      </c>
      <c r="H37" s="31">
        <v>0</v>
      </c>
      <c r="I37" s="31">
        <v>0</v>
      </c>
      <c r="J37" s="31" t="s">
        <v>27</v>
      </c>
      <c r="K37" s="31" t="s">
        <v>27</v>
      </c>
      <c r="L37" s="38"/>
      <c r="M37" s="38">
        <v>0</v>
      </c>
      <c r="N37" s="38"/>
      <c r="O37" s="38"/>
      <c r="P37" s="33">
        <v>0</v>
      </c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>Không đủ ĐKDT</v>
      </c>
      <c r="U37" s="91"/>
      <c r="V37" s="89" t="str">
        <f t="shared" si="2"/>
        <v>Học lại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3479</v>
      </c>
      <c r="D38" s="28" t="s">
        <v>3480</v>
      </c>
      <c r="E38" s="29" t="s">
        <v>168</v>
      </c>
      <c r="F38" s="30" t="s">
        <v>3481</v>
      </c>
      <c r="G38" s="27" t="s">
        <v>2018</v>
      </c>
      <c r="H38" s="31">
        <v>7</v>
      </c>
      <c r="I38" s="31">
        <v>4</v>
      </c>
      <c r="J38" s="31" t="s">
        <v>27</v>
      </c>
      <c r="K38" s="31" t="s">
        <v>27</v>
      </c>
      <c r="L38" s="38"/>
      <c r="M38" s="38">
        <v>4</v>
      </c>
      <c r="N38" s="38"/>
      <c r="O38" s="38"/>
      <c r="P38" s="33">
        <v>4</v>
      </c>
      <c r="Q38" s="34">
        <f t="shared" si="0"/>
        <v>4.5999999999999996</v>
      </c>
      <c r="R38" s="35" t="str">
        <f t="shared" si="3"/>
        <v>D</v>
      </c>
      <c r="S38" s="36" t="str">
        <f t="shared" si="1"/>
        <v>Trung bình yếu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3482</v>
      </c>
      <c r="D39" s="28" t="s">
        <v>672</v>
      </c>
      <c r="E39" s="29" t="s">
        <v>168</v>
      </c>
      <c r="F39" s="30" t="s">
        <v>215</v>
      </c>
      <c r="G39" s="27" t="s">
        <v>1367</v>
      </c>
      <c r="H39" s="31">
        <v>0</v>
      </c>
      <c r="I39" s="31">
        <v>0</v>
      </c>
      <c r="J39" s="31" t="s">
        <v>27</v>
      </c>
      <c r="K39" s="31" t="s">
        <v>27</v>
      </c>
      <c r="L39" s="38"/>
      <c r="M39" s="38">
        <v>0</v>
      </c>
      <c r="N39" s="38"/>
      <c r="O39" s="38"/>
      <c r="P39" s="33">
        <v>0</v>
      </c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>Không đủ ĐKDT</v>
      </c>
      <c r="U39" s="91"/>
      <c r="V39" s="89" t="str">
        <f t="shared" si="2"/>
        <v>Học lại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3483</v>
      </c>
      <c r="D40" s="28" t="s">
        <v>804</v>
      </c>
      <c r="E40" s="29" t="s">
        <v>168</v>
      </c>
      <c r="F40" s="30" t="s">
        <v>247</v>
      </c>
      <c r="G40" s="27" t="s">
        <v>1076</v>
      </c>
      <c r="H40" s="31">
        <v>10</v>
      </c>
      <c r="I40" s="31">
        <v>5</v>
      </c>
      <c r="J40" s="31" t="s">
        <v>27</v>
      </c>
      <c r="K40" s="31" t="s">
        <v>27</v>
      </c>
      <c r="L40" s="38"/>
      <c r="M40" s="38">
        <v>5</v>
      </c>
      <c r="N40" s="38"/>
      <c r="O40" s="38"/>
      <c r="P40" s="33">
        <v>5</v>
      </c>
      <c r="Q40" s="34">
        <f t="shared" si="0"/>
        <v>6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3484</v>
      </c>
      <c r="D41" s="28" t="s">
        <v>3485</v>
      </c>
      <c r="E41" s="29" t="s">
        <v>168</v>
      </c>
      <c r="F41" s="30" t="s">
        <v>3486</v>
      </c>
      <c r="G41" s="27" t="s">
        <v>3463</v>
      </c>
      <c r="H41" s="31">
        <v>0</v>
      </c>
      <c r="I41" s="31">
        <v>0</v>
      </c>
      <c r="J41" s="31" t="s">
        <v>27</v>
      </c>
      <c r="K41" s="31" t="s">
        <v>27</v>
      </c>
      <c r="L41" s="38"/>
      <c r="M41" s="38">
        <v>0</v>
      </c>
      <c r="N41" s="38"/>
      <c r="O41" s="38"/>
      <c r="P41" s="33">
        <v>0</v>
      </c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>Không đủ ĐKDT</v>
      </c>
      <c r="U41" s="91"/>
      <c r="V41" s="89" t="str">
        <f t="shared" si="2"/>
        <v>Học lại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3487</v>
      </c>
      <c r="D42" s="28" t="s">
        <v>3488</v>
      </c>
      <c r="E42" s="29" t="s">
        <v>427</v>
      </c>
      <c r="F42" s="30" t="s">
        <v>2099</v>
      </c>
      <c r="G42" s="27" t="s">
        <v>739</v>
      </c>
      <c r="H42" s="31">
        <v>9</v>
      </c>
      <c r="I42" s="31">
        <v>4</v>
      </c>
      <c r="J42" s="31" t="s">
        <v>27</v>
      </c>
      <c r="K42" s="31" t="s">
        <v>27</v>
      </c>
      <c r="L42" s="38"/>
      <c r="M42" s="38">
        <v>2</v>
      </c>
      <c r="N42" s="38"/>
      <c r="O42" s="38"/>
      <c r="P42" s="33">
        <v>2</v>
      </c>
      <c r="Q42" s="34">
        <f t="shared" si="0"/>
        <v>4</v>
      </c>
      <c r="R42" s="35" t="str">
        <f t="shared" si="3"/>
        <v>D</v>
      </c>
      <c r="S42" s="36" t="str">
        <f t="shared" si="1"/>
        <v>Trung bình yếu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3489</v>
      </c>
      <c r="D43" s="28" t="s">
        <v>1516</v>
      </c>
      <c r="E43" s="29" t="s">
        <v>427</v>
      </c>
      <c r="F43" s="30" t="s">
        <v>1645</v>
      </c>
      <c r="G43" s="27" t="s">
        <v>272</v>
      </c>
      <c r="H43" s="31">
        <v>0</v>
      </c>
      <c r="I43" s="31">
        <v>0</v>
      </c>
      <c r="J43" s="31" t="s">
        <v>27</v>
      </c>
      <c r="K43" s="31" t="s">
        <v>27</v>
      </c>
      <c r="L43" s="38"/>
      <c r="M43" s="38">
        <v>0</v>
      </c>
      <c r="N43" s="38"/>
      <c r="O43" s="38"/>
      <c r="P43" s="33">
        <v>0</v>
      </c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>Không đủ ĐKDT</v>
      </c>
      <c r="U43" s="91"/>
      <c r="V43" s="89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3490</v>
      </c>
      <c r="D44" s="28" t="s">
        <v>1028</v>
      </c>
      <c r="E44" s="29" t="s">
        <v>683</v>
      </c>
      <c r="F44" s="30" t="s">
        <v>2499</v>
      </c>
      <c r="G44" s="27" t="s">
        <v>153</v>
      </c>
      <c r="H44" s="31">
        <v>10</v>
      </c>
      <c r="I44" s="31">
        <v>2</v>
      </c>
      <c r="J44" s="31" t="s">
        <v>27</v>
      </c>
      <c r="K44" s="31" t="s">
        <v>27</v>
      </c>
      <c r="L44" s="38"/>
      <c r="M44" s="38">
        <v>3</v>
      </c>
      <c r="N44" s="38"/>
      <c r="O44" s="38"/>
      <c r="P44" s="33">
        <v>3</v>
      </c>
      <c r="Q44" s="34">
        <f t="shared" si="0"/>
        <v>4.0999999999999996</v>
      </c>
      <c r="R44" s="35" t="str">
        <f t="shared" si="3"/>
        <v>D</v>
      </c>
      <c r="S44" s="36" t="str">
        <f t="shared" si="1"/>
        <v>Trung bình yếu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3491</v>
      </c>
      <c r="D45" s="28" t="s">
        <v>609</v>
      </c>
      <c r="E45" s="29" t="s">
        <v>176</v>
      </c>
      <c r="F45" s="30" t="s">
        <v>1067</v>
      </c>
      <c r="G45" s="27" t="s">
        <v>886</v>
      </c>
      <c r="H45" s="31">
        <v>10</v>
      </c>
      <c r="I45" s="31">
        <v>2</v>
      </c>
      <c r="J45" s="31" t="s">
        <v>27</v>
      </c>
      <c r="K45" s="31" t="s">
        <v>27</v>
      </c>
      <c r="L45" s="38"/>
      <c r="M45" s="38">
        <v>3</v>
      </c>
      <c r="N45" s="38"/>
      <c r="O45" s="38"/>
      <c r="P45" s="33">
        <v>3</v>
      </c>
      <c r="Q45" s="34">
        <f t="shared" si="0"/>
        <v>4.0999999999999996</v>
      </c>
      <c r="R45" s="35" t="str">
        <f t="shared" si="3"/>
        <v>D</v>
      </c>
      <c r="S45" s="36" t="str">
        <f t="shared" si="1"/>
        <v>Trung bình yếu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3492</v>
      </c>
      <c r="D46" s="28" t="s">
        <v>3493</v>
      </c>
      <c r="E46" s="29" t="s">
        <v>176</v>
      </c>
      <c r="F46" s="30" t="s">
        <v>1009</v>
      </c>
      <c r="G46" s="27" t="s">
        <v>1076</v>
      </c>
      <c r="H46" s="31">
        <v>6</v>
      </c>
      <c r="I46" s="31">
        <v>4</v>
      </c>
      <c r="J46" s="31" t="s">
        <v>27</v>
      </c>
      <c r="K46" s="31" t="s">
        <v>27</v>
      </c>
      <c r="L46" s="38"/>
      <c r="M46" s="38">
        <v>7</v>
      </c>
      <c r="N46" s="38"/>
      <c r="O46" s="38"/>
      <c r="P46" s="33">
        <v>7</v>
      </c>
      <c r="Q46" s="34">
        <f t="shared" si="0"/>
        <v>5.9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3494</v>
      </c>
      <c r="D47" s="28" t="s">
        <v>104</v>
      </c>
      <c r="E47" s="29" t="s">
        <v>176</v>
      </c>
      <c r="F47" s="30" t="s">
        <v>598</v>
      </c>
      <c r="G47" s="27" t="s">
        <v>272</v>
      </c>
      <c r="H47" s="31">
        <v>10</v>
      </c>
      <c r="I47" s="31">
        <v>4</v>
      </c>
      <c r="J47" s="31" t="s">
        <v>27</v>
      </c>
      <c r="K47" s="31" t="s">
        <v>27</v>
      </c>
      <c r="L47" s="38"/>
      <c r="M47" s="38">
        <v>9</v>
      </c>
      <c r="N47" s="38"/>
      <c r="O47" s="38"/>
      <c r="P47" s="33">
        <v>9</v>
      </c>
      <c r="Q47" s="34">
        <f t="shared" si="0"/>
        <v>7.7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3495</v>
      </c>
      <c r="D48" s="28" t="s">
        <v>3496</v>
      </c>
      <c r="E48" s="29" t="s">
        <v>449</v>
      </c>
      <c r="F48" s="30" t="s">
        <v>1043</v>
      </c>
      <c r="G48" s="27" t="s">
        <v>893</v>
      </c>
      <c r="H48" s="31">
        <v>6</v>
      </c>
      <c r="I48" s="31">
        <v>4</v>
      </c>
      <c r="J48" s="31" t="s">
        <v>27</v>
      </c>
      <c r="K48" s="31" t="s">
        <v>27</v>
      </c>
      <c r="L48" s="38"/>
      <c r="M48" s="38">
        <v>6</v>
      </c>
      <c r="N48" s="38"/>
      <c r="O48" s="38"/>
      <c r="P48" s="33">
        <v>6</v>
      </c>
      <c r="Q48" s="34">
        <f t="shared" si="0"/>
        <v>5.4</v>
      </c>
      <c r="R48" s="35" t="str">
        <f t="shared" si="3"/>
        <v>D+</v>
      </c>
      <c r="S48" s="36" t="str">
        <f t="shared" si="1"/>
        <v>Trung bình yếu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3497</v>
      </c>
      <c r="D49" s="28" t="s">
        <v>873</v>
      </c>
      <c r="E49" s="29" t="s">
        <v>703</v>
      </c>
      <c r="F49" s="30" t="s">
        <v>2549</v>
      </c>
      <c r="G49" s="27" t="s">
        <v>1076</v>
      </c>
      <c r="H49" s="31">
        <v>10</v>
      </c>
      <c r="I49" s="31">
        <v>2</v>
      </c>
      <c r="J49" s="31" t="s">
        <v>27</v>
      </c>
      <c r="K49" s="31" t="s">
        <v>27</v>
      </c>
      <c r="L49" s="38"/>
      <c r="M49" s="38">
        <v>4</v>
      </c>
      <c r="N49" s="38"/>
      <c r="O49" s="38"/>
      <c r="P49" s="33">
        <v>4</v>
      </c>
      <c r="Q49" s="34">
        <f t="shared" si="0"/>
        <v>4.5999999999999996</v>
      </c>
      <c r="R49" s="35" t="str">
        <f t="shared" si="3"/>
        <v>D</v>
      </c>
      <c r="S49" s="36" t="str">
        <f t="shared" si="1"/>
        <v>Trung bình yếu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3498</v>
      </c>
      <c r="D50" s="28" t="s">
        <v>224</v>
      </c>
      <c r="E50" s="29" t="s">
        <v>703</v>
      </c>
      <c r="F50" s="30" t="s">
        <v>837</v>
      </c>
      <c r="G50" s="27" t="s">
        <v>615</v>
      </c>
      <c r="H50" s="31">
        <v>6</v>
      </c>
      <c r="I50" s="31">
        <v>7</v>
      </c>
      <c r="J50" s="31" t="s">
        <v>27</v>
      </c>
      <c r="K50" s="31" t="s">
        <v>27</v>
      </c>
      <c r="L50" s="38"/>
      <c r="M50" s="38">
        <v>2</v>
      </c>
      <c r="N50" s="38"/>
      <c r="O50" s="38"/>
      <c r="P50" s="33">
        <v>2</v>
      </c>
      <c r="Q50" s="34">
        <f t="shared" si="0"/>
        <v>4.3</v>
      </c>
      <c r="R50" s="35" t="str">
        <f t="shared" si="3"/>
        <v>D</v>
      </c>
      <c r="S50" s="36" t="str">
        <f t="shared" si="1"/>
        <v>Trung bình yếu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3499</v>
      </c>
      <c r="D51" s="28" t="s">
        <v>3500</v>
      </c>
      <c r="E51" s="29" t="s">
        <v>198</v>
      </c>
      <c r="F51" s="30" t="s">
        <v>3501</v>
      </c>
      <c r="G51" s="27" t="s">
        <v>2018</v>
      </c>
      <c r="H51" s="31">
        <v>10</v>
      </c>
      <c r="I51" s="31">
        <v>2</v>
      </c>
      <c r="J51" s="31" t="s">
        <v>27</v>
      </c>
      <c r="K51" s="31" t="s">
        <v>27</v>
      </c>
      <c r="L51" s="38"/>
      <c r="M51" s="38">
        <v>3</v>
      </c>
      <c r="N51" s="38"/>
      <c r="O51" s="38"/>
      <c r="P51" s="33">
        <v>3</v>
      </c>
      <c r="Q51" s="34">
        <f t="shared" si="0"/>
        <v>4.0999999999999996</v>
      </c>
      <c r="R51" s="35" t="str">
        <f t="shared" si="3"/>
        <v>D</v>
      </c>
      <c r="S51" s="36" t="str">
        <f t="shared" si="1"/>
        <v>Trung bình yếu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3502</v>
      </c>
      <c r="D52" s="28" t="s">
        <v>686</v>
      </c>
      <c r="E52" s="29" t="s">
        <v>208</v>
      </c>
      <c r="F52" s="30" t="s">
        <v>2282</v>
      </c>
      <c r="G52" s="27" t="s">
        <v>789</v>
      </c>
      <c r="H52" s="31">
        <v>10</v>
      </c>
      <c r="I52" s="31">
        <v>2</v>
      </c>
      <c r="J52" s="31" t="s">
        <v>27</v>
      </c>
      <c r="K52" s="31" t="s">
        <v>27</v>
      </c>
      <c r="L52" s="38"/>
      <c r="M52" s="38">
        <v>3</v>
      </c>
      <c r="N52" s="38"/>
      <c r="O52" s="38"/>
      <c r="P52" s="33">
        <v>3</v>
      </c>
      <c r="Q52" s="34">
        <f t="shared" si="0"/>
        <v>4.0999999999999996</v>
      </c>
      <c r="R52" s="35" t="str">
        <f t="shared" si="3"/>
        <v>D</v>
      </c>
      <c r="S52" s="36" t="str">
        <f t="shared" si="1"/>
        <v>Trung bình yếu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3503</v>
      </c>
      <c r="D53" s="28" t="s">
        <v>3504</v>
      </c>
      <c r="E53" s="29" t="s">
        <v>476</v>
      </c>
      <c r="F53" s="30" t="s">
        <v>771</v>
      </c>
      <c r="G53" s="27" t="s">
        <v>1076</v>
      </c>
      <c r="H53" s="31">
        <v>8</v>
      </c>
      <c r="I53" s="31">
        <v>4</v>
      </c>
      <c r="J53" s="31" t="s">
        <v>27</v>
      </c>
      <c r="K53" s="31" t="s">
        <v>27</v>
      </c>
      <c r="L53" s="38"/>
      <c r="M53" s="38">
        <v>5</v>
      </c>
      <c r="N53" s="38"/>
      <c r="O53" s="38"/>
      <c r="P53" s="33">
        <v>5</v>
      </c>
      <c r="Q53" s="34">
        <f t="shared" si="0"/>
        <v>5.3</v>
      </c>
      <c r="R53" s="35" t="str">
        <f t="shared" si="3"/>
        <v>D+</v>
      </c>
      <c r="S53" s="36" t="str">
        <f t="shared" si="1"/>
        <v>Trung bình yếu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3505</v>
      </c>
      <c r="D54" s="28" t="s">
        <v>1258</v>
      </c>
      <c r="E54" s="29" t="s">
        <v>488</v>
      </c>
      <c r="F54" s="30" t="s">
        <v>3506</v>
      </c>
      <c r="G54" s="27" t="s">
        <v>2122</v>
      </c>
      <c r="H54" s="31">
        <v>8</v>
      </c>
      <c r="I54" s="31">
        <v>4</v>
      </c>
      <c r="J54" s="31" t="s">
        <v>27</v>
      </c>
      <c r="K54" s="31" t="s">
        <v>27</v>
      </c>
      <c r="L54" s="38"/>
      <c r="M54" s="38">
        <v>9</v>
      </c>
      <c r="N54" s="38"/>
      <c r="O54" s="38"/>
      <c r="P54" s="33">
        <v>9</v>
      </c>
      <c r="Q54" s="34">
        <f t="shared" si="0"/>
        <v>7.3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3507</v>
      </c>
      <c r="D55" s="28" t="s">
        <v>3508</v>
      </c>
      <c r="E55" s="29" t="s">
        <v>488</v>
      </c>
      <c r="F55" s="30" t="s">
        <v>3509</v>
      </c>
      <c r="G55" s="27" t="s">
        <v>1076</v>
      </c>
      <c r="H55" s="31">
        <v>0</v>
      </c>
      <c r="I55" s="31">
        <v>0</v>
      </c>
      <c r="J55" s="31" t="s">
        <v>27</v>
      </c>
      <c r="K55" s="31" t="s">
        <v>27</v>
      </c>
      <c r="L55" s="38"/>
      <c r="M55" s="38">
        <v>0</v>
      </c>
      <c r="N55" s="38"/>
      <c r="O55" s="38"/>
      <c r="P55" s="33">
        <v>0</v>
      </c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>Không đủ ĐKDT</v>
      </c>
      <c r="U55" s="91"/>
      <c r="V55" s="89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3510</v>
      </c>
      <c r="D56" s="28" t="s">
        <v>2517</v>
      </c>
      <c r="E56" s="29" t="s">
        <v>225</v>
      </c>
      <c r="F56" s="30" t="s">
        <v>492</v>
      </c>
      <c r="G56" s="27" t="s">
        <v>272</v>
      </c>
      <c r="H56" s="31">
        <v>10</v>
      </c>
      <c r="I56" s="31">
        <v>1</v>
      </c>
      <c r="J56" s="31" t="s">
        <v>27</v>
      </c>
      <c r="K56" s="31" t="s">
        <v>27</v>
      </c>
      <c r="L56" s="38"/>
      <c r="M56" s="38">
        <v>6</v>
      </c>
      <c r="N56" s="38"/>
      <c r="O56" s="38"/>
      <c r="P56" s="33">
        <v>6</v>
      </c>
      <c r="Q56" s="34">
        <f t="shared" si="0"/>
        <v>5.3</v>
      </c>
      <c r="R56" s="35" t="str">
        <f t="shared" si="3"/>
        <v>D+</v>
      </c>
      <c r="S56" s="36" t="str">
        <f t="shared" si="1"/>
        <v>Trung bình yếu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3511</v>
      </c>
      <c r="D57" s="28" t="s">
        <v>138</v>
      </c>
      <c r="E57" s="29" t="s">
        <v>499</v>
      </c>
      <c r="F57" s="30" t="s">
        <v>935</v>
      </c>
      <c r="G57" s="27" t="s">
        <v>886</v>
      </c>
      <c r="H57" s="31">
        <v>8</v>
      </c>
      <c r="I57" s="31">
        <v>4</v>
      </c>
      <c r="J57" s="31" t="s">
        <v>27</v>
      </c>
      <c r="K57" s="31" t="s">
        <v>27</v>
      </c>
      <c r="L57" s="38"/>
      <c r="M57" s="38">
        <v>6</v>
      </c>
      <c r="N57" s="38"/>
      <c r="O57" s="38"/>
      <c r="P57" s="33">
        <v>6</v>
      </c>
      <c r="Q57" s="34">
        <f t="shared" si="0"/>
        <v>5.8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3512</v>
      </c>
      <c r="D58" s="28" t="s">
        <v>3513</v>
      </c>
      <c r="E58" s="29" t="s">
        <v>2190</v>
      </c>
      <c r="F58" s="30" t="s">
        <v>1991</v>
      </c>
      <c r="G58" s="27" t="s">
        <v>789</v>
      </c>
      <c r="H58" s="31">
        <v>10</v>
      </c>
      <c r="I58" s="31">
        <v>4</v>
      </c>
      <c r="J58" s="31" t="s">
        <v>27</v>
      </c>
      <c r="K58" s="31" t="s">
        <v>27</v>
      </c>
      <c r="L58" s="38"/>
      <c r="M58" s="38">
        <v>2</v>
      </c>
      <c r="N58" s="38"/>
      <c r="O58" s="38"/>
      <c r="P58" s="33">
        <v>2</v>
      </c>
      <c r="Q58" s="34">
        <f t="shared" si="0"/>
        <v>4.2</v>
      </c>
      <c r="R58" s="35" t="str">
        <f t="shared" si="3"/>
        <v>D</v>
      </c>
      <c r="S58" s="36" t="str">
        <f t="shared" si="1"/>
        <v>Trung bình yếu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3514</v>
      </c>
      <c r="D59" s="28" t="s">
        <v>2028</v>
      </c>
      <c r="E59" s="29" t="s">
        <v>2190</v>
      </c>
      <c r="F59" s="30" t="s">
        <v>2413</v>
      </c>
      <c r="G59" s="27" t="s">
        <v>1367</v>
      </c>
      <c r="H59" s="31">
        <v>10</v>
      </c>
      <c r="I59" s="31">
        <v>1</v>
      </c>
      <c r="J59" s="31" t="s">
        <v>27</v>
      </c>
      <c r="K59" s="31" t="s">
        <v>27</v>
      </c>
      <c r="L59" s="38"/>
      <c r="M59" s="38">
        <v>8</v>
      </c>
      <c r="N59" s="38"/>
      <c r="O59" s="38"/>
      <c r="P59" s="33">
        <v>8</v>
      </c>
      <c r="Q59" s="34">
        <f t="shared" si="0"/>
        <v>6.3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3515</v>
      </c>
      <c r="D60" s="28" t="s">
        <v>3516</v>
      </c>
      <c r="E60" s="29" t="s">
        <v>1226</v>
      </c>
      <c r="F60" s="30" t="s">
        <v>465</v>
      </c>
      <c r="G60" s="27" t="s">
        <v>789</v>
      </c>
      <c r="H60" s="31">
        <v>10</v>
      </c>
      <c r="I60" s="31">
        <v>2</v>
      </c>
      <c r="J60" s="31" t="s">
        <v>27</v>
      </c>
      <c r="K60" s="31" t="s">
        <v>27</v>
      </c>
      <c r="L60" s="38"/>
      <c r="M60" s="38">
        <v>3</v>
      </c>
      <c r="N60" s="38"/>
      <c r="O60" s="38"/>
      <c r="P60" s="33">
        <v>3</v>
      </c>
      <c r="Q60" s="34">
        <f t="shared" si="0"/>
        <v>4.0999999999999996</v>
      </c>
      <c r="R60" s="35" t="str">
        <f t="shared" si="3"/>
        <v>D</v>
      </c>
      <c r="S60" s="36" t="str">
        <f t="shared" si="1"/>
        <v>Trung bình yếu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3517</v>
      </c>
      <c r="D61" s="28" t="s">
        <v>2859</v>
      </c>
      <c r="E61" s="29" t="s">
        <v>3518</v>
      </c>
      <c r="F61" s="30" t="s">
        <v>294</v>
      </c>
      <c r="G61" s="27" t="s">
        <v>893</v>
      </c>
      <c r="H61" s="31">
        <v>10</v>
      </c>
      <c r="I61" s="31">
        <v>4</v>
      </c>
      <c r="J61" s="31" t="s">
        <v>27</v>
      </c>
      <c r="K61" s="31" t="s">
        <v>27</v>
      </c>
      <c r="L61" s="38"/>
      <c r="M61" s="38">
        <v>2</v>
      </c>
      <c r="N61" s="38"/>
      <c r="O61" s="38"/>
      <c r="P61" s="33">
        <v>2</v>
      </c>
      <c r="Q61" s="34">
        <f t="shared" si="0"/>
        <v>4.2</v>
      </c>
      <c r="R61" s="35" t="str">
        <f t="shared" si="3"/>
        <v>D</v>
      </c>
      <c r="S61" s="36" t="str">
        <f t="shared" si="1"/>
        <v>Trung bình yếu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3519</v>
      </c>
      <c r="D62" s="28" t="s">
        <v>2119</v>
      </c>
      <c r="E62" s="29" t="s">
        <v>3520</v>
      </c>
      <c r="F62" s="30" t="s">
        <v>567</v>
      </c>
      <c r="G62" s="27" t="s">
        <v>195</v>
      </c>
      <c r="H62" s="31">
        <v>10</v>
      </c>
      <c r="I62" s="31">
        <v>7</v>
      </c>
      <c r="J62" s="31" t="s">
        <v>27</v>
      </c>
      <c r="K62" s="31" t="s">
        <v>27</v>
      </c>
      <c r="L62" s="38"/>
      <c r="M62" s="38">
        <v>2</v>
      </c>
      <c r="N62" s="38"/>
      <c r="O62" s="38"/>
      <c r="P62" s="33">
        <v>2</v>
      </c>
      <c r="Q62" s="34">
        <f t="shared" si="0"/>
        <v>5.0999999999999996</v>
      </c>
      <c r="R62" s="35" t="str">
        <f t="shared" si="3"/>
        <v>D+</v>
      </c>
      <c r="S62" s="36" t="str">
        <f t="shared" si="1"/>
        <v>Trung bình yếu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3521</v>
      </c>
      <c r="D63" s="28" t="s">
        <v>3522</v>
      </c>
      <c r="E63" s="29" t="s">
        <v>242</v>
      </c>
      <c r="F63" s="30" t="s">
        <v>3523</v>
      </c>
      <c r="G63" s="27" t="s">
        <v>1488</v>
      </c>
      <c r="H63" s="31">
        <v>0</v>
      </c>
      <c r="I63" s="31">
        <v>0</v>
      </c>
      <c r="J63" s="31" t="s">
        <v>27</v>
      </c>
      <c r="K63" s="31" t="s">
        <v>27</v>
      </c>
      <c r="L63" s="38"/>
      <c r="M63" s="38">
        <v>0</v>
      </c>
      <c r="N63" s="38"/>
      <c r="O63" s="38"/>
      <c r="P63" s="33">
        <v>0</v>
      </c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>Không đủ ĐKDT</v>
      </c>
      <c r="U63" s="91"/>
      <c r="V63" s="89" t="str">
        <f t="shared" si="2"/>
        <v>Học lại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3524</v>
      </c>
      <c r="D64" s="28" t="s">
        <v>3257</v>
      </c>
      <c r="E64" s="29" t="s">
        <v>250</v>
      </c>
      <c r="F64" s="30" t="s">
        <v>3525</v>
      </c>
      <c r="G64" s="27" t="s">
        <v>2018</v>
      </c>
      <c r="H64" s="31">
        <v>10</v>
      </c>
      <c r="I64" s="31">
        <v>2</v>
      </c>
      <c r="J64" s="31" t="s">
        <v>27</v>
      </c>
      <c r="K64" s="31" t="s">
        <v>27</v>
      </c>
      <c r="L64" s="38"/>
      <c r="M64" s="38">
        <v>3</v>
      </c>
      <c r="N64" s="38"/>
      <c r="O64" s="38"/>
      <c r="P64" s="33">
        <v>3</v>
      </c>
      <c r="Q64" s="34">
        <f t="shared" si="0"/>
        <v>4.0999999999999996</v>
      </c>
      <c r="R64" s="35" t="str">
        <f t="shared" si="3"/>
        <v>D</v>
      </c>
      <c r="S64" s="36" t="str">
        <f t="shared" si="1"/>
        <v>Trung bình yếu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1:38" ht="18.75" customHeight="1">
      <c r="B65" s="26">
        <v>55</v>
      </c>
      <c r="C65" s="27" t="s">
        <v>3526</v>
      </c>
      <c r="D65" s="28" t="s">
        <v>3527</v>
      </c>
      <c r="E65" s="29" t="s">
        <v>526</v>
      </c>
      <c r="F65" s="30" t="s">
        <v>1209</v>
      </c>
      <c r="G65" s="27" t="s">
        <v>739</v>
      </c>
      <c r="H65" s="31">
        <v>6</v>
      </c>
      <c r="I65" s="31">
        <v>1</v>
      </c>
      <c r="J65" s="31" t="s">
        <v>27</v>
      </c>
      <c r="K65" s="31" t="s">
        <v>27</v>
      </c>
      <c r="L65" s="38"/>
      <c r="M65" s="38">
        <v>6</v>
      </c>
      <c r="N65" s="38"/>
      <c r="O65" s="38"/>
      <c r="P65" s="33">
        <v>6</v>
      </c>
      <c r="Q65" s="34">
        <f t="shared" si="0"/>
        <v>4.5</v>
      </c>
      <c r="R65" s="35" t="str">
        <f t="shared" si="3"/>
        <v>D</v>
      </c>
      <c r="S65" s="36" t="str">
        <f t="shared" si="1"/>
        <v>Trung bình yếu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1:38" ht="18.75" customHeight="1">
      <c r="B66" s="26">
        <v>56</v>
      </c>
      <c r="C66" s="27" t="s">
        <v>3528</v>
      </c>
      <c r="D66" s="28" t="s">
        <v>804</v>
      </c>
      <c r="E66" s="29" t="s">
        <v>526</v>
      </c>
      <c r="F66" s="30" t="s">
        <v>3529</v>
      </c>
      <c r="G66" s="27" t="s">
        <v>893</v>
      </c>
      <c r="H66" s="31">
        <v>0</v>
      </c>
      <c r="I66" s="31">
        <v>0</v>
      </c>
      <c r="J66" s="31" t="s">
        <v>27</v>
      </c>
      <c r="K66" s="31" t="s">
        <v>27</v>
      </c>
      <c r="L66" s="38"/>
      <c r="M66" s="38">
        <v>0</v>
      </c>
      <c r="N66" s="38"/>
      <c r="O66" s="38"/>
      <c r="P66" s="33">
        <v>0</v>
      </c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>Không đủ ĐKDT</v>
      </c>
      <c r="U66" s="91"/>
      <c r="V66" s="89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1:38" ht="18.75" customHeight="1">
      <c r="B67" s="26">
        <v>57</v>
      </c>
      <c r="C67" s="27" t="s">
        <v>3530</v>
      </c>
      <c r="D67" s="28" t="s">
        <v>734</v>
      </c>
      <c r="E67" s="29" t="s">
        <v>526</v>
      </c>
      <c r="F67" s="30" t="s">
        <v>503</v>
      </c>
      <c r="G67" s="27" t="s">
        <v>1076</v>
      </c>
      <c r="H67" s="31">
        <v>10</v>
      </c>
      <c r="I67" s="31">
        <v>7</v>
      </c>
      <c r="J67" s="31" t="s">
        <v>27</v>
      </c>
      <c r="K67" s="31" t="s">
        <v>27</v>
      </c>
      <c r="L67" s="38"/>
      <c r="M67" s="38">
        <v>2</v>
      </c>
      <c r="N67" s="38"/>
      <c r="O67" s="38"/>
      <c r="P67" s="33">
        <v>2</v>
      </c>
      <c r="Q67" s="34">
        <f t="shared" si="0"/>
        <v>5.0999999999999996</v>
      </c>
      <c r="R67" s="35" t="str">
        <f t="shared" si="3"/>
        <v>D+</v>
      </c>
      <c r="S67" s="36" t="str">
        <f t="shared" si="1"/>
        <v>Trung bình yếu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1:38" ht="18.75" customHeight="1">
      <c r="B68" s="26">
        <v>58</v>
      </c>
      <c r="C68" s="27" t="s">
        <v>3531</v>
      </c>
      <c r="D68" s="28" t="s">
        <v>1326</v>
      </c>
      <c r="E68" s="29" t="s">
        <v>526</v>
      </c>
      <c r="F68" s="30" t="s">
        <v>3532</v>
      </c>
      <c r="G68" s="27" t="s">
        <v>3533</v>
      </c>
      <c r="H68" s="31">
        <v>10</v>
      </c>
      <c r="I68" s="31">
        <v>3</v>
      </c>
      <c r="J68" s="31" t="s">
        <v>27</v>
      </c>
      <c r="K68" s="31" t="s">
        <v>27</v>
      </c>
      <c r="L68" s="38"/>
      <c r="M68" s="38">
        <v>3</v>
      </c>
      <c r="N68" s="38"/>
      <c r="O68" s="38"/>
      <c r="P68" s="33">
        <v>3</v>
      </c>
      <c r="Q68" s="34">
        <f t="shared" si="0"/>
        <v>4.4000000000000004</v>
      </c>
      <c r="R68" s="35" t="str">
        <f t="shared" si="3"/>
        <v>D</v>
      </c>
      <c r="S68" s="36" t="str">
        <f t="shared" si="1"/>
        <v>Trung bình yếu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1:38" ht="18.75" customHeight="1">
      <c r="B69" s="26">
        <v>59</v>
      </c>
      <c r="C69" s="27" t="s">
        <v>3534</v>
      </c>
      <c r="D69" s="28" t="s">
        <v>3535</v>
      </c>
      <c r="E69" s="29" t="s">
        <v>257</v>
      </c>
      <c r="F69" s="30" t="s">
        <v>513</v>
      </c>
      <c r="G69" s="27" t="s">
        <v>739</v>
      </c>
      <c r="H69" s="31">
        <v>10</v>
      </c>
      <c r="I69" s="31">
        <v>2</v>
      </c>
      <c r="J69" s="31" t="s">
        <v>27</v>
      </c>
      <c r="K69" s="31" t="s">
        <v>27</v>
      </c>
      <c r="L69" s="38"/>
      <c r="M69" s="38">
        <v>3</v>
      </c>
      <c r="N69" s="38"/>
      <c r="O69" s="38"/>
      <c r="P69" s="33">
        <v>3</v>
      </c>
      <c r="Q69" s="34">
        <f t="shared" si="0"/>
        <v>4.0999999999999996</v>
      </c>
      <c r="R69" s="35" t="str">
        <f t="shared" si="3"/>
        <v>D</v>
      </c>
      <c r="S69" s="36" t="str">
        <f t="shared" si="1"/>
        <v>Trung bình yếu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1:38" ht="18.75" customHeight="1">
      <c r="B70" s="26">
        <v>60</v>
      </c>
      <c r="C70" s="27" t="s">
        <v>3536</v>
      </c>
      <c r="D70" s="28" t="s">
        <v>3537</v>
      </c>
      <c r="E70" s="29" t="s">
        <v>279</v>
      </c>
      <c r="F70" s="30" t="s">
        <v>3236</v>
      </c>
      <c r="G70" s="27" t="s">
        <v>102</v>
      </c>
      <c r="H70" s="31">
        <v>8</v>
      </c>
      <c r="I70" s="31">
        <v>1</v>
      </c>
      <c r="J70" s="31" t="s">
        <v>27</v>
      </c>
      <c r="K70" s="31" t="s">
        <v>27</v>
      </c>
      <c r="L70" s="38"/>
      <c r="M70" s="38">
        <v>5</v>
      </c>
      <c r="N70" s="38"/>
      <c r="O70" s="38"/>
      <c r="P70" s="33">
        <v>5</v>
      </c>
      <c r="Q70" s="34">
        <f t="shared" si="0"/>
        <v>4.4000000000000004</v>
      </c>
      <c r="R70" s="35" t="str">
        <f t="shared" si="3"/>
        <v>D</v>
      </c>
      <c r="S70" s="36" t="str">
        <f t="shared" si="1"/>
        <v>Trung bình yếu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1:38" ht="18.75" customHeight="1">
      <c r="B71" s="26">
        <v>61</v>
      </c>
      <c r="C71" s="27" t="s">
        <v>3538</v>
      </c>
      <c r="D71" s="28" t="s">
        <v>104</v>
      </c>
      <c r="E71" s="29" t="s">
        <v>279</v>
      </c>
      <c r="F71" s="30" t="s">
        <v>3539</v>
      </c>
      <c r="G71" s="27" t="s">
        <v>789</v>
      </c>
      <c r="H71" s="31">
        <v>10</v>
      </c>
      <c r="I71" s="31">
        <v>10</v>
      </c>
      <c r="J71" s="31" t="s">
        <v>27</v>
      </c>
      <c r="K71" s="31" t="s">
        <v>27</v>
      </c>
      <c r="L71" s="38"/>
      <c r="M71" s="38">
        <v>2</v>
      </c>
      <c r="N71" s="38"/>
      <c r="O71" s="38"/>
      <c r="P71" s="33">
        <v>2</v>
      </c>
      <c r="Q71" s="34">
        <f t="shared" si="0"/>
        <v>6</v>
      </c>
      <c r="R71" s="35" t="str">
        <f t="shared" si="3"/>
        <v>C</v>
      </c>
      <c r="S71" s="36" t="str">
        <f t="shared" si="1"/>
        <v>Trung bình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1:38" ht="18.75" customHeight="1">
      <c r="B72" s="26">
        <v>62</v>
      </c>
      <c r="C72" s="27" t="s">
        <v>3540</v>
      </c>
      <c r="D72" s="28" t="s">
        <v>1550</v>
      </c>
      <c r="E72" s="29" t="s">
        <v>283</v>
      </c>
      <c r="F72" s="30" t="s">
        <v>239</v>
      </c>
      <c r="G72" s="27" t="s">
        <v>1367</v>
      </c>
      <c r="H72" s="31">
        <v>7</v>
      </c>
      <c r="I72" s="31">
        <v>4</v>
      </c>
      <c r="J72" s="31" t="s">
        <v>27</v>
      </c>
      <c r="K72" s="31" t="s">
        <v>27</v>
      </c>
      <c r="L72" s="38"/>
      <c r="M72" s="38">
        <v>2</v>
      </c>
      <c r="N72" s="38"/>
      <c r="O72" s="38"/>
      <c r="P72" s="33">
        <v>2</v>
      </c>
      <c r="Q72" s="34">
        <f t="shared" si="0"/>
        <v>3.6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91"/>
      <c r="V72" s="89" t="str">
        <f t="shared" si="2"/>
        <v>Học lại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1:38" ht="18.75" customHeight="1">
      <c r="B73" s="26">
        <v>63</v>
      </c>
      <c r="C73" s="27" t="s">
        <v>3541</v>
      </c>
      <c r="D73" s="28" t="s">
        <v>61</v>
      </c>
      <c r="E73" s="29" t="s">
        <v>283</v>
      </c>
      <c r="F73" s="30" t="s">
        <v>529</v>
      </c>
      <c r="G73" s="27" t="s">
        <v>3542</v>
      </c>
      <c r="H73" s="31">
        <v>10</v>
      </c>
      <c r="I73" s="31">
        <v>2</v>
      </c>
      <c r="J73" s="31" t="s">
        <v>27</v>
      </c>
      <c r="K73" s="31" t="s">
        <v>27</v>
      </c>
      <c r="L73" s="38"/>
      <c r="M73" s="38">
        <v>3</v>
      </c>
      <c r="N73" s="38"/>
      <c r="O73" s="38"/>
      <c r="P73" s="33">
        <v>3</v>
      </c>
      <c r="Q73" s="34">
        <f t="shared" si="0"/>
        <v>4.0999999999999996</v>
      </c>
      <c r="R73" s="35" t="str">
        <f t="shared" si="3"/>
        <v>D</v>
      </c>
      <c r="S73" s="36" t="str">
        <f t="shared" si="1"/>
        <v>Trung bình yếu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1:38" ht="18.75" customHeight="1">
      <c r="B74" s="26">
        <v>64</v>
      </c>
      <c r="C74" s="27" t="s">
        <v>3543</v>
      </c>
      <c r="D74" s="28" t="s">
        <v>3544</v>
      </c>
      <c r="E74" s="29" t="s">
        <v>755</v>
      </c>
      <c r="F74" s="30" t="s">
        <v>1369</v>
      </c>
      <c r="G74" s="27" t="s">
        <v>893</v>
      </c>
      <c r="H74" s="31">
        <v>10</v>
      </c>
      <c r="I74" s="31">
        <v>4</v>
      </c>
      <c r="J74" s="31" t="s">
        <v>27</v>
      </c>
      <c r="K74" s="31" t="s">
        <v>27</v>
      </c>
      <c r="L74" s="38"/>
      <c r="M74" s="38">
        <v>2</v>
      </c>
      <c r="N74" s="38"/>
      <c r="O74" s="38"/>
      <c r="P74" s="33">
        <v>2</v>
      </c>
      <c r="Q74" s="34">
        <f t="shared" si="0"/>
        <v>4.2</v>
      </c>
      <c r="R74" s="35" t="str">
        <f t="shared" si="3"/>
        <v>D</v>
      </c>
      <c r="S74" s="36" t="str">
        <f t="shared" si="1"/>
        <v>Trung bình yếu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1:38" ht="18.75" customHeight="1">
      <c r="B75" s="26">
        <v>65</v>
      </c>
      <c r="C75" s="27" t="s">
        <v>3545</v>
      </c>
      <c r="D75" s="28" t="s">
        <v>241</v>
      </c>
      <c r="E75" s="29" t="s">
        <v>757</v>
      </c>
      <c r="F75" s="30" t="s">
        <v>3546</v>
      </c>
      <c r="G75" s="27" t="s">
        <v>615</v>
      </c>
      <c r="H75" s="31">
        <v>10</v>
      </c>
      <c r="I75" s="31">
        <v>4</v>
      </c>
      <c r="J75" s="31" t="s">
        <v>27</v>
      </c>
      <c r="K75" s="31" t="s">
        <v>27</v>
      </c>
      <c r="L75" s="38"/>
      <c r="M75" s="38">
        <v>6</v>
      </c>
      <c r="N75" s="38"/>
      <c r="O75" s="38"/>
      <c r="P75" s="33">
        <v>6</v>
      </c>
      <c r="Q75" s="34">
        <f t="shared" ref="Q75:Q79" si="5">ROUND(SUMPRODUCT(H75:P75,$H$10:$P$10)/100,1)</f>
        <v>6.2</v>
      </c>
      <c r="R75" s="35" t="str">
        <f t="shared" si="3"/>
        <v>C</v>
      </c>
      <c r="S75" s="36" t="str">
        <f t="shared" si="1"/>
        <v>Trung bình</v>
      </c>
      <c r="T75" s="37" t="str">
        <f t="shared" si="4"/>
        <v/>
      </c>
      <c r="U75" s="91"/>
      <c r="V75" s="89" t="str">
        <f t="shared" ref="V75:V79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1:38" ht="18.75" customHeight="1">
      <c r="B76" s="26">
        <v>66</v>
      </c>
      <c r="C76" s="27" t="s">
        <v>3547</v>
      </c>
      <c r="D76" s="28" t="s">
        <v>138</v>
      </c>
      <c r="E76" s="29" t="s">
        <v>300</v>
      </c>
      <c r="F76" s="30" t="s">
        <v>2215</v>
      </c>
      <c r="G76" s="27" t="s">
        <v>893</v>
      </c>
      <c r="H76" s="31">
        <v>10</v>
      </c>
      <c r="I76" s="31">
        <v>1</v>
      </c>
      <c r="J76" s="31" t="s">
        <v>27</v>
      </c>
      <c r="K76" s="31" t="s">
        <v>27</v>
      </c>
      <c r="L76" s="38"/>
      <c r="M76" s="38">
        <v>6</v>
      </c>
      <c r="N76" s="38"/>
      <c r="O76" s="38"/>
      <c r="P76" s="33">
        <v>6</v>
      </c>
      <c r="Q76" s="34">
        <f t="shared" si="5"/>
        <v>5.3</v>
      </c>
      <c r="R76" s="35" t="str">
        <f t="shared" si="3"/>
        <v>D+</v>
      </c>
      <c r="S76" s="36" t="str">
        <f t="shared" si="1"/>
        <v>Trung bình yếu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1:38" ht="18.75" customHeight="1">
      <c r="B77" s="26">
        <v>67</v>
      </c>
      <c r="C77" s="27" t="s">
        <v>3548</v>
      </c>
      <c r="D77" s="28" t="s">
        <v>138</v>
      </c>
      <c r="E77" s="29" t="s">
        <v>300</v>
      </c>
      <c r="F77" s="30" t="s">
        <v>1205</v>
      </c>
      <c r="G77" s="27" t="s">
        <v>220</v>
      </c>
      <c r="H77" s="31">
        <v>10</v>
      </c>
      <c r="I77" s="31">
        <v>7</v>
      </c>
      <c r="J77" s="31" t="s">
        <v>27</v>
      </c>
      <c r="K77" s="31" t="s">
        <v>27</v>
      </c>
      <c r="L77" s="38"/>
      <c r="M77" s="38">
        <v>2</v>
      </c>
      <c r="N77" s="38"/>
      <c r="O77" s="38"/>
      <c r="P77" s="33">
        <v>2</v>
      </c>
      <c r="Q77" s="34">
        <f t="shared" si="5"/>
        <v>5.0999999999999996</v>
      </c>
      <c r="R77" s="35" t="str">
        <f t="shared" si="3"/>
        <v>D+</v>
      </c>
      <c r="S77" s="36" t="str">
        <f t="shared" si="1"/>
        <v>Trung bình yếu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1:38" ht="18.75" customHeight="1">
      <c r="B78" s="26">
        <v>68</v>
      </c>
      <c r="C78" s="27" t="s">
        <v>3549</v>
      </c>
      <c r="D78" s="28" t="s">
        <v>2101</v>
      </c>
      <c r="E78" s="29" t="s">
        <v>311</v>
      </c>
      <c r="F78" s="30" t="s">
        <v>736</v>
      </c>
      <c r="G78" s="27" t="s">
        <v>195</v>
      </c>
      <c r="H78" s="31">
        <v>0</v>
      </c>
      <c r="I78" s="31">
        <v>0</v>
      </c>
      <c r="J78" s="31" t="s">
        <v>27</v>
      </c>
      <c r="K78" s="31" t="s">
        <v>27</v>
      </c>
      <c r="L78" s="38"/>
      <c r="M78" s="38">
        <v>0</v>
      </c>
      <c r="N78" s="38"/>
      <c r="O78" s="38"/>
      <c r="P78" s="33">
        <v>0</v>
      </c>
      <c r="Q78" s="34">
        <f t="shared" si="5"/>
        <v>0</v>
      </c>
      <c r="R78" s="35" t="str">
        <f t="shared" si="3"/>
        <v>F</v>
      </c>
      <c r="S78" s="36" t="str">
        <f t="shared" si="1"/>
        <v>Kém</v>
      </c>
      <c r="T78" s="37" t="str">
        <f t="shared" si="4"/>
        <v>Không đủ ĐKDT</v>
      </c>
      <c r="U78" s="91"/>
      <c r="V78" s="89" t="str">
        <f t="shared" si="6"/>
        <v>Học lại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1:38" ht="18.75" customHeight="1">
      <c r="B79" s="26">
        <v>69</v>
      </c>
      <c r="C79" s="27" t="s">
        <v>3550</v>
      </c>
      <c r="D79" s="28" t="s">
        <v>3551</v>
      </c>
      <c r="E79" s="29" t="s">
        <v>342</v>
      </c>
      <c r="F79" s="30" t="s">
        <v>194</v>
      </c>
      <c r="G79" s="27" t="s">
        <v>893</v>
      </c>
      <c r="H79" s="31">
        <v>10</v>
      </c>
      <c r="I79" s="31">
        <v>7</v>
      </c>
      <c r="J79" s="31" t="s">
        <v>27</v>
      </c>
      <c r="K79" s="31" t="s">
        <v>27</v>
      </c>
      <c r="L79" s="38"/>
      <c r="M79" s="38">
        <v>1</v>
      </c>
      <c r="N79" s="38"/>
      <c r="O79" s="38"/>
      <c r="P79" s="33">
        <v>1</v>
      </c>
      <c r="Q79" s="34">
        <f t="shared" si="5"/>
        <v>4.5999999999999996</v>
      </c>
      <c r="R79" s="35" t="str">
        <f t="shared" si="3"/>
        <v>D</v>
      </c>
      <c r="S79" s="36" t="str">
        <f t="shared" si="1"/>
        <v>Trung bình yếu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1:38" ht="7.5" customHeight="1">
      <c r="A80" s="2"/>
      <c r="B80" s="39"/>
      <c r="C80" s="40"/>
      <c r="D80" s="40"/>
      <c r="E80" s="41"/>
      <c r="F80" s="41"/>
      <c r="G80" s="41"/>
      <c r="H80" s="42"/>
      <c r="I80" s="43"/>
      <c r="J80" s="43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3"/>
    </row>
    <row r="81" spans="1:38" ht="16.5" hidden="1">
      <c r="A81" s="2"/>
      <c r="B81" s="111" t="s">
        <v>28</v>
      </c>
      <c r="C81" s="111"/>
      <c r="D81" s="40"/>
      <c r="E81" s="41"/>
      <c r="F81" s="41"/>
      <c r="G81" s="41"/>
      <c r="H81" s="42"/>
      <c r="I81" s="43"/>
      <c r="J81" s="43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3"/>
    </row>
    <row r="82" spans="1:38" ht="16.5" hidden="1" customHeight="1">
      <c r="A82" s="2"/>
      <c r="B82" s="45" t="s">
        <v>29</v>
      </c>
      <c r="C82" s="45"/>
      <c r="D82" s="46">
        <f>+$Y$9</f>
        <v>69</v>
      </c>
      <c r="E82" s="47" t="s">
        <v>30</v>
      </c>
      <c r="F82" s="47"/>
      <c r="G82" s="131" t="s">
        <v>31</v>
      </c>
      <c r="H82" s="131"/>
      <c r="I82" s="131"/>
      <c r="J82" s="131"/>
      <c r="K82" s="131"/>
      <c r="L82" s="131"/>
      <c r="M82" s="131"/>
      <c r="N82" s="131"/>
      <c r="O82" s="131"/>
      <c r="P82" s="48">
        <f>$Y$9 -COUNTIF($T$10:$T$269,"Vắng") -COUNTIF($T$10:$T$269,"Vắng có phép") - COUNTIF($T$10:$T$269,"Đình chỉ thi") - COUNTIF($T$10:$T$269,"Không đủ ĐKDT")</f>
        <v>58</v>
      </c>
      <c r="Q82" s="48"/>
      <c r="R82" s="49"/>
      <c r="S82" s="50"/>
      <c r="T82" s="50" t="s">
        <v>30</v>
      </c>
      <c r="U82" s="3"/>
    </row>
    <row r="83" spans="1:38" ht="16.5" customHeight="1">
      <c r="A83" s="2"/>
      <c r="B83" s="45" t="s">
        <v>32</v>
      </c>
      <c r="C83" s="45"/>
      <c r="D83" s="46">
        <f>+$AJ$9</f>
        <v>57</v>
      </c>
      <c r="E83" s="47" t="s">
        <v>30</v>
      </c>
      <c r="F83" s="47"/>
      <c r="G83" s="131" t="s">
        <v>33</v>
      </c>
      <c r="H83" s="131"/>
      <c r="I83" s="131"/>
      <c r="J83" s="131"/>
      <c r="K83" s="131"/>
      <c r="L83" s="131"/>
      <c r="M83" s="131"/>
      <c r="N83" s="131"/>
      <c r="O83" s="131"/>
      <c r="P83" s="51">
        <f>COUNTIF($T$10:$T$145,"Vắng")</f>
        <v>0</v>
      </c>
      <c r="Q83" s="51"/>
      <c r="R83" s="52"/>
      <c r="S83" s="50"/>
      <c r="T83" s="50" t="s">
        <v>30</v>
      </c>
      <c r="U83" s="3"/>
    </row>
    <row r="84" spans="1:38" ht="16.5" customHeight="1">
      <c r="A84" s="2"/>
      <c r="B84" s="45" t="s">
        <v>53</v>
      </c>
      <c r="C84" s="45"/>
      <c r="D84" s="83">
        <f>COUNTIF(V11:V79,"Học lại")</f>
        <v>12</v>
      </c>
      <c r="E84" s="47" t="s">
        <v>30</v>
      </c>
      <c r="F84" s="47"/>
      <c r="G84" s="131" t="s">
        <v>54</v>
      </c>
      <c r="H84" s="131"/>
      <c r="I84" s="131"/>
      <c r="J84" s="131"/>
      <c r="K84" s="131"/>
      <c r="L84" s="131"/>
      <c r="M84" s="131"/>
      <c r="N84" s="131"/>
      <c r="O84" s="131"/>
      <c r="P84" s="48">
        <f>COUNTIF($T$10:$T$145,"Vắng có phép")</f>
        <v>0</v>
      </c>
      <c r="Q84" s="48"/>
      <c r="R84" s="49"/>
      <c r="S84" s="50"/>
      <c r="T84" s="50" t="s">
        <v>30</v>
      </c>
      <c r="U84" s="3"/>
    </row>
    <row r="85" spans="1:38" ht="3" customHeight="1">
      <c r="A85" s="2"/>
      <c r="B85" s="39"/>
      <c r="C85" s="40"/>
      <c r="D85" s="40"/>
      <c r="E85" s="41"/>
      <c r="F85" s="41"/>
      <c r="G85" s="41"/>
      <c r="H85" s="42"/>
      <c r="I85" s="43"/>
      <c r="J85" s="43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</row>
    <row r="86" spans="1:38">
      <c r="B86" s="84" t="s">
        <v>34</v>
      </c>
      <c r="C86" s="84"/>
      <c r="D86" s="85">
        <f>COUNTIF(V11:V79,"Thi lại")</f>
        <v>0</v>
      </c>
      <c r="E86" s="86" t="s">
        <v>30</v>
      </c>
      <c r="F86" s="3"/>
      <c r="G86" s="3"/>
      <c r="H86" s="3"/>
      <c r="I86" s="3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3"/>
    </row>
    <row r="87" spans="1:38">
      <c r="B87" s="84"/>
      <c r="C87" s="84"/>
      <c r="D87" s="85"/>
      <c r="E87" s="86"/>
      <c r="F87" s="3"/>
      <c r="G87" s="3"/>
      <c r="H87" s="3"/>
      <c r="I87" s="3"/>
      <c r="J87" s="130" t="s">
        <v>3865</v>
      </c>
      <c r="K87" s="130"/>
      <c r="L87" s="130"/>
      <c r="M87" s="130"/>
      <c r="N87" s="130"/>
      <c r="O87" s="130"/>
      <c r="P87" s="130"/>
      <c r="Q87" s="130"/>
      <c r="R87" s="130"/>
      <c r="S87" s="130"/>
      <c r="T87" s="130"/>
      <c r="U87" s="3"/>
    </row>
    <row r="88" spans="1:38">
      <c r="A88" s="53"/>
      <c r="B88" s="99" t="s">
        <v>35</v>
      </c>
      <c r="C88" s="99"/>
      <c r="D88" s="99"/>
      <c r="E88" s="99"/>
      <c r="F88" s="99"/>
      <c r="G88" s="99"/>
      <c r="H88" s="99"/>
      <c r="I88" s="54"/>
      <c r="J88" s="104" t="s">
        <v>36</v>
      </c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3"/>
    </row>
    <row r="89" spans="1:38" ht="4.5" customHeight="1">
      <c r="A89" s="2"/>
      <c r="B89" s="39"/>
      <c r="C89" s="55"/>
      <c r="D89" s="55"/>
      <c r="E89" s="56"/>
      <c r="F89" s="56"/>
      <c r="G89" s="56"/>
      <c r="H89" s="57"/>
      <c r="I89" s="58"/>
      <c r="J89" s="58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1:38" s="2" customFormat="1">
      <c r="B90" s="99" t="s">
        <v>37</v>
      </c>
      <c r="C90" s="99"/>
      <c r="D90" s="101" t="s">
        <v>38</v>
      </c>
      <c r="E90" s="101"/>
      <c r="F90" s="101"/>
      <c r="G90" s="101"/>
      <c r="H90" s="101"/>
      <c r="I90" s="58"/>
      <c r="J90" s="58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3"/>
      <c r="V90" s="62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</row>
    <row r="91" spans="1:38" s="2" customForma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62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</row>
    <row r="92" spans="1:38" s="2" customForma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 ht="9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 ht="3.75" customHeigh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18" customHeight="1">
      <c r="A96" s="1"/>
      <c r="B96" s="100" t="s">
        <v>3863</v>
      </c>
      <c r="C96" s="100"/>
      <c r="D96" s="100" t="s">
        <v>3864</v>
      </c>
      <c r="E96" s="100"/>
      <c r="F96" s="100"/>
      <c r="G96" s="100"/>
      <c r="H96" s="100"/>
      <c r="I96" s="100"/>
      <c r="J96" s="100" t="s">
        <v>39</v>
      </c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4.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36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ht="38.25" hidden="1" customHeight="1">
      <c r="B99" s="98" t="s">
        <v>51</v>
      </c>
      <c r="C99" s="99"/>
      <c r="D99" s="99"/>
      <c r="E99" s="99"/>
      <c r="F99" s="99"/>
      <c r="G99" s="99"/>
      <c r="H99" s="98" t="s">
        <v>52</v>
      </c>
      <c r="I99" s="98"/>
      <c r="J99" s="98"/>
      <c r="K99" s="98"/>
      <c r="L99" s="98"/>
      <c r="M99" s="98"/>
      <c r="N99" s="102" t="s">
        <v>57</v>
      </c>
      <c r="O99" s="102"/>
      <c r="P99" s="102"/>
      <c r="Q99" s="102"/>
      <c r="R99" s="102"/>
      <c r="S99" s="102"/>
      <c r="T99" s="102"/>
      <c r="U99" s="102"/>
    </row>
    <row r="100" spans="1:38" hidden="1">
      <c r="B100" s="39"/>
      <c r="C100" s="55"/>
      <c r="D100" s="55"/>
      <c r="E100" s="56"/>
      <c r="F100" s="56"/>
      <c r="G100" s="56"/>
      <c r="H100" s="57"/>
      <c r="I100" s="58"/>
      <c r="J100" s="58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38" hidden="1">
      <c r="B101" s="99" t="s">
        <v>37</v>
      </c>
      <c r="C101" s="99"/>
      <c r="D101" s="101" t="s">
        <v>38</v>
      </c>
      <c r="E101" s="101"/>
      <c r="F101" s="101"/>
      <c r="G101" s="101"/>
      <c r="H101" s="101"/>
      <c r="I101" s="58"/>
      <c r="J101" s="58"/>
      <c r="K101" s="44"/>
      <c r="L101" s="44"/>
      <c r="M101" s="44"/>
      <c r="N101" s="44"/>
      <c r="O101" s="44"/>
      <c r="P101" s="44"/>
      <c r="Q101" s="44"/>
      <c r="R101" s="44"/>
      <c r="S101" s="44"/>
      <c r="T101" s="44"/>
    </row>
    <row r="102" spans="1:38" hidden="1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38" hidden="1"/>
    <row r="104" spans="1:38" hidden="1"/>
    <row r="105" spans="1:38" hidden="1"/>
    <row r="106" spans="1:38" hidden="1"/>
    <row r="107" spans="1:38" hidden="1">
      <c r="B107" s="97" t="s">
        <v>3820</v>
      </c>
      <c r="C107" s="97"/>
      <c r="D107" s="97"/>
      <c r="E107" s="97" t="s">
        <v>3821</v>
      </c>
      <c r="F107" s="97"/>
      <c r="G107" s="97"/>
      <c r="H107" s="97"/>
      <c r="I107" s="97"/>
      <c r="J107" s="97"/>
      <c r="K107" s="97"/>
      <c r="L107" s="97"/>
      <c r="M107" s="97"/>
      <c r="N107" s="97" t="s">
        <v>58</v>
      </c>
      <c r="O107" s="97"/>
      <c r="P107" s="97"/>
      <c r="Q107" s="97"/>
      <c r="R107" s="97"/>
      <c r="S107" s="97"/>
      <c r="T107" s="97"/>
      <c r="U107" s="97"/>
    </row>
    <row r="108" spans="1:38" hidden="1"/>
  </sheetData>
  <sheetProtection formatCells="0" formatColumns="0" formatRows="0" insertColumns="0" insertRows="0" insertHyperlinks="0" deleteColumns="0" deleteRows="0" sort="0" autoFilter="0" pivotTables="0"/>
  <autoFilter ref="A9:AL79">
    <filterColumn colId="3" showButton="0"/>
  </autoFilter>
  <mergeCells count="61"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Z5:AC7"/>
    <mergeCell ref="B90:C90"/>
    <mergeCell ref="D90:H90"/>
    <mergeCell ref="T8:T10"/>
    <mergeCell ref="U8:U10"/>
    <mergeCell ref="B10:G10"/>
    <mergeCell ref="B81:C81"/>
    <mergeCell ref="G82:O82"/>
    <mergeCell ref="G83:O83"/>
    <mergeCell ref="M8:N8"/>
    <mergeCell ref="O8:O9"/>
    <mergeCell ref="P8:P9"/>
    <mergeCell ref="Q8:Q10"/>
    <mergeCell ref="R8:R9"/>
    <mergeCell ref="S8:S9"/>
    <mergeCell ref="G8:G9"/>
    <mergeCell ref="G84:O84"/>
    <mergeCell ref="J86:T86"/>
    <mergeCell ref="J87:T87"/>
    <mergeCell ref="B88:H88"/>
    <mergeCell ref="J88:T88"/>
    <mergeCell ref="N107:U107"/>
    <mergeCell ref="B96:C96"/>
    <mergeCell ref="D96:I96"/>
    <mergeCell ref="J96:T96"/>
    <mergeCell ref="B99:G99"/>
    <mergeCell ref="H99:M99"/>
    <mergeCell ref="N99:U99"/>
    <mergeCell ref="B101:C101"/>
    <mergeCell ref="D101:H101"/>
    <mergeCell ref="B107:D107"/>
    <mergeCell ref="E107:G107"/>
    <mergeCell ref="H107:M107"/>
  </mergeCells>
  <conditionalFormatting sqref="H11:P79">
    <cfRule type="cellIs" dxfId="13" priority="5" operator="greaterThan">
      <formula>10</formula>
    </cfRule>
  </conditionalFormatting>
  <conditionalFormatting sqref="C1:C1048576">
    <cfRule type="duplicateValues" dxfId="12" priority="4"/>
  </conditionalFormatting>
  <conditionalFormatting sqref="C107">
    <cfRule type="duplicateValues" dxfId="11" priority="3"/>
  </conditionalFormatting>
  <conditionalFormatting sqref="F107">
    <cfRule type="duplicateValues" dxfId="10" priority="2"/>
  </conditionalFormatting>
  <conditionalFormatting sqref="F107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84 AL3:AL9 X3:AK4 W5:AK9 V11:W7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1"/>
  <sheetViews>
    <sheetView workbookViewId="0">
      <pane ySplit="4" topLeftCell="A77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1.6640625" style="1" customWidth="1"/>
    <col min="2" max="2" width="4" style="1" customWidth="1"/>
    <col min="3" max="3" width="10.33203125" style="1" customWidth="1"/>
    <col min="4" max="4" width="12.21875" style="1" bestFit="1" customWidth="1"/>
    <col min="5" max="5" width="5.88671875" style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3861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2</v>
      </c>
      <c r="G6" s="120" t="s">
        <v>3854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25</v>
      </c>
      <c r="Y9" s="69">
        <f>+$AH$9+$AJ$9+$AF$9</f>
        <v>71</v>
      </c>
      <c r="Z9" s="63">
        <f>COUNTIF($S$10:$S$141,"Khiển trách")</f>
        <v>0</v>
      </c>
      <c r="AA9" s="63">
        <f>COUNTIF($S$10:$S$141,"Cảnh cáo")</f>
        <v>0</v>
      </c>
      <c r="AB9" s="63">
        <f>COUNTIF($S$10:$S$141,"Đình chỉ thi")</f>
        <v>0</v>
      </c>
      <c r="AC9" s="70">
        <f>+($Z$9+$AA$9+$AB$9)/$Y$9*100%</f>
        <v>0</v>
      </c>
      <c r="AD9" s="63">
        <f>SUM(COUNTIF($S$10:$S$139,"Vắng"),COUNTIF($S$10:$S$139,"Vắng có phép"))</f>
        <v>0</v>
      </c>
      <c r="AE9" s="71">
        <f>+$AD$9/$Y$9</f>
        <v>0</v>
      </c>
      <c r="AF9" s="72">
        <f>COUNTIF($V$10:$V$139,"Thi lại")</f>
        <v>0</v>
      </c>
      <c r="AG9" s="71">
        <f>+$AF$9/$Y$9</f>
        <v>0</v>
      </c>
      <c r="AH9" s="72">
        <f>COUNTIF($V$10:$V$140,"Học lại")</f>
        <v>1</v>
      </c>
      <c r="AI9" s="71">
        <f>+$AH$9/$Y$9</f>
        <v>1.4084507042253521E-2</v>
      </c>
      <c r="AJ9" s="63">
        <f>COUNTIF($V$11:$V$140,"Đạt")</f>
        <v>70</v>
      </c>
      <c r="AK9" s="70">
        <f>+$AJ$9/$Y$9</f>
        <v>0.9859154929577465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3552</v>
      </c>
      <c r="D11" s="17" t="s">
        <v>3553</v>
      </c>
      <c r="E11" s="18" t="s">
        <v>67</v>
      </c>
      <c r="F11" s="19" t="s">
        <v>1654</v>
      </c>
      <c r="G11" s="16" t="s">
        <v>69</v>
      </c>
      <c r="H11" s="20">
        <v>10</v>
      </c>
      <c r="I11" s="20">
        <v>4</v>
      </c>
      <c r="J11" s="20" t="s">
        <v>27</v>
      </c>
      <c r="K11" s="20" t="s">
        <v>27</v>
      </c>
      <c r="L11" s="21"/>
      <c r="M11" s="21">
        <v>2</v>
      </c>
      <c r="N11" s="21"/>
      <c r="O11" s="21"/>
      <c r="P11" s="22">
        <v>2</v>
      </c>
      <c r="Q11" s="23">
        <f t="shared" ref="Q11:Q74" si="0">ROUND(SUMPRODUCT(H11:P11,$H$10:$P$10)/100,1)</f>
        <v>4.2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4" t="str">
        <f t="shared" ref="S11:S81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3554</v>
      </c>
      <c r="D12" s="28" t="s">
        <v>3555</v>
      </c>
      <c r="E12" s="29" t="s">
        <v>67</v>
      </c>
      <c r="F12" s="30" t="s">
        <v>215</v>
      </c>
      <c r="G12" s="27" t="s">
        <v>643</v>
      </c>
      <c r="H12" s="31">
        <v>7</v>
      </c>
      <c r="I12" s="31">
        <v>5</v>
      </c>
      <c r="J12" s="31" t="s">
        <v>27</v>
      </c>
      <c r="K12" s="31" t="s">
        <v>27</v>
      </c>
      <c r="L12" s="32"/>
      <c r="M12" s="32">
        <v>4</v>
      </c>
      <c r="N12" s="32"/>
      <c r="O12" s="32"/>
      <c r="P12" s="33">
        <v>4</v>
      </c>
      <c r="Q12" s="34">
        <f t="shared" si="0"/>
        <v>4.9000000000000004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3556</v>
      </c>
      <c r="D13" s="28" t="s">
        <v>3557</v>
      </c>
      <c r="E13" s="29" t="s">
        <v>67</v>
      </c>
      <c r="F13" s="30" t="s">
        <v>86</v>
      </c>
      <c r="G13" s="27" t="s">
        <v>434</v>
      </c>
      <c r="H13" s="31">
        <v>9</v>
      </c>
      <c r="I13" s="31">
        <v>5</v>
      </c>
      <c r="J13" s="31" t="s">
        <v>27</v>
      </c>
      <c r="K13" s="31" t="s">
        <v>27</v>
      </c>
      <c r="L13" s="38"/>
      <c r="M13" s="38">
        <v>5</v>
      </c>
      <c r="N13" s="38"/>
      <c r="O13" s="38"/>
      <c r="P13" s="33">
        <v>5</v>
      </c>
      <c r="Q13" s="34">
        <f t="shared" si="0"/>
        <v>5.8</v>
      </c>
      <c r="R13" s="35" t="str">
        <f t="shared" ref="R13:R8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1"/>
        <v>Trung bình</v>
      </c>
      <c r="T13" s="37" t="str">
        <f t="shared" ref="T13:T81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3558</v>
      </c>
      <c r="D14" s="28" t="s">
        <v>241</v>
      </c>
      <c r="E14" s="29" t="s">
        <v>67</v>
      </c>
      <c r="F14" s="30" t="s">
        <v>3559</v>
      </c>
      <c r="G14" s="27" t="s">
        <v>87</v>
      </c>
      <c r="H14" s="31">
        <v>6</v>
      </c>
      <c r="I14" s="31">
        <v>6</v>
      </c>
      <c r="J14" s="31" t="s">
        <v>27</v>
      </c>
      <c r="K14" s="31" t="s">
        <v>27</v>
      </c>
      <c r="L14" s="38"/>
      <c r="M14" s="38">
        <v>4</v>
      </c>
      <c r="N14" s="38"/>
      <c r="O14" s="38"/>
      <c r="P14" s="33">
        <v>4</v>
      </c>
      <c r="Q14" s="34">
        <f t="shared" si="0"/>
        <v>5</v>
      </c>
      <c r="R14" s="35" t="str">
        <f t="shared" si="3"/>
        <v>D+</v>
      </c>
      <c r="S14" s="36" t="str">
        <f t="shared" si="1"/>
        <v>Trung bình yếu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3560</v>
      </c>
      <c r="D15" s="28" t="s">
        <v>122</v>
      </c>
      <c r="E15" s="29" t="s">
        <v>67</v>
      </c>
      <c r="F15" s="30" t="s">
        <v>316</v>
      </c>
      <c r="G15" s="27" t="s">
        <v>92</v>
      </c>
      <c r="H15" s="31">
        <v>10</v>
      </c>
      <c r="I15" s="31">
        <v>9</v>
      </c>
      <c r="J15" s="31" t="s">
        <v>27</v>
      </c>
      <c r="K15" s="31" t="s">
        <v>27</v>
      </c>
      <c r="L15" s="38"/>
      <c r="M15" s="38">
        <v>8</v>
      </c>
      <c r="N15" s="38"/>
      <c r="O15" s="38"/>
      <c r="P15" s="33">
        <v>8</v>
      </c>
      <c r="Q15" s="34">
        <f t="shared" si="0"/>
        <v>8.6999999999999993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3561</v>
      </c>
      <c r="D16" s="28" t="s">
        <v>129</v>
      </c>
      <c r="E16" s="29" t="s">
        <v>90</v>
      </c>
      <c r="F16" s="30" t="s">
        <v>1146</v>
      </c>
      <c r="G16" s="27" t="s">
        <v>185</v>
      </c>
      <c r="H16" s="31">
        <v>10</v>
      </c>
      <c r="I16" s="31">
        <v>7</v>
      </c>
      <c r="J16" s="31" t="s">
        <v>27</v>
      </c>
      <c r="K16" s="31" t="s">
        <v>27</v>
      </c>
      <c r="L16" s="38"/>
      <c r="M16" s="38">
        <v>3</v>
      </c>
      <c r="N16" s="38"/>
      <c r="O16" s="38"/>
      <c r="P16" s="33">
        <v>3</v>
      </c>
      <c r="Q16" s="34">
        <f t="shared" si="0"/>
        <v>5.6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3562</v>
      </c>
      <c r="D17" s="28" t="s">
        <v>773</v>
      </c>
      <c r="E17" s="29" t="s">
        <v>376</v>
      </c>
      <c r="F17" s="30" t="s">
        <v>1928</v>
      </c>
      <c r="G17" s="27" t="s">
        <v>102</v>
      </c>
      <c r="H17" s="31">
        <v>7</v>
      </c>
      <c r="I17" s="31">
        <v>7</v>
      </c>
      <c r="J17" s="31" t="s">
        <v>27</v>
      </c>
      <c r="K17" s="31" t="s">
        <v>27</v>
      </c>
      <c r="L17" s="38"/>
      <c r="M17" s="38">
        <v>4</v>
      </c>
      <c r="N17" s="38"/>
      <c r="O17" s="38"/>
      <c r="P17" s="33">
        <v>4</v>
      </c>
      <c r="Q17" s="34">
        <f t="shared" si="0"/>
        <v>5.5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3563</v>
      </c>
      <c r="D18" s="28" t="s">
        <v>138</v>
      </c>
      <c r="E18" s="29" t="s">
        <v>2133</v>
      </c>
      <c r="F18" s="30" t="s">
        <v>877</v>
      </c>
      <c r="G18" s="27" t="s">
        <v>69</v>
      </c>
      <c r="H18" s="31">
        <v>9</v>
      </c>
      <c r="I18" s="31">
        <v>4</v>
      </c>
      <c r="J18" s="31" t="s">
        <v>27</v>
      </c>
      <c r="K18" s="31" t="s">
        <v>27</v>
      </c>
      <c r="L18" s="38"/>
      <c r="M18" s="38">
        <v>4</v>
      </c>
      <c r="N18" s="38"/>
      <c r="O18" s="38"/>
      <c r="P18" s="33">
        <v>4</v>
      </c>
      <c r="Q18" s="34">
        <f t="shared" si="0"/>
        <v>5</v>
      </c>
      <c r="R18" s="35" t="str">
        <f t="shared" si="3"/>
        <v>D+</v>
      </c>
      <c r="S18" s="36" t="str">
        <f t="shared" si="1"/>
        <v>Trung bình yếu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3564</v>
      </c>
      <c r="D19" s="28" t="s">
        <v>3565</v>
      </c>
      <c r="E19" s="29" t="s">
        <v>100</v>
      </c>
      <c r="F19" s="30" t="s">
        <v>959</v>
      </c>
      <c r="G19" s="27" t="s">
        <v>69</v>
      </c>
      <c r="H19" s="31">
        <v>9</v>
      </c>
      <c r="I19" s="31">
        <v>8</v>
      </c>
      <c r="J19" s="31" t="s">
        <v>27</v>
      </c>
      <c r="K19" s="31" t="s">
        <v>27</v>
      </c>
      <c r="L19" s="38"/>
      <c r="M19" s="38">
        <v>4</v>
      </c>
      <c r="N19" s="38"/>
      <c r="O19" s="38"/>
      <c r="P19" s="33">
        <v>4</v>
      </c>
      <c r="Q19" s="34">
        <f t="shared" si="0"/>
        <v>6.2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3566</v>
      </c>
      <c r="D20" s="28" t="s">
        <v>155</v>
      </c>
      <c r="E20" s="29" t="s">
        <v>100</v>
      </c>
      <c r="F20" s="30" t="s">
        <v>601</v>
      </c>
      <c r="G20" s="27" t="s">
        <v>647</v>
      </c>
      <c r="H20" s="31">
        <v>8</v>
      </c>
      <c r="I20" s="31">
        <v>6</v>
      </c>
      <c r="J20" s="31" t="s">
        <v>27</v>
      </c>
      <c r="K20" s="31" t="s">
        <v>27</v>
      </c>
      <c r="L20" s="38"/>
      <c r="M20" s="38">
        <v>8</v>
      </c>
      <c r="N20" s="38"/>
      <c r="O20" s="38"/>
      <c r="P20" s="33">
        <v>8</v>
      </c>
      <c r="Q20" s="34">
        <f t="shared" si="0"/>
        <v>7.4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3567</v>
      </c>
      <c r="D21" s="28" t="s">
        <v>224</v>
      </c>
      <c r="E21" s="29" t="s">
        <v>100</v>
      </c>
      <c r="F21" s="30" t="s">
        <v>724</v>
      </c>
      <c r="G21" s="27" t="s">
        <v>69</v>
      </c>
      <c r="H21" s="31">
        <v>10</v>
      </c>
      <c r="I21" s="31">
        <v>8</v>
      </c>
      <c r="J21" s="31" t="s">
        <v>27</v>
      </c>
      <c r="K21" s="31" t="s">
        <v>27</v>
      </c>
      <c r="L21" s="38"/>
      <c r="M21" s="38">
        <v>3</v>
      </c>
      <c r="N21" s="38"/>
      <c r="O21" s="38"/>
      <c r="P21" s="33">
        <v>3</v>
      </c>
      <c r="Q21" s="34">
        <f t="shared" si="0"/>
        <v>5.9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3568</v>
      </c>
      <c r="D22" s="28" t="s">
        <v>3569</v>
      </c>
      <c r="E22" s="29" t="s">
        <v>1880</v>
      </c>
      <c r="F22" s="30" t="s">
        <v>1282</v>
      </c>
      <c r="G22" s="27" t="s">
        <v>227</v>
      </c>
      <c r="H22" s="31">
        <v>7</v>
      </c>
      <c r="I22" s="31">
        <v>9</v>
      </c>
      <c r="J22" s="31" t="s">
        <v>27</v>
      </c>
      <c r="K22" s="31" t="s">
        <v>27</v>
      </c>
      <c r="L22" s="38"/>
      <c r="M22" s="38">
        <v>3</v>
      </c>
      <c r="N22" s="38"/>
      <c r="O22" s="38"/>
      <c r="P22" s="33">
        <v>3</v>
      </c>
      <c r="Q22" s="34">
        <f t="shared" si="0"/>
        <v>5.6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3570</v>
      </c>
      <c r="D23" s="28" t="s">
        <v>458</v>
      </c>
      <c r="E23" s="29" t="s">
        <v>105</v>
      </c>
      <c r="F23" s="30" t="s">
        <v>799</v>
      </c>
      <c r="G23" s="27" t="s">
        <v>170</v>
      </c>
      <c r="H23" s="31">
        <v>5</v>
      </c>
      <c r="I23" s="31">
        <v>8</v>
      </c>
      <c r="J23" s="31" t="s">
        <v>27</v>
      </c>
      <c r="K23" s="31" t="s">
        <v>27</v>
      </c>
      <c r="L23" s="38"/>
      <c r="M23" s="38">
        <v>3</v>
      </c>
      <c r="N23" s="38"/>
      <c r="O23" s="38"/>
      <c r="P23" s="33">
        <v>3</v>
      </c>
      <c r="Q23" s="34">
        <f t="shared" si="0"/>
        <v>4.9000000000000004</v>
      </c>
      <c r="R23" s="35" t="str">
        <f t="shared" si="3"/>
        <v>D</v>
      </c>
      <c r="S23" s="36" t="str">
        <f t="shared" si="1"/>
        <v>Trung bình yếu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3571</v>
      </c>
      <c r="D24" s="28" t="s">
        <v>3300</v>
      </c>
      <c r="E24" s="29" t="s">
        <v>1457</v>
      </c>
      <c r="F24" s="30" t="s">
        <v>1016</v>
      </c>
      <c r="G24" s="27" t="s">
        <v>768</v>
      </c>
      <c r="H24" s="31">
        <v>8</v>
      </c>
      <c r="I24" s="31">
        <v>6</v>
      </c>
      <c r="J24" s="31" t="s">
        <v>27</v>
      </c>
      <c r="K24" s="31" t="s">
        <v>27</v>
      </c>
      <c r="L24" s="38"/>
      <c r="M24" s="38">
        <v>4</v>
      </c>
      <c r="N24" s="38"/>
      <c r="O24" s="38"/>
      <c r="P24" s="33">
        <v>4</v>
      </c>
      <c r="Q24" s="34">
        <f t="shared" si="0"/>
        <v>5.4</v>
      </c>
      <c r="R24" s="35" t="str">
        <f t="shared" si="3"/>
        <v>D+</v>
      </c>
      <c r="S24" s="36" t="str">
        <f t="shared" si="1"/>
        <v>Trung bình yếu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3572</v>
      </c>
      <c r="D25" s="28" t="s">
        <v>117</v>
      </c>
      <c r="E25" s="29" t="s">
        <v>996</v>
      </c>
      <c r="F25" s="30" t="s">
        <v>1043</v>
      </c>
      <c r="G25" s="27" t="s">
        <v>69</v>
      </c>
      <c r="H25" s="31">
        <v>7</v>
      </c>
      <c r="I25" s="31">
        <v>8</v>
      </c>
      <c r="J25" s="31" t="s">
        <v>27</v>
      </c>
      <c r="K25" s="31" t="s">
        <v>27</v>
      </c>
      <c r="L25" s="38"/>
      <c r="M25" s="38">
        <v>3</v>
      </c>
      <c r="N25" s="38"/>
      <c r="O25" s="38"/>
      <c r="P25" s="33">
        <v>3</v>
      </c>
      <c r="Q25" s="34">
        <f t="shared" si="0"/>
        <v>5.3</v>
      </c>
      <c r="R25" s="35" t="str">
        <f t="shared" si="3"/>
        <v>D+</v>
      </c>
      <c r="S25" s="36" t="str">
        <f t="shared" si="1"/>
        <v>Trung bình yếu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3573</v>
      </c>
      <c r="D26" s="28" t="s">
        <v>734</v>
      </c>
      <c r="E26" s="29" t="s">
        <v>996</v>
      </c>
      <c r="F26" s="30" t="s">
        <v>1227</v>
      </c>
      <c r="G26" s="27" t="s">
        <v>434</v>
      </c>
      <c r="H26" s="31">
        <v>5</v>
      </c>
      <c r="I26" s="31">
        <v>6</v>
      </c>
      <c r="J26" s="31" t="s">
        <v>27</v>
      </c>
      <c r="K26" s="31" t="s">
        <v>27</v>
      </c>
      <c r="L26" s="38"/>
      <c r="M26" s="38">
        <v>3</v>
      </c>
      <c r="N26" s="38"/>
      <c r="O26" s="38"/>
      <c r="P26" s="33">
        <v>3</v>
      </c>
      <c r="Q26" s="34">
        <f t="shared" si="0"/>
        <v>4.3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3574</v>
      </c>
      <c r="D27" s="28" t="s">
        <v>868</v>
      </c>
      <c r="E27" s="29" t="s">
        <v>130</v>
      </c>
      <c r="F27" s="30" t="s">
        <v>676</v>
      </c>
      <c r="G27" s="27" t="s">
        <v>69</v>
      </c>
      <c r="H27" s="31">
        <v>9</v>
      </c>
      <c r="I27" s="31">
        <v>8</v>
      </c>
      <c r="J27" s="31" t="s">
        <v>27</v>
      </c>
      <c r="K27" s="31" t="s">
        <v>27</v>
      </c>
      <c r="L27" s="38"/>
      <c r="M27" s="38">
        <v>5</v>
      </c>
      <c r="N27" s="38"/>
      <c r="O27" s="38"/>
      <c r="P27" s="33">
        <v>5</v>
      </c>
      <c r="Q27" s="34">
        <f t="shared" si="0"/>
        <v>6.7</v>
      </c>
      <c r="R27" s="35" t="str">
        <f t="shared" si="3"/>
        <v>C+</v>
      </c>
      <c r="S27" s="36" t="str">
        <f t="shared" si="1"/>
        <v>Trung bình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3575</v>
      </c>
      <c r="D28" s="28" t="s">
        <v>3576</v>
      </c>
      <c r="E28" s="29" t="s">
        <v>130</v>
      </c>
      <c r="F28" s="30" t="s">
        <v>855</v>
      </c>
      <c r="G28" s="27" t="s">
        <v>144</v>
      </c>
      <c r="H28" s="31">
        <v>10</v>
      </c>
      <c r="I28" s="31">
        <v>4</v>
      </c>
      <c r="J28" s="31" t="s">
        <v>27</v>
      </c>
      <c r="K28" s="31" t="s">
        <v>27</v>
      </c>
      <c r="L28" s="38"/>
      <c r="M28" s="38">
        <v>4</v>
      </c>
      <c r="N28" s="38"/>
      <c r="O28" s="38"/>
      <c r="P28" s="33">
        <v>4</v>
      </c>
      <c r="Q28" s="34">
        <f t="shared" si="0"/>
        <v>5.2</v>
      </c>
      <c r="R28" s="35" t="str">
        <f t="shared" si="3"/>
        <v>D+</v>
      </c>
      <c r="S28" s="36" t="str">
        <f t="shared" si="1"/>
        <v>Trung bình yếu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3577</v>
      </c>
      <c r="D29" s="28" t="s">
        <v>345</v>
      </c>
      <c r="E29" s="29" t="s">
        <v>402</v>
      </c>
      <c r="F29" s="30" t="s">
        <v>1305</v>
      </c>
      <c r="G29" s="27" t="s">
        <v>69</v>
      </c>
      <c r="H29" s="31">
        <v>0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>Không đủ ĐKDT</v>
      </c>
      <c r="U29" s="91"/>
      <c r="V29" s="89" t="str">
        <f t="shared" si="2"/>
        <v>Học lại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3578</v>
      </c>
      <c r="D30" s="28" t="s">
        <v>391</v>
      </c>
      <c r="E30" s="29" t="s">
        <v>142</v>
      </c>
      <c r="F30" s="30" t="s">
        <v>423</v>
      </c>
      <c r="G30" s="27" t="s">
        <v>153</v>
      </c>
      <c r="H30" s="31">
        <v>10</v>
      </c>
      <c r="I30" s="31">
        <v>4</v>
      </c>
      <c r="J30" s="31" t="s">
        <v>27</v>
      </c>
      <c r="K30" s="31" t="s">
        <v>27</v>
      </c>
      <c r="L30" s="38"/>
      <c r="M30" s="38">
        <v>2</v>
      </c>
      <c r="N30" s="38"/>
      <c r="O30" s="38"/>
      <c r="P30" s="33">
        <v>2</v>
      </c>
      <c r="Q30" s="34">
        <f t="shared" si="0"/>
        <v>4.2</v>
      </c>
      <c r="R30" s="35" t="str">
        <f t="shared" si="3"/>
        <v>D</v>
      </c>
      <c r="S30" s="36" t="str">
        <f t="shared" si="1"/>
        <v>Trung bình yếu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3579</v>
      </c>
      <c r="D31" s="28" t="s">
        <v>1108</v>
      </c>
      <c r="E31" s="29" t="s">
        <v>642</v>
      </c>
      <c r="F31" s="30" t="s">
        <v>1070</v>
      </c>
      <c r="G31" s="27" t="s">
        <v>158</v>
      </c>
      <c r="H31" s="31">
        <v>8</v>
      </c>
      <c r="I31" s="31">
        <v>4</v>
      </c>
      <c r="J31" s="31" t="s">
        <v>27</v>
      </c>
      <c r="K31" s="31" t="s">
        <v>27</v>
      </c>
      <c r="L31" s="38"/>
      <c r="M31" s="38">
        <v>3</v>
      </c>
      <c r="N31" s="38"/>
      <c r="O31" s="38"/>
      <c r="P31" s="33">
        <v>3</v>
      </c>
      <c r="Q31" s="34">
        <f t="shared" si="0"/>
        <v>4.3</v>
      </c>
      <c r="R31" s="35" t="str">
        <f t="shared" si="3"/>
        <v>D</v>
      </c>
      <c r="S31" s="36" t="str">
        <f t="shared" si="1"/>
        <v>Trung bình yếu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3580</v>
      </c>
      <c r="D32" s="28" t="s">
        <v>3581</v>
      </c>
      <c r="E32" s="29" t="s">
        <v>151</v>
      </c>
      <c r="F32" s="30" t="s">
        <v>1629</v>
      </c>
      <c r="G32" s="27" t="s">
        <v>331</v>
      </c>
      <c r="H32" s="31">
        <v>8</v>
      </c>
      <c r="I32" s="31">
        <v>4</v>
      </c>
      <c r="J32" s="31" t="s">
        <v>27</v>
      </c>
      <c r="K32" s="31" t="s">
        <v>27</v>
      </c>
      <c r="L32" s="38"/>
      <c r="M32" s="38">
        <v>5</v>
      </c>
      <c r="N32" s="38"/>
      <c r="O32" s="38"/>
      <c r="P32" s="33">
        <v>5</v>
      </c>
      <c r="Q32" s="34">
        <f t="shared" si="0"/>
        <v>5.3</v>
      </c>
      <c r="R32" s="35" t="str">
        <f t="shared" si="3"/>
        <v>D+</v>
      </c>
      <c r="S32" s="36" t="str">
        <f t="shared" si="1"/>
        <v>Trung bình yếu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3582</v>
      </c>
      <c r="D33" s="28" t="s">
        <v>3583</v>
      </c>
      <c r="E33" s="29" t="s">
        <v>1911</v>
      </c>
      <c r="F33" s="30" t="s">
        <v>485</v>
      </c>
      <c r="G33" s="27" t="s">
        <v>424</v>
      </c>
      <c r="H33" s="31">
        <v>10</v>
      </c>
      <c r="I33" s="31">
        <v>6</v>
      </c>
      <c r="J33" s="31" t="s">
        <v>27</v>
      </c>
      <c r="K33" s="31" t="s">
        <v>27</v>
      </c>
      <c r="L33" s="38"/>
      <c r="M33" s="38">
        <v>5</v>
      </c>
      <c r="N33" s="38"/>
      <c r="O33" s="38"/>
      <c r="P33" s="33">
        <v>5</v>
      </c>
      <c r="Q33" s="34">
        <f t="shared" si="0"/>
        <v>6.3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3584</v>
      </c>
      <c r="D34" s="28" t="s">
        <v>2176</v>
      </c>
      <c r="E34" s="29" t="s">
        <v>1330</v>
      </c>
      <c r="F34" s="30" t="s">
        <v>1678</v>
      </c>
      <c r="G34" s="27" t="s">
        <v>394</v>
      </c>
      <c r="H34" s="31">
        <v>6</v>
      </c>
      <c r="I34" s="31">
        <v>8</v>
      </c>
      <c r="J34" s="31" t="s">
        <v>27</v>
      </c>
      <c r="K34" s="31" t="s">
        <v>27</v>
      </c>
      <c r="L34" s="38"/>
      <c r="M34" s="38">
        <v>2</v>
      </c>
      <c r="N34" s="38"/>
      <c r="O34" s="38"/>
      <c r="P34" s="33">
        <v>2</v>
      </c>
      <c r="Q34" s="34">
        <f t="shared" si="0"/>
        <v>4.5999999999999996</v>
      </c>
      <c r="R34" s="35" t="str">
        <f t="shared" si="3"/>
        <v>D</v>
      </c>
      <c r="S34" s="36" t="str">
        <f t="shared" si="1"/>
        <v>Trung bình yếu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3585</v>
      </c>
      <c r="D35" s="28" t="s">
        <v>285</v>
      </c>
      <c r="E35" s="29" t="s">
        <v>411</v>
      </c>
      <c r="F35" s="30" t="s">
        <v>165</v>
      </c>
      <c r="G35" s="27" t="s">
        <v>69</v>
      </c>
      <c r="H35" s="31">
        <v>9</v>
      </c>
      <c r="I35" s="31">
        <v>8</v>
      </c>
      <c r="J35" s="31" t="s">
        <v>27</v>
      </c>
      <c r="K35" s="31" t="s">
        <v>27</v>
      </c>
      <c r="L35" s="38"/>
      <c r="M35" s="38">
        <v>3</v>
      </c>
      <c r="N35" s="38"/>
      <c r="O35" s="38"/>
      <c r="P35" s="33">
        <v>3</v>
      </c>
      <c r="Q35" s="34">
        <f t="shared" si="0"/>
        <v>5.7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3586</v>
      </c>
      <c r="D36" s="28" t="s">
        <v>442</v>
      </c>
      <c r="E36" s="29" t="s">
        <v>1335</v>
      </c>
      <c r="F36" s="30" t="s">
        <v>971</v>
      </c>
      <c r="G36" s="27" t="s">
        <v>76</v>
      </c>
      <c r="H36" s="31">
        <v>7</v>
      </c>
      <c r="I36" s="31">
        <v>7</v>
      </c>
      <c r="J36" s="31" t="s">
        <v>27</v>
      </c>
      <c r="K36" s="31" t="s">
        <v>27</v>
      </c>
      <c r="L36" s="38"/>
      <c r="M36" s="38">
        <v>6</v>
      </c>
      <c r="N36" s="38"/>
      <c r="O36" s="38"/>
      <c r="P36" s="33">
        <v>6</v>
      </c>
      <c r="Q36" s="34">
        <f t="shared" si="0"/>
        <v>6.5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3587</v>
      </c>
      <c r="D37" s="28" t="s">
        <v>744</v>
      </c>
      <c r="E37" s="29" t="s">
        <v>161</v>
      </c>
      <c r="F37" s="30" t="s">
        <v>2595</v>
      </c>
      <c r="G37" s="27" t="s">
        <v>394</v>
      </c>
      <c r="H37" s="31">
        <v>10</v>
      </c>
      <c r="I37" s="31">
        <v>9</v>
      </c>
      <c r="J37" s="31" t="s">
        <v>27</v>
      </c>
      <c r="K37" s="31" t="s">
        <v>27</v>
      </c>
      <c r="L37" s="38"/>
      <c r="M37" s="38">
        <v>3</v>
      </c>
      <c r="N37" s="38"/>
      <c r="O37" s="38"/>
      <c r="P37" s="33">
        <v>3</v>
      </c>
      <c r="Q37" s="34">
        <f t="shared" si="0"/>
        <v>6.2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3588</v>
      </c>
      <c r="D38" s="28" t="s">
        <v>3589</v>
      </c>
      <c r="E38" s="29" t="s">
        <v>161</v>
      </c>
      <c r="F38" s="30" t="s">
        <v>1262</v>
      </c>
      <c r="G38" s="27" t="s">
        <v>69</v>
      </c>
      <c r="H38" s="31">
        <v>10</v>
      </c>
      <c r="I38" s="31">
        <v>5</v>
      </c>
      <c r="J38" s="31" t="s">
        <v>27</v>
      </c>
      <c r="K38" s="31" t="s">
        <v>27</v>
      </c>
      <c r="L38" s="38"/>
      <c r="M38" s="38">
        <v>2</v>
      </c>
      <c r="N38" s="38"/>
      <c r="O38" s="38"/>
      <c r="P38" s="33">
        <v>2</v>
      </c>
      <c r="Q38" s="34">
        <f t="shared" si="0"/>
        <v>4.5</v>
      </c>
      <c r="R38" s="35" t="str">
        <f t="shared" si="3"/>
        <v>D</v>
      </c>
      <c r="S38" s="36" t="str">
        <f t="shared" si="1"/>
        <v>Trung bình yếu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3590</v>
      </c>
      <c r="D39" s="28" t="s">
        <v>430</v>
      </c>
      <c r="E39" s="29" t="s">
        <v>161</v>
      </c>
      <c r="F39" s="30" t="s">
        <v>991</v>
      </c>
      <c r="G39" s="27" t="s">
        <v>69</v>
      </c>
      <c r="H39" s="31">
        <v>6</v>
      </c>
      <c r="I39" s="31">
        <v>7</v>
      </c>
      <c r="J39" s="31" t="s">
        <v>27</v>
      </c>
      <c r="K39" s="31" t="s">
        <v>27</v>
      </c>
      <c r="L39" s="38"/>
      <c r="M39" s="38">
        <v>5</v>
      </c>
      <c r="N39" s="38"/>
      <c r="O39" s="38"/>
      <c r="P39" s="33">
        <v>5</v>
      </c>
      <c r="Q39" s="34">
        <f t="shared" si="0"/>
        <v>5.8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3591</v>
      </c>
      <c r="D40" s="28" t="s">
        <v>3592</v>
      </c>
      <c r="E40" s="29" t="s">
        <v>667</v>
      </c>
      <c r="F40" s="30" t="s">
        <v>3593</v>
      </c>
      <c r="G40" s="27" t="s">
        <v>144</v>
      </c>
      <c r="H40" s="31">
        <v>7</v>
      </c>
      <c r="I40" s="31">
        <v>4</v>
      </c>
      <c r="J40" s="31" t="s">
        <v>27</v>
      </c>
      <c r="K40" s="31" t="s">
        <v>27</v>
      </c>
      <c r="L40" s="38"/>
      <c r="M40" s="38">
        <v>5</v>
      </c>
      <c r="N40" s="38"/>
      <c r="O40" s="38"/>
      <c r="P40" s="33">
        <v>5</v>
      </c>
      <c r="Q40" s="34">
        <f t="shared" si="0"/>
        <v>5.0999999999999996</v>
      </c>
      <c r="R40" s="35" t="str">
        <f t="shared" si="3"/>
        <v>D+</v>
      </c>
      <c r="S40" s="36" t="str">
        <f t="shared" si="1"/>
        <v>Trung bình yếu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3594</v>
      </c>
      <c r="D41" s="28" t="s">
        <v>509</v>
      </c>
      <c r="E41" s="29" t="s">
        <v>667</v>
      </c>
      <c r="F41" s="30" t="s">
        <v>63</v>
      </c>
      <c r="G41" s="27" t="s">
        <v>158</v>
      </c>
      <c r="H41" s="31">
        <v>7</v>
      </c>
      <c r="I41" s="31">
        <v>7</v>
      </c>
      <c r="J41" s="31" t="s">
        <v>27</v>
      </c>
      <c r="K41" s="31" t="s">
        <v>27</v>
      </c>
      <c r="L41" s="38"/>
      <c r="M41" s="38">
        <v>5</v>
      </c>
      <c r="N41" s="38"/>
      <c r="O41" s="38"/>
      <c r="P41" s="33">
        <v>5</v>
      </c>
      <c r="Q41" s="34">
        <f t="shared" si="0"/>
        <v>6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3595</v>
      </c>
      <c r="D42" s="28" t="s">
        <v>175</v>
      </c>
      <c r="E42" s="29" t="s">
        <v>427</v>
      </c>
      <c r="F42" s="30" t="s">
        <v>2507</v>
      </c>
      <c r="G42" s="27" t="s">
        <v>768</v>
      </c>
      <c r="H42" s="31">
        <v>10</v>
      </c>
      <c r="I42" s="31">
        <v>8</v>
      </c>
      <c r="J42" s="31" t="s">
        <v>27</v>
      </c>
      <c r="K42" s="31" t="s">
        <v>27</v>
      </c>
      <c r="L42" s="38"/>
      <c r="M42" s="38">
        <v>3</v>
      </c>
      <c r="N42" s="38"/>
      <c r="O42" s="38"/>
      <c r="P42" s="33">
        <v>3</v>
      </c>
      <c r="Q42" s="34">
        <f t="shared" si="0"/>
        <v>5.9</v>
      </c>
      <c r="R42" s="35" t="str">
        <f t="shared" si="3"/>
        <v>C</v>
      </c>
      <c r="S42" s="36" t="str">
        <f t="shared" si="1"/>
        <v>Trung bình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3596</v>
      </c>
      <c r="D43" s="28" t="s">
        <v>1765</v>
      </c>
      <c r="E43" s="29" t="s">
        <v>683</v>
      </c>
      <c r="F43" s="30" t="s">
        <v>1904</v>
      </c>
      <c r="G43" s="27" t="s">
        <v>97</v>
      </c>
      <c r="H43" s="31">
        <v>9</v>
      </c>
      <c r="I43" s="31">
        <v>4</v>
      </c>
      <c r="J43" s="31" t="s">
        <v>27</v>
      </c>
      <c r="K43" s="31" t="s">
        <v>27</v>
      </c>
      <c r="L43" s="38"/>
      <c r="M43" s="38">
        <v>2</v>
      </c>
      <c r="N43" s="38"/>
      <c r="O43" s="38"/>
      <c r="P43" s="33">
        <v>2</v>
      </c>
      <c r="Q43" s="34">
        <f t="shared" si="0"/>
        <v>4</v>
      </c>
      <c r="R43" s="35" t="str">
        <f t="shared" si="3"/>
        <v>D</v>
      </c>
      <c r="S43" s="36" t="str">
        <f t="shared" si="1"/>
        <v>Trung bình yếu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3597</v>
      </c>
      <c r="D44" s="28" t="s">
        <v>915</v>
      </c>
      <c r="E44" s="29" t="s">
        <v>176</v>
      </c>
      <c r="F44" s="30" t="s">
        <v>959</v>
      </c>
      <c r="G44" s="27" t="s">
        <v>69</v>
      </c>
      <c r="H44" s="31">
        <v>10</v>
      </c>
      <c r="I44" s="31">
        <v>5</v>
      </c>
      <c r="J44" s="31" t="s">
        <v>27</v>
      </c>
      <c r="K44" s="31" t="s">
        <v>27</v>
      </c>
      <c r="L44" s="38"/>
      <c r="M44" s="38">
        <v>4</v>
      </c>
      <c r="N44" s="38"/>
      <c r="O44" s="38"/>
      <c r="P44" s="33">
        <v>4</v>
      </c>
      <c r="Q44" s="34">
        <f t="shared" si="0"/>
        <v>5.5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3598</v>
      </c>
      <c r="D45" s="28" t="s">
        <v>686</v>
      </c>
      <c r="E45" s="29" t="s">
        <v>176</v>
      </c>
      <c r="F45" s="30" t="s">
        <v>802</v>
      </c>
      <c r="G45" s="27" t="s">
        <v>394</v>
      </c>
      <c r="H45" s="31">
        <v>5</v>
      </c>
      <c r="I45" s="31">
        <v>5</v>
      </c>
      <c r="J45" s="31" t="s">
        <v>27</v>
      </c>
      <c r="K45" s="31" t="s">
        <v>27</v>
      </c>
      <c r="L45" s="38"/>
      <c r="M45" s="38">
        <v>3</v>
      </c>
      <c r="N45" s="38"/>
      <c r="O45" s="38"/>
      <c r="P45" s="33">
        <v>3</v>
      </c>
      <c r="Q45" s="34">
        <f t="shared" si="0"/>
        <v>4</v>
      </c>
      <c r="R45" s="35" t="str">
        <f t="shared" si="3"/>
        <v>D</v>
      </c>
      <c r="S45" s="36" t="str">
        <f t="shared" si="1"/>
        <v>Trung bình yếu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3599</v>
      </c>
      <c r="D46" s="28" t="s">
        <v>2214</v>
      </c>
      <c r="E46" s="29" t="s">
        <v>193</v>
      </c>
      <c r="F46" s="30" t="s">
        <v>180</v>
      </c>
      <c r="G46" s="27" t="s">
        <v>158</v>
      </c>
      <c r="H46" s="31">
        <v>7</v>
      </c>
      <c r="I46" s="31">
        <v>4</v>
      </c>
      <c r="J46" s="31" t="s">
        <v>27</v>
      </c>
      <c r="K46" s="31" t="s">
        <v>27</v>
      </c>
      <c r="L46" s="38"/>
      <c r="M46" s="38">
        <v>3</v>
      </c>
      <c r="N46" s="38"/>
      <c r="O46" s="38"/>
      <c r="P46" s="33">
        <v>3</v>
      </c>
      <c r="Q46" s="34">
        <f t="shared" si="0"/>
        <v>4.0999999999999996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3600</v>
      </c>
      <c r="D47" s="28" t="s">
        <v>3601</v>
      </c>
      <c r="E47" s="29" t="s">
        <v>193</v>
      </c>
      <c r="F47" s="30" t="s">
        <v>202</v>
      </c>
      <c r="G47" s="27" t="s">
        <v>153</v>
      </c>
      <c r="H47" s="31">
        <v>5</v>
      </c>
      <c r="I47" s="31">
        <v>8</v>
      </c>
      <c r="J47" s="31" t="s">
        <v>27</v>
      </c>
      <c r="K47" s="31" t="s">
        <v>27</v>
      </c>
      <c r="L47" s="38"/>
      <c r="M47" s="38">
        <v>5</v>
      </c>
      <c r="N47" s="38"/>
      <c r="O47" s="38"/>
      <c r="P47" s="33">
        <v>5</v>
      </c>
      <c r="Q47" s="34">
        <f t="shared" si="0"/>
        <v>5.9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3602</v>
      </c>
      <c r="D48" s="28" t="s">
        <v>3603</v>
      </c>
      <c r="E48" s="29" t="s">
        <v>198</v>
      </c>
      <c r="F48" s="30" t="s">
        <v>403</v>
      </c>
      <c r="G48" s="27" t="s">
        <v>69</v>
      </c>
      <c r="H48" s="31">
        <v>9</v>
      </c>
      <c r="I48" s="31">
        <v>8</v>
      </c>
      <c r="J48" s="31" t="s">
        <v>27</v>
      </c>
      <c r="K48" s="31" t="s">
        <v>27</v>
      </c>
      <c r="L48" s="38"/>
      <c r="M48" s="38">
        <v>8</v>
      </c>
      <c r="N48" s="38"/>
      <c r="O48" s="38"/>
      <c r="P48" s="33">
        <v>8</v>
      </c>
      <c r="Q48" s="34">
        <f t="shared" si="0"/>
        <v>8.1999999999999993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3604</v>
      </c>
      <c r="D49" s="28" t="s">
        <v>138</v>
      </c>
      <c r="E49" s="29" t="s">
        <v>1039</v>
      </c>
      <c r="F49" s="30" t="s">
        <v>1597</v>
      </c>
      <c r="G49" s="27" t="s">
        <v>144</v>
      </c>
      <c r="H49" s="31">
        <v>10</v>
      </c>
      <c r="I49" s="31">
        <v>5</v>
      </c>
      <c r="J49" s="31" t="s">
        <v>27</v>
      </c>
      <c r="K49" s="31" t="s">
        <v>27</v>
      </c>
      <c r="L49" s="38"/>
      <c r="M49" s="38">
        <v>5</v>
      </c>
      <c r="N49" s="38"/>
      <c r="O49" s="38"/>
      <c r="P49" s="33">
        <v>5</v>
      </c>
      <c r="Q49" s="34">
        <f t="shared" si="0"/>
        <v>6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3605</v>
      </c>
      <c r="D50" s="28" t="s">
        <v>3055</v>
      </c>
      <c r="E50" s="29" t="s">
        <v>3606</v>
      </c>
      <c r="F50" s="30" t="s">
        <v>736</v>
      </c>
      <c r="G50" s="27" t="s">
        <v>158</v>
      </c>
      <c r="H50" s="31">
        <v>9</v>
      </c>
      <c r="I50" s="31">
        <v>6</v>
      </c>
      <c r="J50" s="31" t="s">
        <v>27</v>
      </c>
      <c r="K50" s="31" t="s">
        <v>27</v>
      </c>
      <c r="L50" s="38"/>
      <c r="M50" s="38">
        <v>2</v>
      </c>
      <c r="N50" s="38"/>
      <c r="O50" s="38"/>
      <c r="P50" s="33">
        <v>2</v>
      </c>
      <c r="Q50" s="34">
        <f t="shared" si="0"/>
        <v>4.5999999999999996</v>
      </c>
      <c r="R50" s="35" t="str">
        <f t="shared" si="3"/>
        <v>D</v>
      </c>
      <c r="S50" s="36" t="str">
        <f t="shared" si="1"/>
        <v>Trung bình yếu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3607</v>
      </c>
      <c r="D51" s="28" t="s">
        <v>3608</v>
      </c>
      <c r="E51" s="29" t="s">
        <v>208</v>
      </c>
      <c r="F51" s="30" t="s">
        <v>959</v>
      </c>
      <c r="G51" s="27" t="s">
        <v>158</v>
      </c>
      <c r="H51" s="31">
        <v>7</v>
      </c>
      <c r="I51" s="31">
        <v>6</v>
      </c>
      <c r="J51" s="31" t="s">
        <v>27</v>
      </c>
      <c r="K51" s="31" t="s">
        <v>27</v>
      </c>
      <c r="L51" s="38"/>
      <c r="M51" s="38">
        <v>3</v>
      </c>
      <c r="N51" s="38"/>
      <c r="O51" s="38"/>
      <c r="P51" s="33">
        <v>3</v>
      </c>
      <c r="Q51" s="34">
        <f t="shared" si="0"/>
        <v>4.7</v>
      </c>
      <c r="R51" s="35" t="str">
        <f t="shared" si="3"/>
        <v>D</v>
      </c>
      <c r="S51" s="36" t="str">
        <f t="shared" si="1"/>
        <v>Trung bình yếu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3609</v>
      </c>
      <c r="D52" s="28" t="s">
        <v>2776</v>
      </c>
      <c r="E52" s="29" t="s">
        <v>208</v>
      </c>
      <c r="F52" s="30" t="s">
        <v>389</v>
      </c>
      <c r="G52" s="27" t="s">
        <v>69</v>
      </c>
      <c r="H52" s="31">
        <v>9</v>
      </c>
      <c r="I52" s="31">
        <v>4</v>
      </c>
      <c r="J52" s="31" t="s">
        <v>27</v>
      </c>
      <c r="K52" s="31" t="s">
        <v>27</v>
      </c>
      <c r="L52" s="38"/>
      <c r="M52" s="38">
        <v>4</v>
      </c>
      <c r="N52" s="38"/>
      <c r="O52" s="38"/>
      <c r="P52" s="33">
        <v>4</v>
      </c>
      <c r="Q52" s="34">
        <f t="shared" si="0"/>
        <v>5</v>
      </c>
      <c r="R52" s="35" t="str">
        <f t="shared" si="3"/>
        <v>D+</v>
      </c>
      <c r="S52" s="36" t="str">
        <f t="shared" si="1"/>
        <v>Trung bình yếu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3610</v>
      </c>
      <c r="D53" s="28" t="s">
        <v>1180</v>
      </c>
      <c r="E53" s="29" t="s">
        <v>474</v>
      </c>
      <c r="F53" s="30" t="s">
        <v>3340</v>
      </c>
      <c r="G53" s="27" t="s">
        <v>136</v>
      </c>
      <c r="H53" s="31">
        <v>9</v>
      </c>
      <c r="I53" s="31">
        <v>5</v>
      </c>
      <c r="J53" s="31" t="s">
        <v>27</v>
      </c>
      <c r="K53" s="31" t="s">
        <v>27</v>
      </c>
      <c r="L53" s="38"/>
      <c r="M53" s="38">
        <v>4</v>
      </c>
      <c r="N53" s="38"/>
      <c r="O53" s="38"/>
      <c r="P53" s="33">
        <v>4</v>
      </c>
      <c r="Q53" s="34">
        <f t="shared" si="0"/>
        <v>5.3</v>
      </c>
      <c r="R53" s="35" t="str">
        <f t="shared" si="3"/>
        <v>D+</v>
      </c>
      <c r="S53" s="36" t="str">
        <f t="shared" si="1"/>
        <v>Trung bình yếu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3611</v>
      </c>
      <c r="D54" s="28" t="s">
        <v>3612</v>
      </c>
      <c r="E54" s="29" t="s">
        <v>476</v>
      </c>
      <c r="F54" s="30" t="s">
        <v>1259</v>
      </c>
      <c r="G54" s="27" t="s">
        <v>424</v>
      </c>
      <c r="H54" s="31">
        <v>9</v>
      </c>
      <c r="I54" s="31">
        <v>8</v>
      </c>
      <c r="J54" s="31" t="s">
        <v>27</v>
      </c>
      <c r="K54" s="31" t="s">
        <v>27</v>
      </c>
      <c r="L54" s="38"/>
      <c r="M54" s="38">
        <v>6</v>
      </c>
      <c r="N54" s="38"/>
      <c r="O54" s="38"/>
      <c r="P54" s="33">
        <v>6</v>
      </c>
      <c r="Q54" s="34">
        <f t="shared" si="0"/>
        <v>7.2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3613</v>
      </c>
      <c r="D55" s="28" t="s">
        <v>1572</v>
      </c>
      <c r="E55" s="29" t="s">
        <v>476</v>
      </c>
      <c r="F55" s="30" t="s">
        <v>194</v>
      </c>
      <c r="G55" s="27" t="s">
        <v>69</v>
      </c>
      <c r="H55" s="31">
        <v>7</v>
      </c>
      <c r="I55" s="31">
        <v>8</v>
      </c>
      <c r="J55" s="31" t="s">
        <v>27</v>
      </c>
      <c r="K55" s="31" t="s">
        <v>27</v>
      </c>
      <c r="L55" s="38"/>
      <c r="M55" s="38">
        <v>4</v>
      </c>
      <c r="N55" s="38"/>
      <c r="O55" s="38"/>
      <c r="P55" s="33">
        <v>4</v>
      </c>
      <c r="Q55" s="34">
        <f t="shared" si="0"/>
        <v>5.8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3614</v>
      </c>
      <c r="D56" s="28" t="s">
        <v>3615</v>
      </c>
      <c r="E56" s="29" t="s">
        <v>1355</v>
      </c>
      <c r="F56" s="30" t="s">
        <v>598</v>
      </c>
      <c r="G56" s="27" t="s">
        <v>87</v>
      </c>
      <c r="H56" s="31">
        <v>8</v>
      </c>
      <c r="I56" s="31">
        <v>5</v>
      </c>
      <c r="J56" s="31" t="s">
        <v>27</v>
      </c>
      <c r="K56" s="31" t="s">
        <v>27</v>
      </c>
      <c r="L56" s="38"/>
      <c r="M56" s="38">
        <v>2</v>
      </c>
      <c r="N56" s="38"/>
      <c r="O56" s="38"/>
      <c r="P56" s="33">
        <v>2</v>
      </c>
      <c r="Q56" s="34">
        <f t="shared" si="0"/>
        <v>4.0999999999999996</v>
      </c>
      <c r="R56" s="35" t="str">
        <f t="shared" si="3"/>
        <v>D</v>
      </c>
      <c r="S56" s="36" t="str">
        <f t="shared" si="1"/>
        <v>Trung bình yếu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3616</v>
      </c>
      <c r="D57" s="28" t="s">
        <v>2119</v>
      </c>
      <c r="E57" s="29" t="s">
        <v>709</v>
      </c>
      <c r="F57" s="30" t="s">
        <v>724</v>
      </c>
      <c r="G57" s="27" t="s">
        <v>69</v>
      </c>
      <c r="H57" s="31">
        <v>9</v>
      </c>
      <c r="I57" s="31">
        <v>7</v>
      </c>
      <c r="J57" s="31" t="s">
        <v>27</v>
      </c>
      <c r="K57" s="31" t="s">
        <v>27</v>
      </c>
      <c r="L57" s="38"/>
      <c r="M57" s="38">
        <v>3</v>
      </c>
      <c r="N57" s="38"/>
      <c r="O57" s="38"/>
      <c r="P57" s="33">
        <v>3</v>
      </c>
      <c r="Q57" s="34">
        <f t="shared" si="0"/>
        <v>5.4</v>
      </c>
      <c r="R57" s="35" t="str">
        <f t="shared" si="3"/>
        <v>D+</v>
      </c>
      <c r="S57" s="36" t="str">
        <f t="shared" si="1"/>
        <v>Trung bình yếu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3617</v>
      </c>
      <c r="D58" s="28" t="s">
        <v>1207</v>
      </c>
      <c r="E58" s="29" t="s">
        <v>1223</v>
      </c>
      <c r="F58" s="30" t="s">
        <v>535</v>
      </c>
      <c r="G58" s="27" t="s">
        <v>69</v>
      </c>
      <c r="H58" s="31">
        <v>9</v>
      </c>
      <c r="I58" s="31">
        <v>6</v>
      </c>
      <c r="J58" s="31" t="s">
        <v>27</v>
      </c>
      <c r="K58" s="31" t="s">
        <v>27</v>
      </c>
      <c r="L58" s="38"/>
      <c r="M58" s="38">
        <v>3</v>
      </c>
      <c r="N58" s="38"/>
      <c r="O58" s="38"/>
      <c r="P58" s="33">
        <v>3</v>
      </c>
      <c r="Q58" s="34">
        <f t="shared" si="0"/>
        <v>5.0999999999999996</v>
      </c>
      <c r="R58" s="35" t="str">
        <f t="shared" si="3"/>
        <v>D+</v>
      </c>
      <c r="S58" s="36" t="str">
        <f t="shared" si="1"/>
        <v>Trung bình yếu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3618</v>
      </c>
      <c r="D59" s="28" t="s">
        <v>1349</v>
      </c>
      <c r="E59" s="29" t="s">
        <v>2190</v>
      </c>
      <c r="F59" s="30" t="s">
        <v>1597</v>
      </c>
      <c r="G59" s="27" t="s">
        <v>69</v>
      </c>
      <c r="H59" s="31">
        <v>9</v>
      </c>
      <c r="I59" s="31">
        <v>5</v>
      </c>
      <c r="J59" s="31" t="s">
        <v>27</v>
      </c>
      <c r="K59" s="31" t="s">
        <v>27</v>
      </c>
      <c r="L59" s="38"/>
      <c r="M59" s="38">
        <v>3</v>
      </c>
      <c r="N59" s="38"/>
      <c r="O59" s="38"/>
      <c r="P59" s="33">
        <v>3</v>
      </c>
      <c r="Q59" s="34">
        <f t="shared" si="0"/>
        <v>4.8</v>
      </c>
      <c r="R59" s="35" t="str">
        <f t="shared" si="3"/>
        <v>D</v>
      </c>
      <c r="S59" s="36" t="str">
        <f t="shared" si="1"/>
        <v>Trung bình yếu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3619</v>
      </c>
      <c r="D60" s="28" t="s">
        <v>3620</v>
      </c>
      <c r="E60" s="29" t="s">
        <v>230</v>
      </c>
      <c r="F60" s="30" t="s">
        <v>956</v>
      </c>
      <c r="G60" s="27" t="s">
        <v>153</v>
      </c>
      <c r="H60" s="31">
        <v>7</v>
      </c>
      <c r="I60" s="31">
        <v>4</v>
      </c>
      <c r="J60" s="31" t="s">
        <v>27</v>
      </c>
      <c r="K60" s="31" t="s">
        <v>27</v>
      </c>
      <c r="L60" s="38"/>
      <c r="M60" s="38">
        <v>6</v>
      </c>
      <c r="N60" s="38"/>
      <c r="O60" s="38"/>
      <c r="P60" s="33">
        <v>6</v>
      </c>
      <c r="Q60" s="34">
        <f t="shared" si="0"/>
        <v>5.6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3621</v>
      </c>
      <c r="D61" s="28" t="s">
        <v>842</v>
      </c>
      <c r="E61" s="29" t="s">
        <v>230</v>
      </c>
      <c r="F61" s="30" t="s">
        <v>1146</v>
      </c>
      <c r="G61" s="27" t="s">
        <v>185</v>
      </c>
      <c r="H61" s="31">
        <v>9</v>
      </c>
      <c r="I61" s="31">
        <v>5</v>
      </c>
      <c r="J61" s="31" t="s">
        <v>27</v>
      </c>
      <c r="K61" s="31" t="s">
        <v>27</v>
      </c>
      <c r="L61" s="38"/>
      <c r="M61" s="38">
        <v>6</v>
      </c>
      <c r="N61" s="38"/>
      <c r="O61" s="38"/>
      <c r="P61" s="33">
        <v>6</v>
      </c>
      <c r="Q61" s="34">
        <f t="shared" si="0"/>
        <v>6.3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3622</v>
      </c>
      <c r="D62" s="28" t="s">
        <v>3623</v>
      </c>
      <c r="E62" s="29" t="s">
        <v>2322</v>
      </c>
      <c r="F62" s="30" t="s">
        <v>999</v>
      </c>
      <c r="G62" s="27" t="s">
        <v>69</v>
      </c>
      <c r="H62" s="31">
        <v>10</v>
      </c>
      <c r="I62" s="31">
        <v>4</v>
      </c>
      <c r="J62" s="31" t="s">
        <v>27</v>
      </c>
      <c r="K62" s="31" t="s">
        <v>27</v>
      </c>
      <c r="L62" s="38"/>
      <c r="M62" s="38">
        <v>3</v>
      </c>
      <c r="N62" s="38"/>
      <c r="O62" s="38"/>
      <c r="P62" s="33">
        <v>3</v>
      </c>
      <c r="Q62" s="34">
        <f t="shared" si="0"/>
        <v>4.7</v>
      </c>
      <c r="R62" s="35" t="str">
        <f t="shared" si="3"/>
        <v>D</v>
      </c>
      <c r="S62" s="36" t="str">
        <f t="shared" si="1"/>
        <v>Trung bình yếu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3624</v>
      </c>
      <c r="D63" s="28" t="s">
        <v>3625</v>
      </c>
      <c r="E63" s="29" t="s">
        <v>3626</v>
      </c>
      <c r="F63" s="30" t="s">
        <v>1567</v>
      </c>
      <c r="G63" s="27" t="s">
        <v>144</v>
      </c>
      <c r="H63" s="31">
        <v>10</v>
      </c>
      <c r="I63" s="31">
        <v>4</v>
      </c>
      <c r="J63" s="31" t="s">
        <v>27</v>
      </c>
      <c r="K63" s="31" t="s">
        <v>27</v>
      </c>
      <c r="L63" s="38"/>
      <c r="M63" s="38">
        <v>2</v>
      </c>
      <c r="N63" s="38"/>
      <c r="O63" s="38"/>
      <c r="P63" s="33">
        <v>2</v>
      </c>
      <c r="Q63" s="34">
        <f t="shared" si="0"/>
        <v>4.2</v>
      </c>
      <c r="R63" s="35" t="str">
        <f t="shared" si="3"/>
        <v>D</v>
      </c>
      <c r="S63" s="36" t="str">
        <f t="shared" si="1"/>
        <v>Trung bình yếu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3627</v>
      </c>
      <c r="D64" s="28" t="s">
        <v>3628</v>
      </c>
      <c r="E64" s="29" t="s">
        <v>512</v>
      </c>
      <c r="F64" s="30" t="s">
        <v>381</v>
      </c>
      <c r="G64" s="27" t="s">
        <v>87</v>
      </c>
      <c r="H64" s="31">
        <v>6</v>
      </c>
      <c r="I64" s="31">
        <v>4</v>
      </c>
      <c r="J64" s="31" t="s">
        <v>27</v>
      </c>
      <c r="K64" s="31" t="s">
        <v>27</v>
      </c>
      <c r="L64" s="38"/>
      <c r="M64" s="38">
        <v>4</v>
      </c>
      <c r="N64" s="38"/>
      <c r="O64" s="38"/>
      <c r="P64" s="33">
        <v>4</v>
      </c>
      <c r="Q64" s="34">
        <f t="shared" si="0"/>
        <v>4.4000000000000004</v>
      </c>
      <c r="R64" s="35" t="str">
        <f t="shared" si="3"/>
        <v>D</v>
      </c>
      <c r="S64" s="36" t="str">
        <f t="shared" si="1"/>
        <v>Trung bình yếu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3629</v>
      </c>
      <c r="D65" s="28" t="s">
        <v>3630</v>
      </c>
      <c r="E65" s="29" t="s">
        <v>515</v>
      </c>
      <c r="F65" s="30" t="s">
        <v>1615</v>
      </c>
      <c r="G65" s="27" t="s">
        <v>158</v>
      </c>
      <c r="H65" s="31">
        <v>10</v>
      </c>
      <c r="I65" s="31">
        <v>5</v>
      </c>
      <c r="J65" s="31" t="s">
        <v>27</v>
      </c>
      <c r="K65" s="31" t="s">
        <v>27</v>
      </c>
      <c r="L65" s="38"/>
      <c r="M65" s="38">
        <v>3</v>
      </c>
      <c r="N65" s="38"/>
      <c r="O65" s="38"/>
      <c r="P65" s="33">
        <v>3</v>
      </c>
      <c r="Q65" s="34">
        <f t="shared" si="0"/>
        <v>5</v>
      </c>
      <c r="R65" s="35" t="str">
        <f t="shared" si="3"/>
        <v>D+</v>
      </c>
      <c r="S65" s="36" t="str">
        <f t="shared" si="1"/>
        <v>Trung bình yếu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3631</v>
      </c>
      <c r="D66" s="28" t="s">
        <v>1320</v>
      </c>
      <c r="E66" s="29" t="s">
        <v>519</v>
      </c>
      <c r="F66" s="30" t="s">
        <v>323</v>
      </c>
      <c r="G66" s="27" t="s">
        <v>144</v>
      </c>
      <c r="H66" s="31">
        <v>10</v>
      </c>
      <c r="I66" s="31">
        <v>4</v>
      </c>
      <c r="J66" s="31" t="s">
        <v>27</v>
      </c>
      <c r="K66" s="31" t="s">
        <v>27</v>
      </c>
      <c r="L66" s="38"/>
      <c r="M66" s="38">
        <v>3</v>
      </c>
      <c r="N66" s="38"/>
      <c r="O66" s="38"/>
      <c r="P66" s="33">
        <v>3</v>
      </c>
      <c r="Q66" s="34">
        <f t="shared" si="0"/>
        <v>4.7</v>
      </c>
      <c r="R66" s="35" t="str">
        <f t="shared" si="3"/>
        <v>D</v>
      </c>
      <c r="S66" s="36" t="str">
        <f t="shared" si="1"/>
        <v>Trung bình yếu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3632</v>
      </c>
      <c r="D67" s="28" t="s">
        <v>410</v>
      </c>
      <c r="E67" s="29" t="s">
        <v>526</v>
      </c>
      <c r="F67" s="30" t="s">
        <v>1266</v>
      </c>
      <c r="G67" s="27" t="s">
        <v>170</v>
      </c>
      <c r="H67" s="31">
        <v>5</v>
      </c>
      <c r="I67" s="31">
        <v>6</v>
      </c>
      <c r="J67" s="31" t="s">
        <v>27</v>
      </c>
      <c r="K67" s="31" t="s">
        <v>27</v>
      </c>
      <c r="L67" s="38"/>
      <c r="M67" s="38">
        <v>5</v>
      </c>
      <c r="N67" s="38"/>
      <c r="O67" s="38"/>
      <c r="P67" s="33">
        <v>5</v>
      </c>
      <c r="Q67" s="34">
        <f t="shared" si="0"/>
        <v>5.3</v>
      </c>
      <c r="R67" s="35" t="str">
        <f t="shared" si="3"/>
        <v>D+</v>
      </c>
      <c r="S67" s="36" t="str">
        <f t="shared" si="1"/>
        <v>Trung bình yếu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3633</v>
      </c>
      <c r="D68" s="28" t="s">
        <v>1930</v>
      </c>
      <c r="E68" s="29" t="s">
        <v>254</v>
      </c>
      <c r="F68" s="30" t="s">
        <v>2598</v>
      </c>
      <c r="G68" s="27" t="s">
        <v>69</v>
      </c>
      <c r="H68" s="31">
        <v>10</v>
      </c>
      <c r="I68" s="31">
        <v>7</v>
      </c>
      <c r="J68" s="31" t="s">
        <v>27</v>
      </c>
      <c r="K68" s="31" t="s">
        <v>27</v>
      </c>
      <c r="L68" s="38"/>
      <c r="M68" s="38">
        <v>4</v>
      </c>
      <c r="N68" s="38"/>
      <c r="O68" s="38"/>
      <c r="P68" s="33">
        <v>4</v>
      </c>
      <c r="Q68" s="34">
        <f t="shared" si="0"/>
        <v>6.1</v>
      </c>
      <c r="R68" s="35" t="str">
        <f t="shared" si="3"/>
        <v>C</v>
      </c>
      <c r="S68" s="36" t="str">
        <f t="shared" si="1"/>
        <v>Trung bình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3634</v>
      </c>
      <c r="D69" s="28" t="s">
        <v>3635</v>
      </c>
      <c r="E69" s="29" t="s">
        <v>531</v>
      </c>
      <c r="F69" s="30" t="s">
        <v>440</v>
      </c>
      <c r="G69" s="27" t="s">
        <v>331</v>
      </c>
      <c r="H69" s="31">
        <v>7</v>
      </c>
      <c r="I69" s="31">
        <v>4</v>
      </c>
      <c r="J69" s="31" t="s">
        <v>27</v>
      </c>
      <c r="K69" s="31" t="s">
        <v>27</v>
      </c>
      <c r="L69" s="38"/>
      <c r="M69" s="38">
        <v>5</v>
      </c>
      <c r="N69" s="38"/>
      <c r="O69" s="38"/>
      <c r="P69" s="33">
        <v>5</v>
      </c>
      <c r="Q69" s="34">
        <f t="shared" si="0"/>
        <v>5.0999999999999996</v>
      </c>
      <c r="R69" s="35" t="str">
        <f t="shared" si="3"/>
        <v>D+</v>
      </c>
      <c r="S69" s="36" t="str">
        <f t="shared" si="1"/>
        <v>Trung bình yếu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3636</v>
      </c>
      <c r="D70" s="28" t="s">
        <v>3637</v>
      </c>
      <c r="E70" s="29" t="s">
        <v>531</v>
      </c>
      <c r="F70" s="30" t="s">
        <v>676</v>
      </c>
      <c r="G70" s="27" t="s">
        <v>158</v>
      </c>
      <c r="H70" s="31">
        <v>10</v>
      </c>
      <c r="I70" s="31">
        <v>6</v>
      </c>
      <c r="J70" s="31" t="s">
        <v>27</v>
      </c>
      <c r="K70" s="31" t="s">
        <v>27</v>
      </c>
      <c r="L70" s="38"/>
      <c r="M70" s="38">
        <v>2</v>
      </c>
      <c r="N70" s="38"/>
      <c r="O70" s="38"/>
      <c r="P70" s="33">
        <v>2</v>
      </c>
      <c r="Q70" s="34">
        <f t="shared" si="0"/>
        <v>4.8</v>
      </c>
      <c r="R70" s="35" t="str">
        <f t="shared" si="3"/>
        <v>D</v>
      </c>
      <c r="S70" s="36" t="str">
        <f t="shared" si="1"/>
        <v>Trung bình yếu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3638</v>
      </c>
      <c r="D71" s="28" t="s">
        <v>3639</v>
      </c>
      <c r="E71" s="29" t="s">
        <v>257</v>
      </c>
      <c r="F71" s="30" t="s">
        <v>520</v>
      </c>
      <c r="G71" s="27" t="s">
        <v>170</v>
      </c>
      <c r="H71" s="31">
        <v>5</v>
      </c>
      <c r="I71" s="31">
        <v>5</v>
      </c>
      <c r="J71" s="31" t="s">
        <v>27</v>
      </c>
      <c r="K71" s="31" t="s">
        <v>27</v>
      </c>
      <c r="L71" s="38"/>
      <c r="M71" s="38">
        <v>3</v>
      </c>
      <c r="N71" s="38"/>
      <c r="O71" s="38"/>
      <c r="P71" s="33">
        <v>3</v>
      </c>
      <c r="Q71" s="34">
        <f t="shared" si="0"/>
        <v>4</v>
      </c>
      <c r="R71" s="35" t="str">
        <f t="shared" si="3"/>
        <v>D</v>
      </c>
      <c r="S71" s="36" t="str">
        <f t="shared" si="1"/>
        <v>Trung bình yếu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3640</v>
      </c>
      <c r="D72" s="28" t="s">
        <v>333</v>
      </c>
      <c r="E72" s="29" t="s">
        <v>1078</v>
      </c>
      <c r="F72" s="30" t="s">
        <v>3208</v>
      </c>
      <c r="G72" s="27" t="s">
        <v>69</v>
      </c>
      <c r="H72" s="31">
        <v>9</v>
      </c>
      <c r="I72" s="31">
        <v>8</v>
      </c>
      <c r="J72" s="31" t="s">
        <v>27</v>
      </c>
      <c r="K72" s="31" t="s">
        <v>27</v>
      </c>
      <c r="L72" s="38"/>
      <c r="M72" s="38">
        <v>4</v>
      </c>
      <c r="N72" s="38"/>
      <c r="O72" s="38"/>
      <c r="P72" s="33">
        <v>4</v>
      </c>
      <c r="Q72" s="34">
        <f t="shared" si="0"/>
        <v>6.2</v>
      </c>
      <c r="R72" s="35" t="str">
        <f t="shared" si="3"/>
        <v>C</v>
      </c>
      <c r="S72" s="36" t="str">
        <f t="shared" si="1"/>
        <v>Trung bình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3641</v>
      </c>
      <c r="D73" s="28" t="s">
        <v>1272</v>
      </c>
      <c r="E73" s="29" t="s">
        <v>1078</v>
      </c>
      <c r="F73" s="30" t="s">
        <v>861</v>
      </c>
      <c r="G73" s="27" t="s">
        <v>144</v>
      </c>
      <c r="H73" s="31">
        <v>5</v>
      </c>
      <c r="I73" s="31">
        <v>5</v>
      </c>
      <c r="J73" s="31" t="s">
        <v>27</v>
      </c>
      <c r="K73" s="31" t="s">
        <v>27</v>
      </c>
      <c r="L73" s="38"/>
      <c r="M73" s="38">
        <v>3</v>
      </c>
      <c r="N73" s="38"/>
      <c r="O73" s="38"/>
      <c r="P73" s="33">
        <v>3</v>
      </c>
      <c r="Q73" s="34">
        <f t="shared" si="0"/>
        <v>4</v>
      </c>
      <c r="R73" s="35" t="str">
        <f t="shared" si="3"/>
        <v>D</v>
      </c>
      <c r="S73" s="36" t="str">
        <f t="shared" si="1"/>
        <v>Trung bình yếu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3642</v>
      </c>
      <c r="D74" s="28" t="s">
        <v>1747</v>
      </c>
      <c r="E74" s="29" t="s">
        <v>1569</v>
      </c>
      <c r="F74" s="30" t="s">
        <v>202</v>
      </c>
      <c r="G74" s="27" t="s">
        <v>917</v>
      </c>
      <c r="H74" s="31">
        <v>8</v>
      </c>
      <c r="I74" s="31">
        <v>9</v>
      </c>
      <c r="J74" s="31" t="s">
        <v>27</v>
      </c>
      <c r="K74" s="31" t="s">
        <v>27</v>
      </c>
      <c r="L74" s="38"/>
      <c r="M74" s="38">
        <v>5</v>
      </c>
      <c r="N74" s="38"/>
      <c r="O74" s="38"/>
      <c r="P74" s="33">
        <v>5</v>
      </c>
      <c r="Q74" s="34">
        <f t="shared" si="0"/>
        <v>6.8</v>
      </c>
      <c r="R74" s="35" t="str">
        <f t="shared" si="3"/>
        <v>C+</v>
      </c>
      <c r="S74" s="36" t="str">
        <f t="shared" si="1"/>
        <v>Trung bình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3643</v>
      </c>
      <c r="D75" s="28" t="s">
        <v>3644</v>
      </c>
      <c r="E75" s="29" t="s">
        <v>300</v>
      </c>
      <c r="F75" s="30" t="s">
        <v>446</v>
      </c>
      <c r="G75" s="27" t="s">
        <v>185</v>
      </c>
      <c r="H75" s="31">
        <v>9</v>
      </c>
      <c r="I75" s="31">
        <v>4</v>
      </c>
      <c r="J75" s="31" t="s">
        <v>27</v>
      </c>
      <c r="K75" s="31" t="s">
        <v>27</v>
      </c>
      <c r="L75" s="38"/>
      <c r="M75" s="38">
        <v>3</v>
      </c>
      <c r="N75" s="38"/>
      <c r="O75" s="38"/>
      <c r="P75" s="33">
        <v>3</v>
      </c>
      <c r="Q75" s="34">
        <f t="shared" ref="Q75:Q81" si="5">ROUND(SUMPRODUCT(H75:P75,$H$10:$P$10)/100,1)</f>
        <v>4.5</v>
      </c>
      <c r="R75" s="35" t="str">
        <f t="shared" si="3"/>
        <v>D</v>
      </c>
      <c r="S75" s="36" t="str">
        <f t="shared" si="1"/>
        <v>Trung bình yếu</v>
      </c>
      <c r="T75" s="37" t="str">
        <f t="shared" si="4"/>
        <v/>
      </c>
      <c r="U75" s="91"/>
      <c r="V75" s="89" t="str">
        <f t="shared" ref="V75:V81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3645</v>
      </c>
      <c r="D76" s="28" t="s">
        <v>3644</v>
      </c>
      <c r="E76" s="29" t="s">
        <v>300</v>
      </c>
      <c r="F76" s="30" t="s">
        <v>2953</v>
      </c>
      <c r="G76" s="27" t="s">
        <v>69</v>
      </c>
      <c r="H76" s="31">
        <v>7</v>
      </c>
      <c r="I76" s="31">
        <v>8</v>
      </c>
      <c r="J76" s="31" t="s">
        <v>27</v>
      </c>
      <c r="K76" s="31" t="s">
        <v>27</v>
      </c>
      <c r="L76" s="38"/>
      <c r="M76" s="38">
        <v>6</v>
      </c>
      <c r="N76" s="38"/>
      <c r="O76" s="38"/>
      <c r="P76" s="33">
        <v>6</v>
      </c>
      <c r="Q76" s="34">
        <f t="shared" si="5"/>
        <v>6.8</v>
      </c>
      <c r="R76" s="35" t="str">
        <f t="shared" si="3"/>
        <v>C+</v>
      </c>
      <c r="S76" s="36" t="str">
        <f t="shared" si="1"/>
        <v>Trung bình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3646</v>
      </c>
      <c r="D77" s="28" t="s">
        <v>1843</v>
      </c>
      <c r="E77" s="29" t="s">
        <v>300</v>
      </c>
      <c r="F77" s="30" t="s">
        <v>191</v>
      </c>
      <c r="G77" s="27" t="s">
        <v>87</v>
      </c>
      <c r="H77" s="31">
        <v>9</v>
      </c>
      <c r="I77" s="31">
        <v>9</v>
      </c>
      <c r="J77" s="31" t="s">
        <v>27</v>
      </c>
      <c r="K77" s="31" t="s">
        <v>27</v>
      </c>
      <c r="L77" s="38"/>
      <c r="M77" s="38">
        <v>7</v>
      </c>
      <c r="N77" s="38"/>
      <c r="O77" s="38"/>
      <c r="P77" s="33">
        <v>7</v>
      </c>
      <c r="Q77" s="34">
        <f t="shared" si="5"/>
        <v>8</v>
      </c>
      <c r="R77" s="35" t="str">
        <f t="shared" si="3"/>
        <v>B+</v>
      </c>
      <c r="S77" s="36" t="str">
        <f t="shared" si="1"/>
        <v>Khá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3647</v>
      </c>
      <c r="D78" s="28" t="s">
        <v>766</v>
      </c>
      <c r="E78" s="29" t="s">
        <v>311</v>
      </c>
      <c r="F78" s="30" t="s">
        <v>2023</v>
      </c>
      <c r="G78" s="27" t="s">
        <v>170</v>
      </c>
      <c r="H78" s="31">
        <v>8</v>
      </c>
      <c r="I78" s="31">
        <v>9</v>
      </c>
      <c r="J78" s="31" t="s">
        <v>27</v>
      </c>
      <c r="K78" s="31" t="s">
        <v>27</v>
      </c>
      <c r="L78" s="38"/>
      <c r="M78" s="38">
        <v>2</v>
      </c>
      <c r="N78" s="38"/>
      <c r="O78" s="38"/>
      <c r="P78" s="33">
        <v>2</v>
      </c>
      <c r="Q78" s="34">
        <f t="shared" si="5"/>
        <v>5.3</v>
      </c>
      <c r="R78" s="35" t="str">
        <f t="shared" si="3"/>
        <v>D+</v>
      </c>
      <c r="S78" s="36" t="str">
        <f t="shared" si="1"/>
        <v>Trung bình yếu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3648</v>
      </c>
      <c r="D79" s="28" t="s">
        <v>1510</v>
      </c>
      <c r="E79" s="29" t="s">
        <v>1422</v>
      </c>
      <c r="F79" s="30" t="s">
        <v>752</v>
      </c>
      <c r="G79" s="27" t="s">
        <v>69</v>
      </c>
      <c r="H79" s="31">
        <v>10</v>
      </c>
      <c r="I79" s="31">
        <v>6</v>
      </c>
      <c r="J79" s="31" t="s">
        <v>27</v>
      </c>
      <c r="K79" s="31" t="s">
        <v>27</v>
      </c>
      <c r="L79" s="38"/>
      <c r="M79" s="38">
        <v>2</v>
      </c>
      <c r="N79" s="38"/>
      <c r="O79" s="38"/>
      <c r="P79" s="33">
        <v>2</v>
      </c>
      <c r="Q79" s="34">
        <f t="shared" si="5"/>
        <v>4.8</v>
      </c>
      <c r="R79" s="35" t="str">
        <f t="shared" si="3"/>
        <v>D</v>
      </c>
      <c r="S79" s="36" t="str">
        <f t="shared" si="1"/>
        <v>Trung bình yếu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3649</v>
      </c>
      <c r="D80" s="28" t="s">
        <v>3650</v>
      </c>
      <c r="E80" s="29" t="s">
        <v>774</v>
      </c>
      <c r="F80" s="30" t="s">
        <v>780</v>
      </c>
      <c r="G80" s="27" t="s">
        <v>136</v>
      </c>
      <c r="H80" s="31">
        <v>8</v>
      </c>
      <c r="I80" s="31">
        <v>7</v>
      </c>
      <c r="J80" s="31" t="s">
        <v>27</v>
      </c>
      <c r="K80" s="31" t="s">
        <v>27</v>
      </c>
      <c r="L80" s="38"/>
      <c r="M80" s="38">
        <v>2</v>
      </c>
      <c r="N80" s="38"/>
      <c r="O80" s="38"/>
      <c r="P80" s="33">
        <v>2</v>
      </c>
      <c r="Q80" s="34">
        <f t="shared" si="5"/>
        <v>4.7</v>
      </c>
      <c r="R80" s="35" t="str">
        <f t="shared" si="3"/>
        <v>D</v>
      </c>
      <c r="S80" s="36" t="str">
        <f t="shared" si="1"/>
        <v>Trung bình yếu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3651</v>
      </c>
      <c r="D81" s="28" t="s">
        <v>3652</v>
      </c>
      <c r="E81" s="29" t="s">
        <v>342</v>
      </c>
      <c r="F81" s="30" t="s">
        <v>821</v>
      </c>
      <c r="G81" s="27" t="s">
        <v>3653</v>
      </c>
      <c r="H81" s="31">
        <v>6</v>
      </c>
      <c r="I81" s="31">
        <v>4</v>
      </c>
      <c r="J81" s="31" t="s">
        <v>27</v>
      </c>
      <c r="K81" s="31" t="s">
        <v>27</v>
      </c>
      <c r="L81" s="38"/>
      <c r="M81" s="38">
        <v>4</v>
      </c>
      <c r="N81" s="38"/>
      <c r="O81" s="38"/>
      <c r="P81" s="33">
        <v>4</v>
      </c>
      <c r="Q81" s="34">
        <f t="shared" si="5"/>
        <v>4.4000000000000004</v>
      </c>
      <c r="R81" s="35" t="str">
        <f t="shared" si="3"/>
        <v>D</v>
      </c>
      <c r="S81" s="36" t="str">
        <f t="shared" si="1"/>
        <v>Trung bình yếu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7.5" customHeight="1">
      <c r="A82" s="2"/>
      <c r="B82" s="39"/>
      <c r="C82" s="40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</row>
    <row r="83" spans="1:38" ht="16.5">
      <c r="A83" s="2"/>
      <c r="B83" s="111" t="s">
        <v>28</v>
      </c>
      <c r="C83" s="111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t="16.5" customHeight="1">
      <c r="A84" s="2"/>
      <c r="B84" s="45" t="s">
        <v>29</v>
      </c>
      <c r="C84" s="45"/>
      <c r="D84" s="46">
        <f>+$Y$9</f>
        <v>71</v>
      </c>
      <c r="E84" s="47" t="s">
        <v>30</v>
      </c>
      <c r="F84" s="47"/>
      <c r="G84" s="131" t="s">
        <v>31</v>
      </c>
      <c r="H84" s="131"/>
      <c r="I84" s="131"/>
      <c r="J84" s="131"/>
      <c r="K84" s="131"/>
      <c r="L84" s="131"/>
      <c r="M84" s="131"/>
      <c r="N84" s="131"/>
      <c r="O84" s="131"/>
      <c r="P84" s="48">
        <f>$Y$9 -COUNTIF($T$10:$T$271,"Vắng") -COUNTIF($T$10:$T$271,"Vắng có phép") - COUNTIF($T$10:$T$271,"Đình chỉ thi") - COUNTIF($T$10:$T$271,"Không đủ ĐKDT")</f>
        <v>70</v>
      </c>
      <c r="Q84" s="48"/>
      <c r="R84" s="49"/>
      <c r="S84" s="50"/>
      <c r="T84" s="50" t="s">
        <v>30</v>
      </c>
      <c r="U84" s="3"/>
    </row>
    <row r="85" spans="1:38" ht="16.5" customHeight="1">
      <c r="A85" s="2"/>
      <c r="B85" s="45" t="s">
        <v>32</v>
      </c>
      <c r="C85" s="45"/>
      <c r="D85" s="46">
        <f>+$AJ$9</f>
        <v>70</v>
      </c>
      <c r="E85" s="47" t="s">
        <v>30</v>
      </c>
      <c r="F85" s="47"/>
      <c r="G85" s="131" t="s">
        <v>33</v>
      </c>
      <c r="H85" s="131"/>
      <c r="I85" s="131"/>
      <c r="J85" s="131"/>
      <c r="K85" s="131"/>
      <c r="L85" s="131"/>
      <c r="M85" s="131"/>
      <c r="N85" s="131"/>
      <c r="O85" s="131"/>
      <c r="P85" s="51">
        <f>COUNTIF($T$10:$T$147,"Vắng")</f>
        <v>0</v>
      </c>
      <c r="Q85" s="51"/>
      <c r="R85" s="52"/>
      <c r="S85" s="50"/>
      <c r="T85" s="50" t="s">
        <v>30</v>
      </c>
      <c r="U85" s="3"/>
    </row>
    <row r="86" spans="1:38" ht="16.5" customHeight="1">
      <c r="A86" s="2"/>
      <c r="B86" s="45" t="s">
        <v>53</v>
      </c>
      <c r="C86" s="45"/>
      <c r="D86" s="83">
        <f>COUNTIF(V11:V81,"Học lại")</f>
        <v>1</v>
      </c>
      <c r="E86" s="47" t="s">
        <v>30</v>
      </c>
      <c r="F86" s="47"/>
      <c r="G86" s="131" t="s">
        <v>54</v>
      </c>
      <c r="H86" s="131"/>
      <c r="I86" s="131"/>
      <c r="J86" s="131"/>
      <c r="K86" s="131"/>
      <c r="L86" s="131"/>
      <c r="M86" s="131"/>
      <c r="N86" s="131"/>
      <c r="O86" s="131"/>
      <c r="P86" s="48">
        <f>COUNTIF($T$10:$T$147,"Vắng có phép")</f>
        <v>0</v>
      </c>
      <c r="Q86" s="48"/>
      <c r="R86" s="49"/>
      <c r="S86" s="50"/>
      <c r="T86" s="50" t="s">
        <v>30</v>
      </c>
      <c r="U86" s="3"/>
    </row>
    <row r="87" spans="1:38" ht="3" customHeight="1">
      <c r="A87" s="2"/>
      <c r="B87" s="39"/>
      <c r="C87" s="40"/>
      <c r="D87" s="40"/>
      <c r="E87" s="41"/>
      <c r="F87" s="41"/>
      <c r="G87" s="41"/>
      <c r="H87" s="42"/>
      <c r="I87" s="43"/>
      <c r="J87" s="43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3"/>
    </row>
    <row r="88" spans="1:38">
      <c r="B88" s="84" t="s">
        <v>34</v>
      </c>
      <c r="C88" s="84"/>
      <c r="D88" s="85">
        <f>COUNTIF(V11:V81,"Thi lại")</f>
        <v>0</v>
      </c>
      <c r="E88" s="86" t="s">
        <v>30</v>
      </c>
      <c r="F88" s="3"/>
      <c r="G88" s="3"/>
      <c r="H88" s="3"/>
      <c r="I88" s="3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3"/>
    </row>
    <row r="89" spans="1:38">
      <c r="B89" s="84"/>
      <c r="C89" s="84"/>
      <c r="D89" s="85"/>
      <c r="E89" s="86"/>
      <c r="F89" s="3"/>
      <c r="G89" s="3"/>
      <c r="H89" s="3"/>
      <c r="I89" s="3"/>
      <c r="J89" s="130" t="s">
        <v>3865</v>
      </c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3"/>
    </row>
    <row r="90" spans="1:38">
      <c r="A90" s="53"/>
      <c r="B90" s="99" t="s">
        <v>35</v>
      </c>
      <c r="C90" s="99"/>
      <c r="D90" s="99"/>
      <c r="E90" s="99"/>
      <c r="F90" s="99"/>
      <c r="G90" s="99"/>
      <c r="H90" s="99"/>
      <c r="I90" s="54"/>
      <c r="J90" s="104" t="s">
        <v>36</v>
      </c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3"/>
    </row>
    <row r="91" spans="1:38" ht="4.5" customHeight="1">
      <c r="A91" s="2"/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38" s="2" customFormat="1">
      <c r="B92" s="99" t="s">
        <v>37</v>
      </c>
      <c r="C92" s="99"/>
      <c r="D92" s="101" t="s">
        <v>38</v>
      </c>
      <c r="E92" s="101"/>
      <c r="F92" s="101"/>
      <c r="G92" s="101"/>
      <c r="H92" s="101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9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18" customHeight="1">
      <c r="A98" s="1"/>
      <c r="B98" s="100" t="s">
        <v>3863</v>
      </c>
      <c r="C98" s="100"/>
      <c r="D98" s="100" t="s">
        <v>3864</v>
      </c>
      <c r="E98" s="100"/>
      <c r="F98" s="100"/>
      <c r="G98" s="100"/>
      <c r="H98" s="100"/>
      <c r="I98" s="100"/>
      <c r="J98" s="100" t="s">
        <v>39</v>
      </c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4.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36.75" hidden="1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ht="38.25" hidden="1" customHeight="1">
      <c r="B101" s="98" t="s">
        <v>51</v>
      </c>
      <c r="C101" s="99"/>
      <c r="D101" s="99"/>
      <c r="E101" s="99"/>
      <c r="F101" s="99"/>
      <c r="G101" s="99"/>
      <c r="H101" s="98" t="s">
        <v>52</v>
      </c>
      <c r="I101" s="98"/>
      <c r="J101" s="98"/>
      <c r="K101" s="98"/>
      <c r="L101" s="98"/>
      <c r="M101" s="98"/>
      <c r="N101" s="102" t="s">
        <v>57</v>
      </c>
      <c r="O101" s="102"/>
      <c r="P101" s="102"/>
      <c r="Q101" s="102"/>
      <c r="R101" s="102"/>
      <c r="S101" s="102"/>
      <c r="T101" s="102"/>
      <c r="U101" s="102"/>
    </row>
    <row r="102" spans="1:38" hidden="1">
      <c r="B102" s="39"/>
      <c r="C102" s="55"/>
      <c r="D102" s="55"/>
      <c r="E102" s="56"/>
      <c r="F102" s="56"/>
      <c r="G102" s="56"/>
      <c r="H102" s="57"/>
      <c r="I102" s="58"/>
      <c r="J102" s="58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38" hidden="1">
      <c r="B103" s="99" t="s">
        <v>37</v>
      </c>
      <c r="C103" s="99"/>
      <c r="D103" s="101" t="s">
        <v>38</v>
      </c>
      <c r="E103" s="101"/>
      <c r="F103" s="101"/>
      <c r="G103" s="101"/>
      <c r="H103" s="101"/>
      <c r="I103" s="58"/>
      <c r="J103" s="58"/>
      <c r="K103" s="44"/>
      <c r="L103" s="44"/>
      <c r="M103" s="44"/>
      <c r="N103" s="44"/>
      <c r="O103" s="44"/>
      <c r="P103" s="44"/>
      <c r="Q103" s="44"/>
      <c r="R103" s="44"/>
      <c r="S103" s="44"/>
      <c r="T103" s="44"/>
    </row>
    <row r="104" spans="1:38" hidden="1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38" hidden="1"/>
    <row r="106" spans="1:38" hidden="1"/>
    <row r="107" spans="1:38" hidden="1"/>
    <row r="108" spans="1:38" hidden="1"/>
    <row r="109" spans="1:38" hidden="1">
      <c r="B109" s="139" t="s">
        <v>3839</v>
      </c>
      <c r="C109" s="139"/>
      <c r="D109" s="139"/>
      <c r="E109" s="97"/>
      <c r="F109" s="97"/>
      <c r="G109" s="97"/>
      <c r="H109" s="97" t="s">
        <v>3838</v>
      </c>
      <c r="I109" s="97"/>
      <c r="J109" s="97"/>
      <c r="K109" s="97"/>
      <c r="L109" s="97"/>
      <c r="M109" s="97"/>
      <c r="N109" s="97" t="s">
        <v>58</v>
      </c>
      <c r="O109" s="97"/>
      <c r="P109" s="97"/>
      <c r="Q109" s="97"/>
      <c r="R109" s="97"/>
      <c r="S109" s="97"/>
      <c r="T109" s="97"/>
      <c r="U109" s="97"/>
    </row>
    <row r="110" spans="1:38" hidden="1"/>
    <row r="111" spans="1:38" hidden="1"/>
  </sheetData>
  <sheetProtection formatCells="0" formatColumns="0" formatRows="0" insertColumns="0" insertRows="0" insertHyperlinks="0" deleteColumns="0" deleteRows="0" sort="0" autoFilter="0" pivotTables="0"/>
  <autoFilter ref="A9:AL81">
    <filterColumn colId="3" showButton="0"/>
  </autoFilter>
  <mergeCells count="61">
    <mergeCell ref="B103:C103"/>
    <mergeCell ref="D103:H103"/>
    <mergeCell ref="B109:D109"/>
    <mergeCell ref="E109:G109"/>
    <mergeCell ref="H109:M109"/>
    <mergeCell ref="N109:U109"/>
    <mergeCell ref="B98:C98"/>
    <mergeCell ref="D98:I98"/>
    <mergeCell ref="J98:T98"/>
    <mergeCell ref="B101:G101"/>
    <mergeCell ref="H101:M101"/>
    <mergeCell ref="N101:U101"/>
    <mergeCell ref="G86:O86"/>
    <mergeCell ref="J88:T88"/>
    <mergeCell ref="J89:T89"/>
    <mergeCell ref="B90:H90"/>
    <mergeCell ref="J90:T90"/>
    <mergeCell ref="B92:C92"/>
    <mergeCell ref="D92:H92"/>
    <mergeCell ref="T8:T10"/>
    <mergeCell ref="U8:U10"/>
    <mergeCell ref="B10:G10"/>
    <mergeCell ref="B83:C83"/>
    <mergeCell ref="G84:O84"/>
    <mergeCell ref="G85:O85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1">
    <cfRule type="cellIs" dxfId="8" priority="3" operator="greaterThan">
      <formula>10</formula>
    </cfRule>
  </conditionalFormatting>
  <conditionalFormatting sqref="C1:C1048576">
    <cfRule type="duplicateValues" dxfId="7" priority="2"/>
  </conditionalFormatting>
  <conditionalFormatting sqref="C103:C109">
    <cfRule type="duplicateValues" dxfId="6" priority="1"/>
  </conditionalFormatting>
  <dataValidations count="1">
    <dataValidation allowBlank="1" showInputMessage="1" showErrorMessage="1" errorTitle="Không xóa dữ liệu" error="Không xóa dữ liệu" prompt="Không xóa dữ liệu" sqref="D86 V11:W81 W5:AK9 X3:AK4 AL3:AL9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3"/>
  <sheetViews>
    <sheetView workbookViewId="0">
      <pane ySplit="4" topLeftCell="A83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1.109375" style="1" customWidth="1"/>
    <col min="2" max="2" width="4" style="1" customWidth="1"/>
    <col min="3" max="3" width="10.33203125" style="1" customWidth="1"/>
    <col min="4" max="4" width="15.44140625" style="1" customWidth="1"/>
    <col min="5" max="5" width="8.88671875" style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7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3862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2</v>
      </c>
      <c r="G6" s="120" t="s">
        <v>3854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32" t="s">
        <v>12</v>
      </c>
      <c r="K8" s="132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33"/>
      <c r="K9" s="133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26</v>
      </c>
      <c r="Y9" s="69">
        <f>+$AH$9+$AJ$9+$AF$9</f>
        <v>73</v>
      </c>
      <c r="Z9" s="63">
        <f>COUNTIF($S$10:$S$143,"Khiển trách")</f>
        <v>0</v>
      </c>
      <c r="AA9" s="63">
        <f>COUNTIF($S$10:$S$143,"Cảnh cáo")</f>
        <v>0</v>
      </c>
      <c r="AB9" s="63">
        <f>COUNTIF($S$10:$S$143,"Đình chỉ thi")</f>
        <v>0</v>
      </c>
      <c r="AC9" s="70">
        <f>+($Z$9+$AA$9+$AB$9)/$Y$9*100%</f>
        <v>0</v>
      </c>
      <c r="AD9" s="63">
        <f>SUM(COUNTIF($S$10:$S$141,"Vắng"),COUNTIF($S$10:$S$141,"Vắng có phép"))</f>
        <v>0</v>
      </c>
      <c r="AE9" s="71">
        <f>+$AD$9/$Y$9</f>
        <v>0</v>
      </c>
      <c r="AF9" s="72">
        <f>COUNTIF($V$10:$V$141,"Thi lại")</f>
        <v>0</v>
      </c>
      <c r="AG9" s="71">
        <f>+$AF$9/$Y$9</f>
        <v>0</v>
      </c>
      <c r="AH9" s="72">
        <f>COUNTIF($V$10:$V$142,"Học lại")</f>
        <v>3</v>
      </c>
      <c r="AI9" s="71">
        <f>+$AH$9/$Y$9</f>
        <v>4.1095890410958902E-2</v>
      </c>
      <c r="AJ9" s="63">
        <f>COUNTIF($V$11:$V$142,"Đạt")</f>
        <v>70</v>
      </c>
      <c r="AK9" s="70">
        <f>+$AJ$9/$Y$9</f>
        <v>0.95890410958904104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3654</v>
      </c>
      <c r="D11" s="17" t="s">
        <v>288</v>
      </c>
      <c r="E11" s="18" t="s">
        <v>67</v>
      </c>
      <c r="F11" s="19" t="s">
        <v>1419</v>
      </c>
      <c r="G11" s="16" t="s">
        <v>69</v>
      </c>
      <c r="H11" s="20">
        <v>6</v>
      </c>
      <c r="I11" s="20">
        <v>6</v>
      </c>
      <c r="J11" s="20" t="s">
        <v>27</v>
      </c>
      <c r="K11" s="20" t="s">
        <v>27</v>
      </c>
      <c r="L11" s="21"/>
      <c r="M11" s="21">
        <v>4</v>
      </c>
      <c r="N11" s="21"/>
      <c r="O11" s="21"/>
      <c r="P11" s="22">
        <v>4</v>
      </c>
      <c r="Q11" s="23">
        <f t="shared" ref="Q11:Q74" si="0">ROUND(SUMPRODUCT(H11:P11,$H$10:$P$10)/100,1)</f>
        <v>5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24" t="str">
        <f t="shared" ref="S11:S83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 t="shared" ref="T11:T74" si="2">+IF(OR($H11=0,$I11=0,$J11=0,$K11=0),"Không đủ ĐKDT","")</f>
        <v/>
      </c>
      <c r="U11" s="90"/>
      <c r="V11" s="89" t="str">
        <f t="shared" ref="V11:V74" si="3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3655</v>
      </c>
      <c r="D12" s="28" t="s">
        <v>1117</v>
      </c>
      <c r="E12" s="29" t="s">
        <v>67</v>
      </c>
      <c r="F12" s="30" t="s">
        <v>1408</v>
      </c>
      <c r="G12" s="27" t="s">
        <v>185</v>
      </c>
      <c r="H12" s="31">
        <v>8</v>
      </c>
      <c r="I12" s="31">
        <v>6</v>
      </c>
      <c r="J12" s="31" t="s">
        <v>27</v>
      </c>
      <c r="K12" s="31" t="s">
        <v>27</v>
      </c>
      <c r="L12" s="32"/>
      <c r="M12" s="32">
        <v>2</v>
      </c>
      <c r="N12" s="32"/>
      <c r="O12" s="32"/>
      <c r="P12" s="33">
        <v>2</v>
      </c>
      <c r="Q12" s="34">
        <f t="shared" si="0"/>
        <v>4.4000000000000004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 t="shared" si="2"/>
        <v/>
      </c>
      <c r="U12" s="91"/>
      <c r="V12" s="89" t="str">
        <f t="shared" si="3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3656</v>
      </c>
      <c r="D13" s="28" t="s">
        <v>3657</v>
      </c>
      <c r="E13" s="29" t="s">
        <v>67</v>
      </c>
      <c r="F13" s="30" t="s">
        <v>3149</v>
      </c>
      <c r="G13" s="27" t="s">
        <v>185</v>
      </c>
      <c r="H13" s="31">
        <v>10</v>
      </c>
      <c r="I13" s="31">
        <v>6</v>
      </c>
      <c r="J13" s="31" t="s">
        <v>27</v>
      </c>
      <c r="K13" s="31" t="s">
        <v>27</v>
      </c>
      <c r="L13" s="38"/>
      <c r="M13" s="38">
        <v>5</v>
      </c>
      <c r="N13" s="38"/>
      <c r="O13" s="38"/>
      <c r="P13" s="33">
        <v>5</v>
      </c>
      <c r="Q13" s="34">
        <f t="shared" si="0"/>
        <v>6.3</v>
      </c>
      <c r="R13" s="35" t="str">
        <f t="shared" ref="R13:R83" si="4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1"/>
        <v>Trung bình</v>
      </c>
      <c r="T13" s="37" t="str">
        <f t="shared" si="2"/>
        <v/>
      </c>
      <c r="U13" s="91"/>
      <c r="V13" s="89" t="str">
        <f t="shared" si="3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3658</v>
      </c>
      <c r="D14" s="28" t="s">
        <v>375</v>
      </c>
      <c r="E14" s="29" t="s">
        <v>95</v>
      </c>
      <c r="F14" s="30" t="s">
        <v>959</v>
      </c>
      <c r="G14" s="27" t="s">
        <v>394</v>
      </c>
      <c r="H14" s="31">
        <v>8</v>
      </c>
      <c r="I14" s="31">
        <v>7</v>
      </c>
      <c r="J14" s="31" t="s">
        <v>27</v>
      </c>
      <c r="K14" s="31" t="s">
        <v>27</v>
      </c>
      <c r="L14" s="38"/>
      <c r="M14" s="38">
        <v>3</v>
      </c>
      <c r="N14" s="38"/>
      <c r="O14" s="38"/>
      <c r="P14" s="33">
        <v>3</v>
      </c>
      <c r="Q14" s="34">
        <f t="shared" si="0"/>
        <v>5.2</v>
      </c>
      <c r="R14" s="35" t="str">
        <f t="shared" si="4"/>
        <v>D+</v>
      </c>
      <c r="S14" s="36" t="str">
        <f t="shared" si="1"/>
        <v>Trung bình yếu</v>
      </c>
      <c r="T14" s="37" t="str">
        <f t="shared" si="2"/>
        <v/>
      </c>
      <c r="U14" s="91"/>
      <c r="V14" s="89" t="str">
        <f t="shared" si="3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3659</v>
      </c>
      <c r="D15" s="28" t="s">
        <v>224</v>
      </c>
      <c r="E15" s="29" t="s">
        <v>3660</v>
      </c>
      <c r="F15" s="30" t="s">
        <v>1132</v>
      </c>
      <c r="G15" s="27" t="s">
        <v>227</v>
      </c>
      <c r="H15" s="31">
        <v>10</v>
      </c>
      <c r="I15" s="31">
        <v>6</v>
      </c>
      <c r="J15" s="31" t="s">
        <v>27</v>
      </c>
      <c r="K15" s="31" t="s">
        <v>27</v>
      </c>
      <c r="L15" s="38"/>
      <c r="M15" s="38">
        <v>2</v>
      </c>
      <c r="N15" s="38"/>
      <c r="O15" s="38"/>
      <c r="P15" s="33">
        <v>2</v>
      </c>
      <c r="Q15" s="34">
        <f t="shared" si="0"/>
        <v>4.8</v>
      </c>
      <c r="R15" s="35" t="str">
        <f t="shared" si="4"/>
        <v>D</v>
      </c>
      <c r="S15" s="36" t="str">
        <f t="shared" si="1"/>
        <v>Trung bình yếu</v>
      </c>
      <c r="T15" s="37" t="str">
        <f t="shared" si="2"/>
        <v/>
      </c>
      <c r="U15" s="91"/>
      <c r="V15" s="89" t="str">
        <f t="shared" si="3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3661</v>
      </c>
      <c r="D16" s="28" t="s">
        <v>3662</v>
      </c>
      <c r="E16" s="29" t="s">
        <v>1880</v>
      </c>
      <c r="F16" s="30" t="s">
        <v>3663</v>
      </c>
      <c r="G16" s="27" t="s">
        <v>365</v>
      </c>
      <c r="H16" s="31">
        <v>9</v>
      </c>
      <c r="I16" s="31">
        <v>4</v>
      </c>
      <c r="J16" s="31" t="s">
        <v>27</v>
      </c>
      <c r="K16" s="31" t="s">
        <v>27</v>
      </c>
      <c r="L16" s="38"/>
      <c r="M16" s="38">
        <v>3</v>
      </c>
      <c r="N16" s="38"/>
      <c r="O16" s="38"/>
      <c r="P16" s="33">
        <v>3</v>
      </c>
      <c r="Q16" s="34">
        <f t="shared" si="0"/>
        <v>4.5</v>
      </c>
      <c r="R16" s="35" t="str">
        <f t="shared" si="4"/>
        <v>D</v>
      </c>
      <c r="S16" s="36" t="str">
        <f t="shared" si="1"/>
        <v>Trung bình yếu</v>
      </c>
      <c r="T16" s="37" t="str">
        <f t="shared" si="2"/>
        <v/>
      </c>
      <c r="U16" s="91"/>
      <c r="V16" s="89" t="str">
        <f t="shared" si="3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3664</v>
      </c>
      <c r="D17" s="28" t="s">
        <v>3279</v>
      </c>
      <c r="E17" s="29" t="s">
        <v>1880</v>
      </c>
      <c r="F17" s="30" t="s">
        <v>1197</v>
      </c>
      <c r="G17" s="27" t="s">
        <v>69</v>
      </c>
      <c r="H17" s="31">
        <v>10</v>
      </c>
      <c r="I17" s="31">
        <v>4</v>
      </c>
      <c r="J17" s="31" t="s">
        <v>27</v>
      </c>
      <c r="K17" s="31" t="s">
        <v>27</v>
      </c>
      <c r="L17" s="38"/>
      <c r="M17" s="38">
        <v>4</v>
      </c>
      <c r="N17" s="38"/>
      <c r="O17" s="38"/>
      <c r="P17" s="33">
        <v>4</v>
      </c>
      <c r="Q17" s="34">
        <f t="shared" si="0"/>
        <v>5.2</v>
      </c>
      <c r="R17" s="35" t="str">
        <f t="shared" si="4"/>
        <v>D+</v>
      </c>
      <c r="S17" s="36" t="str">
        <f t="shared" si="1"/>
        <v>Trung bình yếu</v>
      </c>
      <c r="T17" s="37" t="str">
        <f t="shared" si="2"/>
        <v/>
      </c>
      <c r="U17" s="91"/>
      <c r="V17" s="89" t="str">
        <f t="shared" si="3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3665</v>
      </c>
      <c r="D18" s="28" t="s">
        <v>1312</v>
      </c>
      <c r="E18" s="29" t="s">
        <v>380</v>
      </c>
      <c r="F18" s="30" t="s">
        <v>3666</v>
      </c>
      <c r="G18" s="27" t="s">
        <v>76</v>
      </c>
      <c r="H18" s="31">
        <v>8</v>
      </c>
      <c r="I18" s="31">
        <v>7</v>
      </c>
      <c r="J18" s="31" t="s">
        <v>27</v>
      </c>
      <c r="K18" s="31" t="s">
        <v>27</v>
      </c>
      <c r="L18" s="38"/>
      <c r="M18" s="38">
        <v>2</v>
      </c>
      <c r="N18" s="38"/>
      <c r="O18" s="38"/>
      <c r="P18" s="33">
        <v>2</v>
      </c>
      <c r="Q18" s="34">
        <f t="shared" si="0"/>
        <v>4.7</v>
      </c>
      <c r="R18" s="35" t="str">
        <f t="shared" si="4"/>
        <v>D</v>
      </c>
      <c r="S18" s="36" t="str">
        <f t="shared" si="1"/>
        <v>Trung bình yếu</v>
      </c>
      <c r="T18" s="37" t="str">
        <f t="shared" si="2"/>
        <v/>
      </c>
      <c r="U18" s="91"/>
      <c r="V18" s="89" t="str">
        <f t="shared" si="3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3667</v>
      </c>
      <c r="D19" s="28" t="s">
        <v>672</v>
      </c>
      <c r="E19" s="29" t="s">
        <v>3668</v>
      </c>
      <c r="F19" s="30" t="s">
        <v>1037</v>
      </c>
      <c r="G19" s="27" t="s">
        <v>92</v>
      </c>
      <c r="H19" s="31">
        <v>10</v>
      </c>
      <c r="I19" s="31">
        <v>7</v>
      </c>
      <c r="J19" s="31" t="s">
        <v>27</v>
      </c>
      <c r="K19" s="31" t="s">
        <v>27</v>
      </c>
      <c r="L19" s="38"/>
      <c r="M19" s="38">
        <v>2</v>
      </c>
      <c r="N19" s="38"/>
      <c r="O19" s="38"/>
      <c r="P19" s="33">
        <v>2</v>
      </c>
      <c r="Q19" s="34">
        <f t="shared" si="0"/>
        <v>5.0999999999999996</v>
      </c>
      <c r="R19" s="35" t="str">
        <f t="shared" si="4"/>
        <v>D+</v>
      </c>
      <c r="S19" s="36" t="str">
        <f t="shared" si="1"/>
        <v>Trung bình yếu</v>
      </c>
      <c r="T19" s="37" t="str">
        <f t="shared" si="2"/>
        <v/>
      </c>
      <c r="U19" s="91"/>
      <c r="V19" s="89" t="str">
        <f t="shared" si="3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3669</v>
      </c>
      <c r="D20" s="28" t="s">
        <v>1324</v>
      </c>
      <c r="E20" s="29" t="s">
        <v>3670</v>
      </c>
      <c r="F20" s="30" t="s">
        <v>906</v>
      </c>
      <c r="G20" s="27" t="s">
        <v>272</v>
      </c>
      <c r="H20" s="31">
        <v>0</v>
      </c>
      <c r="I20" s="31">
        <v>0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4"/>
        <v>F</v>
      </c>
      <c r="S20" s="36" t="str">
        <f t="shared" si="1"/>
        <v>Kém</v>
      </c>
      <c r="T20" s="37" t="str">
        <f t="shared" si="2"/>
        <v>Không đủ ĐKDT</v>
      </c>
      <c r="U20" s="91"/>
      <c r="V20" s="89" t="str">
        <f t="shared" si="3"/>
        <v>Học lại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3671</v>
      </c>
      <c r="D21" s="28" t="s">
        <v>3672</v>
      </c>
      <c r="E21" s="29" t="s">
        <v>1763</v>
      </c>
      <c r="F21" s="30" t="s">
        <v>86</v>
      </c>
      <c r="G21" s="27" t="s">
        <v>87</v>
      </c>
      <c r="H21" s="31">
        <v>8</v>
      </c>
      <c r="I21" s="31">
        <v>5</v>
      </c>
      <c r="J21" s="31" t="s">
        <v>27</v>
      </c>
      <c r="K21" s="31" t="s">
        <v>27</v>
      </c>
      <c r="L21" s="38"/>
      <c r="M21" s="38">
        <v>3</v>
      </c>
      <c r="N21" s="38"/>
      <c r="O21" s="38"/>
      <c r="P21" s="33">
        <v>3</v>
      </c>
      <c r="Q21" s="34">
        <f t="shared" si="0"/>
        <v>4.5999999999999996</v>
      </c>
      <c r="R21" s="35" t="str">
        <f t="shared" si="4"/>
        <v>D</v>
      </c>
      <c r="S21" s="36" t="str">
        <f t="shared" si="1"/>
        <v>Trung bình yếu</v>
      </c>
      <c r="T21" s="37" t="str">
        <f t="shared" si="2"/>
        <v/>
      </c>
      <c r="U21" s="91"/>
      <c r="V21" s="89" t="str">
        <f t="shared" si="3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3673</v>
      </c>
      <c r="D22" s="28" t="s">
        <v>3674</v>
      </c>
      <c r="E22" s="29" t="s">
        <v>1763</v>
      </c>
      <c r="F22" s="30" t="s">
        <v>1327</v>
      </c>
      <c r="G22" s="27" t="s">
        <v>365</v>
      </c>
      <c r="H22" s="31">
        <v>10</v>
      </c>
      <c r="I22" s="31">
        <v>7</v>
      </c>
      <c r="J22" s="31" t="s">
        <v>27</v>
      </c>
      <c r="K22" s="31" t="s">
        <v>27</v>
      </c>
      <c r="L22" s="38"/>
      <c r="M22" s="38">
        <v>3</v>
      </c>
      <c r="N22" s="38"/>
      <c r="O22" s="38"/>
      <c r="P22" s="33">
        <v>3</v>
      </c>
      <c r="Q22" s="34">
        <f t="shared" si="0"/>
        <v>5.6</v>
      </c>
      <c r="R22" s="35" t="str">
        <f t="shared" si="4"/>
        <v>C</v>
      </c>
      <c r="S22" s="36" t="str">
        <f t="shared" si="1"/>
        <v>Trung bình</v>
      </c>
      <c r="T22" s="37" t="str">
        <f t="shared" si="2"/>
        <v/>
      </c>
      <c r="U22" s="91"/>
      <c r="V22" s="89" t="str">
        <f t="shared" si="3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3675</v>
      </c>
      <c r="D23" s="28" t="s">
        <v>391</v>
      </c>
      <c r="E23" s="29" t="s">
        <v>130</v>
      </c>
      <c r="F23" s="30" t="s">
        <v>1016</v>
      </c>
      <c r="G23" s="27" t="s">
        <v>917</v>
      </c>
      <c r="H23" s="31">
        <v>8</v>
      </c>
      <c r="I23" s="31">
        <v>4</v>
      </c>
      <c r="J23" s="31" t="s">
        <v>27</v>
      </c>
      <c r="K23" s="31" t="s">
        <v>27</v>
      </c>
      <c r="L23" s="38"/>
      <c r="M23" s="38">
        <v>3</v>
      </c>
      <c r="N23" s="38"/>
      <c r="O23" s="38"/>
      <c r="P23" s="33">
        <v>3</v>
      </c>
      <c r="Q23" s="34">
        <f t="shared" si="0"/>
        <v>4.3</v>
      </c>
      <c r="R23" s="35" t="str">
        <f t="shared" si="4"/>
        <v>D</v>
      </c>
      <c r="S23" s="36" t="str">
        <f t="shared" si="1"/>
        <v>Trung bình yếu</v>
      </c>
      <c r="T23" s="37" t="str">
        <f t="shared" si="2"/>
        <v/>
      </c>
      <c r="U23" s="91"/>
      <c r="V23" s="89" t="str">
        <f t="shared" si="3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3676</v>
      </c>
      <c r="D24" s="28" t="s">
        <v>3677</v>
      </c>
      <c r="E24" s="29" t="s">
        <v>130</v>
      </c>
      <c r="F24" s="30" t="s">
        <v>485</v>
      </c>
      <c r="G24" s="27" t="s">
        <v>92</v>
      </c>
      <c r="H24" s="31">
        <v>5</v>
      </c>
      <c r="I24" s="31">
        <v>8</v>
      </c>
      <c r="J24" s="31" t="s">
        <v>27</v>
      </c>
      <c r="K24" s="31" t="s">
        <v>27</v>
      </c>
      <c r="L24" s="38"/>
      <c r="M24" s="38">
        <v>8</v>
      </c>
      <c r="N24" s="38"/>
      <c r="O24" s="38"/>
      <c r="P24" s="33">
        <v>8</v>
      </c>
      <c r="Q24" s="34">
        <f t="shared" si="0"/>
        <v>7.4</v>
      </c>
      <c r="R24" s="35" t="str">
        <f t="shared" si="4"/>
        <v>B</v>
      </c>
      <c r="S24" s="36" t="str">
        <f t="shared" si="1"/>
        <v>Khá</v>
      </c>
      <c r="T24" s="37" t="str">
        <f t="shared" si="2"/>
        <v/>
      </c>
      <c r="U24" s="91"/>
      <c r="V24" s="89" t="str">
        <f t="shared" si="3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3678</v>
      </c>
      <c r="D25" s="28" t="s">
        <v>71</v>
      </c>
      <c r="E25" s="29" t="s">
        <v>134</v>
      </c>
      <c r="F25" s="30" t="s">
        <v>3679</v>
      </c>
      <c r="G25" s="27" t="s">
        <v>3653</v>
      </c>
      <c r="H25" s="31">
        <v>5</v>
      </c>
      <c r="I25" s="31">
        <v>5</v>
      </c>
      <c r="J25" s="31" t="s">
        <v>27</v>
      </c>
      <c r="K25" s="31" t="s">
        <v>27</v>
      </c>
      <c r="L25" s="38"/>
      <c r="M25" s="38">
        <v>4</v>
      </c>
      <c r="N25" s="38"/>
      <c r="O25" s="38"/>
      <c r="P25" s="33">
        <v>4</v>
      </c>
      <c r="Q25" s="34">
        <f t="shared" si="0"/>
        <v>4.5</v>
      </c>
      <c r="R25" s="35" t="str">
        <f t="shared" si="4"/>
        <v>D</v>
      </c>
      <c r="S25" s="36" t="str">
        <f t="shared" si="1"/>
        <v>Trung bình yếu</v>
      </c>
      <c r="T25" s="37" t="str">
        <f t="shared" si="2"/>
        <v/>
      </c>
      <c r="U25" s="91"/>
      <c r="V25" s="89" t="str">
        <f t="shared" si="3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3680</v>
      </c>
      <c r="D26" s="28" t="s">
        <v>3681</v>
      </c>
      <c r="E26" s="29" t="s">
        <v>142</v>
      </c>
      <c r="F26" s="30" t="s">
        <v>2229</v>
      </c>
      <c r="G26" s="27" t="s">
        <v>76</v>
      </c>
      <c r="H26" s="31">
        <v>10</v>
      </c>
      <c r="I26" s="31">
        <v>4</v>
      </c>
      <c r="J26" s="31" t="s">
        <v>27</v>
      </c>
      <c r="K26" s="31" t="s">
        <v>27</v>
      </c>
      <c r="L26" s="38"/>
      <c r="M26" s="38">
        <v>5</v>
      </c>
      <c r="N26" s="38"/>
      <c r="O26" s="38"/>
      <c r="P26" s="33">
        <v>5</v>
      </c>
      <c r="Q26" s="34">
        <f t="shared" si="0"/>
        <v>5.7</v>
      </c>
      <c r="R26" s="35" t="str">
        <f t="shared" si="4"/>
        <v>C</v>
      </c>
      <c r="S26" s="36" t="str">
        <f t="shared" si="1"/>
        <v>Trung bình</v>
      </c>
      <c r="T26" s="37" t="str">
        <f t="shared" si="2"/>
        <v/>
      </c>
      <c r="U26" s="91"/>
      <c r="V26" s="89" t="str">
        <f t="shared" si="3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3682</v>
      </c>
      <c r="D27" s="28" t="s">
        <v>728</v>
      </c>
      <c r="E27" s="29" t="s">
        <v>650</v>
      </c>
      <c r="F27" s="30" t="s">
        <v>3683</v>
      </c>
      <c r="G27" s="27" t="s">
        <v>365</v>
      </c>
      <c r="H27" s="31">
        <v>5</v>
      </c>
      <c r="I27" s="31">
        <v>5</v>
      </c>
      <c r="J27" s="31" t="s">
        <v>27</v>
      </c>
      <c r="K27" s="31" t="s">
        <v>27</v>
      </c>
      <c r="L27" s="38"/>
      <c r="M27" s="38">
        <v>4</v>
      </c>
      <c r="N27" s="38"/>
      <c r="O27" s="38"/>
      <c r="P27" s="33">
        <v>4</v>
      </c>
      <c r="Q27" s="34">
        <f t="shared" si="0"/>
        <v>4.5</v>
      </c>
      <c r="R27" s="35" t="str">
        <f t="shared" si="4"/>
        <v>D</v>
      </c>
      <c r="S27" s="36" t="str">
        <f t="shared" si="1"/>
        <v>Trung bình yếu</v>
      </c>
      <c r="T27" s="37" t="str">
        <f t="shared" si="2"/>
        <v/>
      </c>
      <c r="U27" s="91"/>
      <c r="V27" s="89" t="str">
        <f t="shared" si="3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3684</v>
      </c>
      <c r="D28" s="28" t="s">
        <v>71</v>
      </c>
      <c r="E28" s="29" t="s">
        <v>650</v>
      </c>
      <c r="F28" s="30" t="s">
        <v>1031</v>
      </c>
      <c r="G28" s="27" t="s">
        <v>227</v>
      </c>
      <c r="H28" s="31">
        <v>9</v>
      </c>
      <c r="I28" s="31">
        <v>6</v>
      </c>
      <c r="J28" s="31" t="s">
        <v>27</v>
      </c>
      <c r="K28" s="31" t="s">
        <v>27</v>
      </c>
      <c r="L28" s="38"/>
      <c r="M28" s="38">
        <v>2</v>
      </c>
      <c r="N28" s="38"/>
      <c r="O28" s="38"/>
      <c r="P28" s="33">
        <v>2</v>
      </c>
      <c r="Q28" s="34">
        <f t="shared" si="0"/>
        <v>4.5999999999999996</v>
      </c>
      <c r="R28" s="35" t="str">
        <f t="shared" si="4"/>
        <v>D</v>
      </c>
      <c r="S28" s="36" t="str">
        <f t="shared" si="1"/>
        <v>Trung bình yếu</v>
      </c>
      <c r="T28" s="37" t="str">
        <f t="shared" si="2"/>
        <v/>
      </c>
      <c r="U28" s="91"/>
      <c r="V28" s="89" t="str">
        <f t="shared" si="3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3685</v>
      </c>
      <c r="D29" s="28" t="s">
        <v>138</v>
      </c>
      <c r="E29" s="29" t="s">
        <v>147</v>
      </c>
      <c r="F29" s="30" t="s">
        <v>1861</v>
      </c>
      <c r="G29" s="27" t="s">
        <v>69</v>
      </c>
      <c r="H29" s="31">
        <v>10</v>
      </c>
      <c r="I29" s="31">
        <v>5</v>
      </c>
      <c r="J29" s="31" t="s">
        <v>27</v>
      </c>
      <c r="K29" s="31" t="s">
        <v>27</v>
      </c>
      <c r="L29" s="38"/>
      <c r="M29" s="38">
        <v>4</v>
      </c>
      <c r="N29" s="38"/>
      <c r="O29" s="38"/>
      <c r="P29" s="33">
        <v>4</v>
      </c>
      <c r="Q29" s="34">
        <f t="shared" si="0"/>
        <v>5.5</v>
      </c>
      <c r="R29" s="35" t="str">
        <f t="shared" si="4"/>
        <v>C</v>
      </c>
      <c r="S29" s="36" t="str">
        <f t="shared" si="1"/>
        <v>Trung bình</v>
      </c>
      <c r="T29" s="37" t="str">
        <f t="shared" si="2"/>
        <v/>
      </c>
      <c r="U29" s="91"/>
      <c r="V29" s="89" t="str">
        <f t="shared" si="3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3686</v>
      </c>
      <c r="D30" s="28" t="s">
        <v>155</v>
      </c>
      <c r="E30" s="29" t="s">
        <v>1911</v>
      </c>
      <c r="F30" s="30" t="s">
        <v>1719</v>
      </c>
      <c r="G30" s="27" t="s">
        <v>136</v>
      </c>
      <c r="H30" s="31">
        <v>10</v>
      </c>
      <c r="I30" s="31">
        <v>6</v>
      </c>
      <c r="J30" s="31" t="s">
        <v>27</v>
      </c>
      <c r="K30" s="31" t="s">
        <v>27</v>
      </c>
      <c r="L30" s="38"/>
      <c r="M30" s="38">
        <v>3</v>
      </c>
      <c r="N30" s="38"/>
      <c r="O30" s="38"/>
      <c r="P30" s="33">
        <v>3</v>
      </c>
      <c r="Q30" s="34">
        <f t="shared" si="0"/>
        <v>5.3</v>
      </c>
      <c r="R30" s="35" t="str">
        <f t="shared" si="4"/>
        <v>D+</v>
      </c>
      <c r="S30" s="36" t="str">
        <f t="shared" si="1"/>
        <v>Trung bình yếu</v>
      </c>
      <c r="T30" s="37" t="str">
        <f t="shared" si="2"/>
        <v/>
      </c>
      <c r="U30" s="91"/>
      <c r="V30" s="89" t="str">
        <f t="shared" si="3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3687</v>
      </c>
      <c r="D31" s="28" t="s">
        <v>442</v>
      </c>
      <c r="E31" s="29" t="s">
        <v>1330</v>
      </c>
      <c r="F31" s="30" t="s">
        <v>3688</v>
      </c>
      <c r="G31" s="27" t="s">
        <v>185</v>
      </c>
      <c r="H31" s="31">
        <v>10</v>
      </c>
      <c r="I31" s="31">
        <v>5</v>
      </c>
      <c r="J31" s="31" t="s">
        <v>27</v>
      </c>
      <c r="K31" s="31" t="s">
        <v>27</v>
      </c>
      <c r="L31" s="38"/>
      <c r="M31" s="38">
        <v>3</v>
      </c>
      <c r="N31" s="38"/>
      <c r="O31" s="38"/>
      <c r="P31" s="33">
        <v>3</v>
      </c>
      <c r="Q31" s="34">
        <f t="shared" si="0"/>
        <v>5</v>
      </c>
      <c r="R31" s="35" t="str">
        <f t="shared" si="4"/>
        <v>D+</v>
      </c>
      <c r="S31" s="36" t="str">
        <f t="shared" si="1"/>
        <v>Trung bình yếu</v>
      </c>
      <c r="T31" s="37" t="str">
        <f t="shared" si="2"/>
        <v/>
      </c>
      <c r="U31" s="91"/>
      <c r="V31" s="89" t="str">
        <f t="shared" si="3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3689</v>
      </c>
      <c r="D32" s="28" t="s">
        <v>847</v>
      </c>
      <c r="E32" s="29" t="s">
        <v>2164</v>
      </c>
      <c r="F32" s="30" t="s">
        <v>935</v>
      </c>
      <c r="G32" s="27" t="s">
        <v>227</v>
      </c>
      <c r="H32" s="31">
        <v>8</v>
      </c>
      <c r="I32" s="31">
        <v>7</v>
      </c>
      <c r="J32" s="31" t="s">
        <v>27</v>
      </c>
      <c r="K32" s="31" t="s">
        <v>27</v>
      </c>
      <c r="L32" s="38"/>
      <c r="M32" s="38">
        <v>7</v>
      </c>
      <c r="N32" s="38"/>
      <c r="O32" s="38"/>
      <c r="P32" s="33">
        <v>7</v>
      </c>
      <c r="Q32" s="34">
        <f t="shared" si="0"/>
        <v>7.2</v>
      </c>
      <c r="R32" s="35" t="str">
        <f t="shared" si="4"/>
        <v>B</v>
      </c>
      <c r="S32" s="36" t="str">
        <f t="shared" si="1"/>
        <v>Khá</v>
      </c>
      <c r="T32" s="37" t="str">
        <f t="shared" si="2"/>
        <v/>
      </c>
      <c r="U32" s="91"/>
      <c r="V32" s="89" t="str">
        <f t="shared" si="3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3690</v>
      </c>
      <c r="D33" s="28" t="s">
        <v>1180</v>
      </c>
      <c r="E33" s="29" t="s">
        <v>1335</v>
      </c>
      <c r="F33" s="30" t="s">
        <v>1305</v>
      </c>
      <c r="G33" s="27" t="s">
        <v>434</v>
      </c>
      <c r="H33" s="31">
        <v>10</v>
      </c>
      <c r="I33" s="31">
        <v>4</v>
      </c>
      <c r="J33" s="31" t="s">
        <v>27</v>
      </c>
      <c r="K33" s="31" t="s">
        <v>27</v>
      </c>
      <c r="L33" s="38"/>
      <c r="M33" s="38">
        <v>3</v>
      </c>
      <c r="N33" s="38"/>
      <c r="O33" s="38"/>
      <c r="P33" s="33">
        <v>3</v>
      </c>
      <c r="Q33" s="34">
        <f t="shared" si="0"/>
        <v>4.7</v>
      </c>
      <c r="R33" s="35" t="str">
        <f t="shared" si="4"/>
        <v>D</v>
      </c>
      <c r="S33" s="36" t="str">
        <f t="shared" si="1"/>
        <v>Trung bình yếu</v>
      </c>
      <c r="T33" s="37" t="str">
        <f t="shared" si="2"/>
        <v/>
      </c>
      <c r="U33" s="91"/>
      <c r="V33" s="89" t="str">
        <f t="shared" si="3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3691</v>
      </c>
      <c r="D34" s="28" t="s">
        <v>3692</v>
      </c>
      <c r="E34" s="29" t="s">
        <v>2032</v>
      </c>
      <c r="F34" s="30" t="s">
        <v>535</v>
      </c>
      <c r="G34" s="27" t="s">
        <v>92</v>
      </c>
      <c r="H34" s="31">
        <v>10</v>
      </c>
      <c r="I34" s="31">
        <v>5</v>
      </c>
      <c r="J34" s="31" t="s">
        <v>27</v>
      </c>
      <c r="K34" s="31" t="s">
        <v>27</v>
      </c>
      <c r="L34" s="38"/>
      <c r="M34" s="38">
        <v>4</v>
      </c>
      <c r="N34" s="38"/>
      <c r="O34" s="38"/>
      <c r="P34" s="33">
        <v>4</v>
      </c>
      <c r="Q34" s="34">
        <f t="shared" si="0"/>
        <v>5.5</v>
      </c>
      <c r="R34" s="35" t="str">
        <f t="shared" si="4"/>
        <v>C</v>
      </c>
      <c r="S34" s="36" t="str">
        <f t="shared" si="1"/>
        <v>Trung bình</v>
      </c>
      <c r="T34" s="37" t="str">
        <f t="shared" si="2"/>
        <v/>
      </c>
      <c r="U34" s="91"/>
      <c r="V34" s="89" t="str">
        <f t="shared" si="3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3693</v>
      </c>
      <c r="D35" s="28" t="s">
        <v>3694</v>
      </c>
      <c r="E35" s="29" t="s">
        <v>161</v>
      </c>
      <c r="F35" s="30" t="s">
        <v>2953</v>
      </c>
      <c r="G35" s="27" t="s">
        <v>434</v>
      </c>
      <c r="H35" s="31">
        <v>6</v>
      </c>
      <c r="I35" s="31">
        <v>5</v>
      </c>
      <c r="J35" s="31" t="s">
        <v>27</v>
      </c>
      <c r="K35" s="31" t="s">
        <v>27</v>
      </c>
      <c r="L35" s="38"/>
      <c r="M35" s="38">
        <v>3</v>
      </c>
      <c r="N35" s="38"/>
      <c r="O35" s="38"/>
      <c r="P35" s="33">
        <v>3</v>
      </c>
      <c r="Q35" s="34">
        <f t="shared" si="0"/>
        <v>4.2</v>
      </c>
      <c r="R35" s="35" t="str">
        <f t="shared" si="4"/>
        <v>D</v>
      </c>
      <c r="S35" s="36" t="str">
        <f t="shared" si="1"/>
        <v>Trung bình yếu</v>
      </c>
      <c r="T35" s="37" t="str">
        <f t="shared" si="2"/>
        <v/>
      </c>
      <c r="U35" s="91"/>
      <c r="V35" s="89" t="str">
        <f t="shared" si="3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3695</v>
      </c>
      <c r="D36" s="28" t="s">
        <v>1108</v>
      </c>
      <c r="E36" s="29" t="s">
        <v>419</v>
      </c>
      <c r="F36" s="30" t="s">
        <v>855</v>
      </c>
      <c r="G36" s="27" t="s">
        <v>69</v>
      </c>
      <c r="H36" s="31">
        <v>10</v>
      </c>
      <c r="I36" s="31">
        <v>6</v>
      </c>
      <c r="J36" s="31" t="s">
        <v>27</v>
      </c>
      <c r="K36" s="31" t="s">
        <v>27</v>
      </c>
      <c r="L36" s="38"/>
      <c r="M36" s="38">
        <v>3</v>
      </c>
      <c r="N36" s="38"/>
      <c r="O36" s="38"/>
      <c r="P36" s="33">
        <v>3</v>
      </c>
      <c r="Q36" s="34">
        <f t="shared" si="0"/>
        <v>5.3</v>
      </c>
      <c r="R36" s="35" t="str">
        <f t="shared" si="4"/>
        <v>D+</v>
      </c>
      <c r="S36" s="36" t="str">
        <f t="shared" si="1"/>
        <v>Trung bình yếu</v>
      </c>
      <c r="T36" s="37" t="str">
        <f t="shared" si="2"/>
        <v/>
      </c>
      <c r="U36" s="91"/>
      <c r="V36" s="89" t="str">
        <f t="shared" si="3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3696</v>
      </c>
      <c r="D37" s="28" t="s">
        <v>2038</v>
      </c>
      <c r="E37" s="29" t="s">
        <v>2983</v>
      </c>
      <c r="F37" s="30" t="s">
        <v>2595</v>
      </c>
      <c r="G37" s="27" t="s">
        <v>76</v>
      </c>
      <c r="H37" s="31">
        <v>10</v>
      </c>
      <c r="I37" s="31">
        <v>6</v>
      </c>
      <c r="J37" s="31" t="s">
        <v>27</v>
      </c>
      <c r="K37" s="31" t="s">
        <v>27</v>
      </c>
      <c r="L37" s="38"/>
      <c r="M37" s="38">
        <v>2</v>
      </c>
      <c r="N37" s="38"/>
      <c r="O37" s="38"/>
      <c r="P37" s="33">
        <v>2</v>
      </c>
      <c r="Q37" s="34">
        <f t="shared" si="0"/>
        <v>4.8</v>
      </c>
      <c r="R37" s="35" t="str">
        <f t="shared" si="4"/>
        <v>D</v>
      </c>
      <c r="S37" s="36" t="str">
        <f t="shared" si="1"/>
        <v>Trung bình yếu</v>
      </c>
      <c r="T37" s="37" t="str">
        <f t="shared" si="2"/>
        <v/>
      </c>
      <c r="U37" s="91"/>
      <c r="V37" s="89" t="str">
        <f t="shared" si="3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3697</v>
      </c>
      <c r="D38" s="28" t="s">
        <v>606</v>
      </c>
      <c r="E38" s="29" t="s">
        <v>168</v>
      </c>
      <c r="F38" s="30" t="s">
        <v>2504</v>
      </c>
      <c r="G38" s="27" t="s">
        <v>652</v>
      </c>
      <c r="H38" s="31">
        <v>6</v>
      </c>
      <c r="I38" s="31">
        <v>7</v>
      </c>
      <c r="J38" s="31" t="s">
        <v>27</v>
      </c>
      <c r="K38" s="31" t="s">
        <v>27</v>
      </c>
      <c r="L38" s="38"/>
      <c r="M38" s="38">
        <v>2</v>
      </c>
      <c r="N38" s="38"/>
      <c r="O38" s="38"/>
      <c r="P38" s="33">
        <v>2</v>
      </c>
      <c r="Q38" s="34">
        <f t="shared" si="0"/>
        <v>4.3</v>
      </c>
      <c r="R38" s="35" t="str">
        <f t="shared" si="4"/>
        <v>D</v>
      </c>
      <c r="S38" s="36" t="str">
        <f t="shared" si="1"/>
        <v>Trung bình yếu</v>
      </c>
      <c r="T38" s="37" t="str">
        <f t="shared" si="2"/>
        <v/>
      </c>
      <c r="U38" s="91"/>
      <c r="V38" s="89" t="str">
        <f t="shared" si="3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3698</v>
      </c>
      <c r="D39" s="28" t="s">
        <v>164</v>
      </c>
      <c r="E39" s="29" t="s">
        <v>168</v>
      </c>
      <c r="F39" s="30" t="s">
        <v>684</v>
      </c>
      <c r="G39" s="27" t="s">
        <v>92</v>
      </c>
      <c r="H39" s="31">
        <v>9</v>
      </c>
      <c r="I39" s="31">
        <v>7</v>
      </c>
      <c r="J39" s="31" t="s">
        <v>27</v>
      </c>
      <c r="K39" s="31" t="s">
        <v>27</v>
      </c>
      <c r="L39" s="38"/>
      <c r="M39" s="38">
        <v>5</v>
      </c>
      <c r="N39" s="38"/>
      <c r="O39" s="38"/>
      <c r="P39" s="33">
        <v>5</v>
      </c>
      <c r="Q39" s="34">
        <f t="shared" si="0"/>
        <v>6.4</v>
      </c>
      <c r="R39" s="35" t="str">
        <f t="shared" si="4"/>
        <v>C</v>
      </c>
      <c r="S39" s="36" t="str">
        <f t="shared" si="1"/>
        <v>Trung bình</v>
      </c>
      <c r="T39" s="37" t="str">
        <f t="shared" si="2"/>
        <v/>
      </c>
      <c r="U39" s="91"/>
      <c r="V39" s="89" t="str">
        <f t="shared" si="3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3699</v>
      </c>
      <c r="D40" s="28" t="s">
        <v>3700</v>
      </c>
      <c r="E40" s="29" t="s">
        <v>683</v>
      </c>
      <c r="F40" s="30" t="s">
        <v>3701</v>
      </c>
      <c r="G40" s="27" t="s">
        <v>688</v>
      </c>
      <c r="H40" s="31">
        <v>10</v>
      </c>
      <c r="I40" s="31">
        <v>4</v>
      </c>
      <c r="J40" s="31" t="s">
        <v>27</v>
      </c>
      <c r="K40" s="31" t="s">
        <v>27</v>
      </c>
      <c r="L40" s="38"/>
      <c r="M40" s="38">
        <v>3</v>
      </c>
      <c r="N40" s="38"/>
      <c r="O40" s="38"/>
      <c r="P40" s="33">
        <v>3</v>
      </c>
      <c r="Q40" s="34">
        <f t="shared" si="0"/>
        <v>4.7</v>
      </c>
      <c r="R40" s="35" t="str">
        <f t="shared" si="4"/>
        <v>D</v>
      </c>
      <c r="S40" s="36" t="str">
        <f t="shared" si="1"/>
        <v>Trung bình yếu</v>
      </c>
      <c r="T40" s="37" t="str">
        <f t="shared" si="2"/>
        <v/>
      </c>
      <c r="U40" s="91"/>
      <c r="V40" s="89" t="str">
        <f t="shared" si="3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3702</v>
      </c>
      <c r="D41" s="28" t="s">
        <v>1233</v>
      </c>
      <c r="E41" s="29" t="s">
        <v>176</v>
      </c>
      <c r="F41" s="30" t="s">
        <v>2068</v>
      </c>
      <c r="G41" s="27" t="s">
        <v>92</v>
      </c>
      <c r="H41" s="31">
        <v>10</v>
      </c>
      <c r="I41" s="31">
        <v>6</v>
      </c>
      <c r="J41" s="31" t="s">
        <v>27</v>
      </c>
      <c r="K41" s="31" t="s">
        <v>27</v>
      </c>
      <c r="L41" s="38"/>
      <c r="M41" s="38">
        <v>3</v>
      </c>
      <c r="N41" s="38"/>
      <c r="O41" s="38"/>
      <c r="P41" s="33">
        <v>3</v>
      </c>
      <c r="Q41" s="34">
        <f t="shared" si="0"/>
        <v>5.3</v>
      </c>
      <c r="R41" s="35" t="str">
        <f t="shared" si="4"/>
        <v>D+</v>
      </c>
      <c r="S41" s="36" t="str">
        <f t="shared" si="1"/>
        <v>Trung bình yếu</v>
      </c>
      <c r="T41" s="37" t="str">
        <f t="shared" si="2"/>
        <v/>
      </c>
      <c r="U41" s="91"/>
      <c r="V41" s="89" t="str">
        <f t="shared" si="3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3703</v>
      </c>
      <c r="D42" s="28" t="s">
        <v>3704</v>
      </c>
      <c r="E42" s="29" t="s">
        <v>193</v>
      </c>
      <c r="F42" s="30" t="s">
        <v>1279</v>
      </c>
      <c r="G42" s="27" t="s">
        <v>69</v>
      </c>
      <c r="H42" s="31">
        <v>10</v>
      </c>
      <c r="I42" s="31">
        <v>6</v>
      </c>
      <c r="J42" s="31" t="s">
        <v>27</v>
      </c>
      <c r="K42" s="31" t="s">
        <v>27</v>
      </c>
      <c r="L42" s="38"/>
      <c r="M42" s="38">
        <v>3</v>
      </c>
      <c r="N42" s="38"/>
      <c r="O42" s="38"/>
      <c r="P42" s="33">
        <v>3</v>
      </c>
      <c r="Q42" s="34">
        <f t="shared" si="0"/>
        <v>5.3</v>
      </c>
      <c r="R42" s="35" t="str">
        <f t="shared" si="4"/>
        <v>D+</v>
      </c>
      <c r="S42" s="36" t="str">
        <f t="shared" si="1"/>
        <v>Trung bình yếu</v>
      </c>
      <c r="T42" s="37" t="str">
        <f t="shared" si="2"/>
        <v/>
      </c>
      <c r="U42" s="91"/>
      <c r="V42" s="89" t="str">
        <f t="shared" si="3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3705</v>
      </c>
      <c r="D43" s="28" t="s">
        <v>1180</v>
      </c>
      <c r="E43" s="29" t="s">
        <v>193</v>
      </c>
      <c r="F43" s="30" t="s">
        <v>1543</v>
      </c>
      <c r="G43" s="27" t="s">
        <v>120</v>
      </c>
      <c r="H43" s="31">
        <v>10</v>
      </c>
      <c r="I43" s="31">
        <v>6</v>
      </c>
      <c r="J43" s="31" t="s">
        <v>27</v>
      </c>
      <c r="K43" s="31" t="s">
        <v>27</v>
      </c>
      <c r="L43" s="38"/>
      <c r="M43" s="38">
        <v>2</v>
      </c>
      <c r="N43" s="38"/>
      <c r="O43" s="38"/>
      <c r="P43" s="33">
        <v>2</v>
      </c>
      <c r="Q43" s="34">
        <f t="shared" si="0"/>
        <v>4.8</v>
      </c>
      <c r="R43" s="35" t="str">
        <f t="shared" si="4"/>
        <v>D</v>
      </c>
      <c r="S43" s="36" t="str">
        <f t="shared" si="1"/>
        <v>Trung bình yếu</v>
      </c>
      <c r="T43" s="37" t="str">
        <f t="shared" si="2"/>
        <v/>
      </c>
      <c r="U43" s="91"/>
      <c r="V43" s="89" t="str">
        <f t="shared" si="3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3706</v>
      </c>
      <c r="D44" s="28" t="s">
        <v>1272</v>
      </c>
      <c r="E44" s="29" t="s">
        <v>193</v>
      </c>
      <c r="F44" s="30" t="s">
        <v>1176</v>
      </c>
      <c r="G44" s="27" t="s">
        <v>434</v>
      </c>
      <c r="H44" s="31">
        <v>10</v>
      </c>
      <c r="I44" s="31">
        <v>4</v>
      </c>
      <c r="J44" s="31" t="s">
        <v>27</v>
      </c>
      <c r="K44" s="31" t="s">
        <v>27</v>
      </c>
      <c r="L44" s="38"/>
      <c r="M44" s="38">
        <v>9</v>
      </c>
      <c r="N44" s="38"/>
      <c r="O44" s="38"/>
      <c r="P44" s="33">
        <v>9</v>
      </c>
      <c r="Q44" s="34">
        <f t="shared" si="0"/>
        <v>7.7</v>
      </c>
      <c r="R44" s="35" t="str">
        <f t="shared" si="4"/>
        <v>B</v>
      </c>
      <c r="S44" s="36" t="str">
        <f t="shared" si="1"/>
        <v>Khá</v>
      </c>
      <c r="T44" s="37" t="str">
        <f t="shared" si="2"/>
        <v/>
      </c>
      <c r="U44" s="91"/>
      <c r="V44" s="89" t="str">
        <f t="shared" si="3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3707</v>
      </c>
      <c r="D45" s="28" t="s">
        <v>104</v>
      </c>
      <c r="E45" s="29" t="s">
        <v>3117</v>
      </c>
      <c r="F45" s="30" t="s">
        <v>1852</v>
      </c>
      <c r="G45" s="27" t="s">
        <v>92</v>
      </c>
      <c r="H45" s="31">
        <v>6</v>
      </c>
      <c r="I45" s="31">
        <v>8</v>
      </c>
      <c r="J45" s="31" t="s">
        <v>27</v>
      </c>
      <c r="K45" s="31" t="s">
        <v>27</v>
      </c>
      <c r="L45" s="38"/>
      <c r="M45" s="38">
        <v>3</v>
      </c>
      <c r="N45" s="38"/>
      <c r="O45" s="38"/>
      <c r="P45" s="33">
        <v>3</v>
      </c>
      <c r="Q45" s="34">
        <f t="shared" si="0"/>
        <v>5.0999999999999996</v>
      </c>
      <c r="R45" s="35" t="str">
        <f t="shared" si="4"/>
        <v>D+</v>
      </c>
      <c r="S45" s="36" t="str">
        <f t="shared" si="1"/>
        <v>Trung bình yếu</v>
      </c>
      <c r="T45" s="37" t="str">
        <f t="shared" si="2"/>
        <v/>
      </c>
      <c r="U45" s="91"/>
      <c r="V45" s="89" t="str">
        <f t="shared" si="3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3708</v>
      </c>
      <c r="D46" s="28" t="s">
        <v>1916</v>
      </c>
      <c r="E46" s="29" t="s">
        <v>198</v>
      </c>
      <c r="F46" s="30" t="s">
        <v>546</v>
      </c>
      <c r="G46" s="27" t="s">
        <v>136</v>
      </c>
      <c r="H46" s="31">
        <v>10</v>
      </c>
      <c r="I46" s="31">
        <v>8</v>
      </c>
      <c r="J46" s="31" t="s">
        <v>27</v>
      </c>
      <c r="K46" s="31" t="s">
        <v>27</v>
      </c>
      <c r="L46" s="38"/>
      <c r="M46" s="38">
        <v>3</v>
      </c>
      <c r="N46" s="38"/>
      <c r="O46" s="38"/>
      <c r="P46" s="33">
        <v>3</v>
      </c>
      <c r="Q46" s="34">
        <f t="shared" si="0"/>
        <v>5.9</v>
      </c>
      <c r="R46" s="35" t="str">
        <f t="shared" si="4"/>
        <v>C</v>
      </c>
      <c r="S46" s="36" t="str">
        <f t="shared" si="1"/>
        <v>Trung bình</v>
      </c>
      <c r="T46" s="37" t="str">
        <f t="shared" si="2"/>
        <v/>
      </c>
      <c r="U46" s="91"/>
      <c r="V46" s="89" t="str">
        <f t="shared" si="3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3709</v>
      </c>
      <c r="D47" s="28" t="s">
        <v>2512</v>
      </c>
      <c r="E47" s="29" t="s">
        <v>198</v>
      </c>
      <c r="F47" s="30" t="s">
        <v>802</v>
      </c>
      <c r="G47" s="27" t="s">
        <v>69</v>
      </c>
      <c r="H47" s="31">
        <v>6</v>
      </c>
      <c r="I47" s="31">
        <v>6</v>
      </c>
      <c r="J47" s="31" t="s">
        <v>27</v>
      </c>
      <c r="K47" s="31" t="s">
        <v>27</v>
      </c>
      <c r="L47" s="38"/>
      <c r="M47" s="38">
        <v>5</v>
      </c>
      <c r="N47" s="38"/>
      <c r="O47" s="38"/>
      <c r="P47" s="33">
        <v>5</v>
      </c>
      <c r="Q47" s="34">
        <f t="shared" si="0"/>
        <v>5.5</v>
      </c>
      <c r="R47" s="35" t="str">
        <f t="shared" si="4"/>
        <v>C</v>
      </c>
      <c r="S47" s="36" t="str">
        <f t="shared" si="1"/>
        <v>Trung bình</v>
      </c>
      <c r="T47" s="37" t="str">
        <f t="shared" si="2"/>
        <v/>
      </c>
      <c r="U47" s="91"/>
      <c r="V47" s="89" t="str">
        <f t="shared" si="3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3710</v>
      </c>
      <c r="D48" s="28" t="s">
        <v>3711</v>
      </c>
      <c r="E48" s="29" t="s">
        <v>2899</v>
      </c>
      <c r="F48" s="30" t="s">
        <v>1254</v>
      </c>
      <c r="G48" s="27" t="s">
        <v>170</v>
      </c>
      <c r="H48" s="31">
        <v>10</v>
      </c>
      <c r="I48" s="31">
        <v>5</v>
      </c>
      <c r="J48" s="31" t="s">
        <v>27</v>
      </c>
      <c r="K48" s="31" t="s">
        <v>27</v>
      </c>
      <c r="L48" s="38"/>
      <c r="M48" s="38">
        <v>6</v>
      </c>
      <c r="N48" s="38"/>
      <c r="O48" s="38"/>
      <c r="P48" s="33">
        <v>6</v>
      </c>
      <c r="Q48" s="34">
        <f t="shared" si="0"/>
        <v>6.5</v>
      </c>
      <c r="R48" s="35" t="str">
        <f t="shared" si="4"/>
        <v>C+</v>
      </c>
      <c r="S48" s="36" t="str">
        <f t="shared" si="1"/>
        <v>Trung bình</v>
      </c>
      <c r="T48" s="37" t="str">
        <f t="shared" si="2"/>
        <v/>
      </c>
      <c r="U48" s="91"/>
      <c r="V48" s="89" t="str">
        <f t="shared" si="3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3712</v>
      </c>
      <c r="D49" s="28" t="s">
        <v>391</v>
      </c>
      <c r="E49" s="29" t="s">
        <v>464</v>
      </c>
      <c r="F49" s="30" t="s">
        <v>712</v>
      </c>
      <c r="G49" s="27" t="s">
        <v>185</v>
      </c>
      <c r="H49" s="31">
        <v>10</v>
      </c>
      <c r="I49" s="31">
        <v>6</v>
      </c>
      <c r="J49" s="31" t="s">
        <v>27</v>
      </c>
      <c r="K49" s="31" t="s">
        <v>27</v>
      </c>
      <c r="L49" s="38"/>
      <c r="M49" s="38">
        <v>5</v>
      </c>
      <c r="N49" s="38"/>
      <c r="O49" s="38"/>
      <c r="P49" s="33">
        <v>5</v>
      </c>
      <c r="Q49" s="34">
        <f t="shared" si="0"/>
        <v>6.3</v>
      </c>
      <c r="R49" s="35" t="str">
        <f t="shared" si="4"/>
        <v>C</v>
      </c>
      <c r="S49" s="36" t="str">
        <f t="shared" si="1"/>
        <v>Trung bình</v>
      </c>
      <c r="T49" s="37" t="str">
        <f t="shared" si="2"/>
        <v/>
      </c>
      <c r="U49" s="91"/>
      <c r="V49" s="89" t="str">
        <f t="shared" si="3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3713</v>
      </c>
      <c r="D50" s="28" t="s">
        <v>3714</v>
      </c>
      <c r="E50" s="29" t="s">
        <v>208</v>
      </c>
      <c r="F50" s="30" t="s">
        <v>3701</v>
      </c>
      <c r="G50" s="27" t="s">
        <v>69</v>
      </c>
      <c r="H50" s="31">
        <v>10</v>
      </c>
      <c r="I50" s="31">
        <v>5</v>
      </c>
      <c r="J50" s="31" t="s">
        <v>27</v>
      </c>
      <c r="K50" s="31" t="s">
        <v>27</v>
      </c>
      <c r="L50" s="38"/>
      <c r="M50" s="38">
        <v>3</v>
      </c>
      <c r="N50" s="38"/>
      <c r="O50" s="38"/>
      <c r="P50" s="33">
        <v>3</v>
      </c>
      <c r="Q50" s="34">
        <f t="shared" si="0"/>
        <v>5</v>
      </c>
      <c r="R50" s="35" t="str">
        <f t="shared" si="4"/>
        <v>D+</v>
      </c>
      <c r="S50" s="36" t="str">
        <f t="shared" si="1"/>
        <v>Trung bình yếu</v>
      </c>
      <c r="T50" s="37" t="str">
        <f t="shared" si="2"/>
        <v/>
      </c>
      <c r="U50" s="91"/>
      <c r="V50" s="89" t="str">
        <f t="shared" si="3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3715</v>
      </c>
      <c r="D51" s="28" t="s">
        <v>104</v>
      </c>
      <c r="E51" s="29" t="s">
        <v>208</v>
      </c>
      <c r="F51" s="30" t="s">
        <v>1481</v>
      </c>
      <c r="G51" s="27" t="s">
        <v>136</v>
      </c>
      <c r="H51" s="31">
        <v>10</v>
      </c>
      <c r="I51" s="31">
        <v>6</v>
      </c>
      <c r="J51" s="31" t="s">
        <v>27</v>
      </c>
      <c r="K51" s="31" t="s">
        <v>27</v>
      </c>
      <c r="L51" s="38"/>
      <c r="M51" s="38">
        <v>3</v>
      </c>
      <c r="N51" s="38"/>
      <c r="O51" s="38"/>
      <c r="P51" s="33">
        <v>3</v>
      </c>
      <c r="Q51" s="34">
        <f t="shared" si="0"/>
        <v>5.3</v>
      </c>
      <c r="R51" s="35" t="str">
        <f t="shared" si="4"/>
        <v>D+</v>
      </c>
      <c r="S51" s="36" t="str">
        <f t="shared" si="1"/>
        <v>Trung bình yếu</v>
      </c>
      <c r="T51" s="37" t="str">
        <f t="shared" si="2"/>
        <v/>
      </c>
      <c r="U51" s="91"/>
      <c r="V51" s="89" t="str">
        <f t="shared" si="3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3716</v>
      </c>
      <c r="D52" s="28" t="s">
        <v>696</v>
      </c>
      <c r="E52" s="29" t="s">
        <v>476</v>
      </c>
      <c r="F52" s="30" t="s">
        <v>1224</v>
      </c>
      <c r="G52" s="27" t="s">
        <v>153</v>
      </c>
      <c r="H52" s="31">
        <v>8</v>
      </c>
      <c r="I52" s="31">
        <v>5</v>
      </c>
      <c r="J52" s="31" t="s">
        <v>27</v>
      </c>
      <c r="K52" s="31" t="s">
        <v>27</v>
      </c>
      <c r="L52" s="38"/>
      <c r="M52" s="38">
        <v>6</v>
      </c>
      <c r="N52" s="38"/>
      <c r="O52" s="38"/>
      <c r="P52" s="33">
        <v>6</v>
      </c>
      <c r="Q52" s="34">
        <f t="shared" si="0"/>
        <v>6.1</v>
      </c>
      <c r="R52" s="35" t="str">
        <f t="shared" si="4"/>
        <v>C</v>
      </c>
      <c r="S52" s="36" t="str">
        <f t="shared" si="1"/>
        <v>Trung bình</v>
      </c>
      <c r="T52" s="37" t="str">
        <f t="shared" si="2"/>
        <v/>
      </c>
      <c r="U52" s="91"/>
      <c r="V52" s="89" t="str">
        <f t="shared" si="3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3717</v>
      </c>
      <c r="D53" s="28" t="s">
        <v>104</v>
      </c>
      <c r="E53" s="29" t="s">
        <v>488</v>
      </c>
      <c r="F53" s="30" t="s">
        <v>2507</v>
      </c>
      <c r="G53" s="27" t="s">
        <v>688</v>
      </c>
      <c r="H53" s="31">
        <v>9</v>
      </c>
      <c r="I53" s="31">
        <v>8</v>
      </c>
      <c r="J53" s="31" t="s">
        <v>27</v>
      </c>
      <c r="K53" s="31" t="s">
        <v>27</v>
      </c>
      <c r="L53" s="38"/>
      <c r="M53" s="38">
        <v>4</v>
      </c>
      <c r="N53" s="38"/>
      <c r="O53" s="38"/>
      <c r="P53" s="33">
        <v>4</v>
      </c>
      <c r="Q53" s="34">
        <f t="shared" si="0"/>
        <v>6.2</v>
      </c>
      <c r="R53" s="35" t="str">
        <f t="shared" si="4"/>
        <v>C</v>
      </c>
      <c r="S53" s="36" t="str">
        <f t="shared" si="1"/>
        <v>Trung bình</v>
      </c>
      <c r="T53" s="37" t="str">
        <f t="shared" si="2"/>
        <v/>
      </c>
      <c r="U53" s="91"/>
      <c r="V53" s="89" t="str">
        <f t="shared" si="3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3718</v>
      </c>
      <c r="D54" s="28" t="s">
        <v>3719</v>
      </c>
      <c r="E54" s="29" t="s">
        <v>225</v>
      </c>
      <c r="F54" s="30" t="s">
        <v>412</v>
      </c>
      <c r="G54" s="27" t="s">
        <v>69</v>
      </c>
      <c r="H54" s="31">
        <v>10</v>
      </c>
      <c r="I54" s="31">
        <v>5</v>
      </c>
      <c r="J54" s="31" t="s">
        <v>27</v>
      </c>
      <c r="K54" s="31" t="s">
        <v>27</v>
      </c>
      <c r="L54" s="38"/>
      <c r="M54" s="38">
        <v>2</v>
      </c>
      <c r="N54" s="38"/>
      <c r="O54" s="38"/>
      <c r="P54" s="33">
        <v>2</v>
      </c>
      <c r="Q54" s="34">
        <f t="shared" si="0"/>
        <v>4.5</v>
      </c>
      <c r="R54" s="35" t="str">
        <f t="shared" si="4"/>
        <v>D</v>
      </c>
      <c r="S54" s="36" t="str">
        <f t="shared" si="1"/>
        <v>Trung bình yếu</v>
      </c>
      <c r="T54" s="37" t="str">
        <f t="shared" si="2"/>
        <v/>
      </c>
      <c r="U54" s="91"/>
      <c r="V54" s="89" t="str">
        <f t="shared" si="3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3720</v>
      </c>
      <c r="D55" s="28" t="s">
        <v>1324</v>
      </c>
      <c r="E55" s="29" t="s">
        <v>3721</v>
      </c>
      <c r="F55" s="30" t="s">
        <v>3722</v>
      </c>
      <c r="G55" s="27" t="s">
        <v>136</v>
      </c>
      <c r="H55" s="31">
        <v>10</v>
      </c>
      <c r="I55" s="31">
        <v>7</v>
      </c>
      <c r="J55" s="31" t="s">
        <v>27</v>
      </c>
      <c r="K55" s="31" t="s">
        <v>27</v>
      </c>
      <c r="L55" s="38"/>
      <c r="M55" s="38">
        <v>3</v>
      </c>
      <c r="N55" s="38"/>
      <c r="O55" s="38"/>
      <c r="P55" s="33">
        <v>3</v>
      </c>
      <c r="Q55" s="34">
        <f t="shared" si="0"/>
        <v>5.6</v>
      </c>
      <c r="R55" s="35" t="str">
        <f t="shared" si="4"/>
        <v>C</v>
      </c>
      <c r="S55" s="36" t="str">
        <f t="shared" si="1"/>
        <v>Trung bình</v>
      </c>
      <c r="T55" s="37" t="str">
        <f t="shared" si="2"/>
        <v/>
      </c>
      <c r="U55" s="91"/>
      <c r="V55" s="89" t="str">
        <f t="shared" si="3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3723</v>
      </c>
      <c r="D56" s="28" t="s">
        <v>138</v>
      </c>
      <c r="E56" s="29" t="s">
        <v>230</v>
      </c>
      <c r="F56" s="30" t="s">
        <v>586</v>
      </c>
      <c r="G56" s="27" t="s">
        <v>170</v>
      </c>
      <c r="H56" s="31">
        <v>8</v>
      </c>
      <c r="I56" s="31">
        <v>6</v>
      </c>
      <c r="J56" s="31" t="s">
        <v>27</v>
      </c>
      <c r="K56" s="31" t="s">
        <v>27</v>
      </c>
      <c r="L56" s="38"/>
      <c r="M56" s="38">
        <v>3</v>
      </c>
      <c r="N56" s="38"/>
      <c r="O56" s="38"/>
      <c r="P56" s="33">
        <v>3</v>
      </c>
      <c r="Q56" s="34">
        <f t="shared" si="0"/>
        <v>4.9000000000000004</v>
      </c>
      <c r="R56" s="35" t="str">
        <f t="shared" si="4"/>
        <v>D</v>
      </c>
      <c r="S56" s="36" t="str">
        <f t="shared" si="1"/>
        <v>Trung bình yếu</v>
      </c>
      <c r="T56" s="37" t="str">
        <f t="shared" si="2"/>
        <v/>
      </c>
      <c r="U56" s="91"/>
      <c r="V56" s="89" t="str">
        <f t="shared" si="3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3724</v>
      </c>
      <c r="D57" s="28" t="s">
        <v>138</v>
      </c>
      <c r="E57" s="29" t="s">
        <v>515</v>
      </c>
      <c r="F57" s="30" t="s">
        <v>717</v>
      </c>
      <c r="G57" s="27" t="s">
        <v>185</v>
      </c>
      <c r="H57" s="31">
        <v>10</v>
      </c>
      <c r="I57" s="31">
        <v>5</v>
      </c>
      <c r="J57" s="31" t="s">
        <v>27</v>
      </c>
      <c r="K57" s="31" t="s">
        <v>27</v>
      </c>
      <c r="L57" s="38"/>
      <c r="M57" s="38">
        <v>2</v>
      </c>
      <c r="N57" s="38"/>
      <c r="O57" s="38"/>
      <c r="P57" s="33">
        <v>2</v>
      </c>
      <c r="Q57" s="34">
        <f t="shared" si="0"/>
        <v>4.5</v>
      </c>
      <c r="R57" s="35" t="str">
        <f t="shared" si="4"/>
        <v>D</v>
      </c>
      <c r="S57" s="36" t="str">
        <f t="shared" si="1"/>
        <v>Trung bình yếu</v>
      </c>
      <c r="T57" s="37" t="str">
        <f t="shared" si="2"/>
        <v/>
      </c>
      <c r="U57" s="91"/>
      <c r="V57" s="89" t="str">
        <f t="shared" si="3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3725</v>
      </c>
      <c r="D58" s="28" t="s">
        <v>3726</v>
      </c>
      <c r="E58" s="29" t="s">
        <v>246</v>
      </c>
      <c r="F58" s="30" t="s">
        <v>3727</v>
      </c>
      <c r="G58" s="27" t="s">
        <v>69</v>
      </c>
      <c r="H58" s="31">
        <v>10</v>
      </c>
      <c r="I58" s="31">
        <v>7</v>
      </c>
      <c r="J58" s="31" t="s">
        <v>27</v>
      </c>
      <c r="K58" s="31" t="s">
        <v>27</v>
      </c>
      <c r="L58" s="38"/>
      <c r="M58" s="38">
        <v>2</v>
      </c>
      <c r="N58" s="38"/>
      <c r="O58" s="38"/>
      <c r="P58" s="33">
        <v>2</v>
      </c>
      <c r="Q58" s="34">
        <f t="shared" si="0"/>
        <v>5.0999999999999996</v>
      </c>
      <c r="R58" s="35" t="str">
        <f t="shared" si="4"/>
        <v>D+</v>
      </c>
      <c r="S58" s="36" t="str">
        <f t="shared" si="1"/>
        <v>Trung bình yếu</v>
      </c>
      <c r="T58" s="37" t="str">
        <f t="shared" si="2"/>
        <v/>
      </c>
      <c r="U58" s="91"/>
      <c r="V58" s="89" t="str">
        <f t="shared" si="3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3728</v>
      </c>
      <c r="D59" s="28" t="s">
        <v>1239</v>
      </c>
      <c r="E59" s="29" t="s">
        <v>1062</v>
      </c>
      <c r="F59" s="30" t="s">
        <v>1110</v>
      </c>
      <c r="G59" s="27" t="s">
        <v>917</v>
      </c>
      <c r="H59" s="31">
        <v>7</v>
      </c>
      <c r="I59" s="31">
        <v>9</v>
      </c>
      <c r="J59" s="31" t="s">
        <v>27</v>
      </c>
      <c r="K59" s="31" t="s">
        <v>27</v>
      </c>
      <c r="L59" s="38"/>
      <c r="M59" s="38">
        <v>2</v>
      </c>
      <c r="N59" s="38"/>
      <c r="O59" s="38"/>
      <c r="P59" s="33">
        <v>2</v>
      </c>
      <c r="Q59" s="34">
        <f t="shared" si="0"/>
        <v>5.0999999999999996</v>
      </c>
      <c r="R59" s="35" t="str">
        <f t="shared" si="4"/>
        <v>D+</v>
      </c>
      <c r="S59" s="36" t="str">
        <f t="shared" si="1"/>
        <v>Trung bình yếu</v>
      </c>
      <c r="T59" s="37" t="str">
        <f t="shared" si="2"/>
        <v/>
      </c>
      <c r="U59" s="91"/>
      <c r="V59" s="89" t="str">
        <f t="shared" si="3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3729</v>
      </c>
      <c r="D60" s="28" t="s">
        <v>3730</v>
      </c>
      <c r="E60" s="29" t="s">
        <v>1062</v>
      </c>
      <c r="F60" s="30" t="s">
        <v>2270</v>
      </c>
      <c r="G60" s="27" t="s">
        <v>768</v>
      </c>
      <c r="H60" s="31">
        <v>8</v>
      </c>
      <c r="I60" s="31">
        <v>7</v>
      </c>
      <c r="J60" s="31" t="s">
        <v>27</v>
      </c>
      <c r="K60" s="31" t="s">
        <v>27</v>
      </c>
      <c r="L60" s="38"/>
      <c r="M60" s="38">
        <v>2</v>
      </c>
      <c r="N60" s="38"/>
      <c r="O60" s="38"/>
      <c r="P60" s="33">
        <v>2</v>
      </c>
      <c r="Q60" s="34">
        <f t="shared" si="0"/>
        <v>4.7</v>
      </c>
      <c r="R60" s="35" t="str">
        <f t="shared" si="4"/>
        <v>D</v>
      </c>
      <c r="S60" s="36" t="str">
        <f t="shared" si="1"/>
        <v>Trung bình yếu</v>
      </c>
      <c r="T60" s="37" t="str">
        <f t="shared" si="2"/>
        <v/>
      </c>
      <c r="U60" s="91"/>
      <c r="V60" s="89" t="str">
        <f t="shared" si="3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3731</v>
      </c>
      <c r="D61" s="28" t="s">
        <v>2409</v>
      </c>
      <c r="E61" s="29" t="s">
        <v>519</v>
      </c>
      <c r="F61" s="30" t="s">
        <v>1327</v>
      </c>
      <c r="G61" s="27" t="s">
        <v>87</v>
      </c>
      <c r="H61" s="31">
        <v>10</v>
      </c>
      <c r="I61" s="31">
        <v>4</v>
      </c>
      <c r="J61" s="31" t="s">
        <v>27</v>
      </c>
      <c r="K61" s="31" t="s">
        <v>27</v>
      </c>
      <c r="L61" s="38"/>
      <c r="M61" s="38">
        <v>5</v>
      </c>
      <c r="N61" s="38"/>
      <c r="O61" s="38"/>
      <c r="P61" s="33">
        <v>5</v>
      </c>
      <c r="Q61" s="34">
        <f t="shared" si="0"/>
        <v>5.7</v>
      </c>
      <c r="R61" s="35" t="str">
        <f t="shared" si="4"/>
        <v>C</v>
      </c>
      <c r="S61" s="36" t="str">
        <f t="shared" si="1"/>
        <v>Trung bình</v>
      </c>
      <c r="T61" s="37" t="str">
        <f t="shared" si="2"/>
        <v/>
      </c>
      <c r="U61" s="91"/>
      <c r="V61" s="89" t="str">
        <f t="shared" si="3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3732</v>
      </c>
      <c r="D62" s="28" t="s">
        <v>873</v>
      </c>
      <c r="E62" s="29" t="s">
        <v>250</v>
      </c>
      <c r="F62" s="30" t="s">
        <v>456</v>
      </c>
      <c r="G62" s="27" t="s">
        <v>768</v>
      </c>
      <c r="H62" s="31">
        <v>0</v>
      </c>
      <c r="I62" s="31">
        <v>0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4"/>
        <v>F</v>
      </c>
      <c r="S62" s="36" t="str">
        <f t="shared" si="1"/>
        <v>Kém</v>
      </c>
      <c r="T62" s="37" t="str">
        <f t="shared" si="2"/>
        <v>Không đủ ĐKDT</v>
      </c>
      <c r="U62" s="91"/>
      <c r="V62" s="89" t="str">
        <f t="shared" si="3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3733</v>
      </c>
      <c r="D63" s="28" t="s">
        <v>2259</v>
      </c>
      <c r="E63" s="29" t="s">
        <v>526</v>
      </c>
      <c r="F63" s="30" t="s">
        <v>3734</v>
      </c>
      <c r="G63" s="27" t="s">
        <v>102</v>
      </c>
      <c r="H63" s="31">
        <v>9</v>
      </c>
      <c r="I63" s="31">
        <v>5</v>
      </c>
      <c r="J63" s="31" t="s">
        <v>27</v>
      </c>
      <c r="K63" s="31" t="s">
        <v>27</v>
      </c>
      <c r="L63" s="38"/>
      <c r="M63" s="38">
        <v>4</v>
      </c>
      <c r="N63" s="38"/>
      <c r="O63" s="38"/>
      <c r="P63" s="33">
        <v>4</v>
      </c>
      <c r="Q63" s="34">
        <f t="shared" si="0"/>
        <v>5.3</v>
      </c>
      <c r="R63" s="35" t="str">
        <f t="shared" si="4"/>
        <v>D+</v>
      </c>
      <c r="S63" s="36" t="str">
        <f t="shared" si="1"/>
        <v>Trung bình yếu</v>
      </c>
      <c r="T63" s="37" t="str">
        <f t="shared" si="2"/>
        <v/>
      </c>
      <c r="U63" s="91"/>
      <c r="V63" s="89" t="str">
        <f t="shared" si="3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3735</v>
      </c>
      <c r="D64" s="28" t="s">
        <v>3736</v>
      </c>
      <c r="E64" s="29" t="s">
        <v>531</v>
      </c>
      <c r="F64" s="30" t="s">
        <v>471</v>
      </c>
      <c r="G64" s="27" t="s">
        <v>69</v>
      </c>
      <c r="H64" s="31">
        <v>7</v>
      </c>
      <c r="I64" s="31">
        <v>6</v>
      </c>
      <c r="J64" s="31" t="s">
        <v>27</v>
      </c>
      <c r="K64" s="31" t="s">
        <v>27</v>
      </c>
      <c r="L64" s="38"/>
      <c r="M64" s="38">
        <v>2</v>
      </c>
      <c r="N64" s="38"/>
      <c r="O64" s="38"/>
      <c r="P64" s="33">
        <v>2</v>
      </c>
      <c r="Q64" s="34">
        <f t="shared" si="0"/>
        <v>4.2</v>
      </c>
      <c r="R64" s="35" t="str">
        <f t="shared" si="4"/>
        <v>D</v>
      </c>
      <c r="S64" s="36" t="str">
        <f t="shared" si="1"/>
        <v>Trung bình yếu</v>
      </c>
      <c r="T64" s="37" t="str">
        <f t="shared" si="2"/>
        <v/>
      </c>
      <c r="U64" s="91"/>
      <c r="V64" s="89" t="str">
        <f t="shared" si="3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3737</v>
      </c>
      <c r="D65" s="28" t="s">
        <v>3738</v>
      </c>
      <c r="E65" s="29" t="s">
        <v>732</v>
      </c>
      <c r="F65" s="30" t="s">
        <v>485</v>
      </c>
      <c r="G65" s="27" t="s">
        <v>136</v>
      </c>
      <c r="H65" s="31">
        <v>0</v>
      </c>
      <c r="I65" s="31">
        <v>0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4"/>
        <v>F</v>
      </c>
      <c r="S65" s="36" t="str">
        <f t="shared" si="1"/>
        <v>Kém</v>
      </c>
      <c r="T65" s="37" t="str">
        <f t="shared" si="2"/>
        <v>Không đủ ĐKDT</v>
      </c>
      <c r="U65" s="91"/>
      <c r="V65" s="89" t="str">
        <f t="shared" si="3"/>
        <v>Học lại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3739</v>
      </c>
      <c r="D66" s="28" t="s">
        <v>1265</v>
      </c>
      <c r="E66" s="29" t="s">
        <v>265</v>
      </c>
      <c r="F66" s="30" t="s">
        <v>359</v>
      </c>
      <c r="G66" s="27" t="s">
        <v>92</v>
      </c>
      <c r="H66" s="31">
        <v>10</v>
      </c>
      <c r="I66" s="31">
        <v>6</v>
      </c>
      <c r="J66" s="31" t="s">
        <v>27</v>
      </c>
      <c r="K66" s="31" t="s">
        <v>27</v>
      </c>
      <c r="L66" s="38"/>
      <c r="M66" s="38">
        <v>2</v>
      </c>
      <c r="N66" s="38"/>
      <c r="O66" s="38"/>
      <c r="P66" s="33">
        <v>2</v>
      </c>
      <c r="Q66" s="34">
        <f t="shared" si="0"/>
        <v>4.8</v>
      </c>
      <c r="R66" s="35" t="str">
        <f t="shared" si="4"/>
        <v>D</v>
      </c>
      <c r="S66" s="36" t="str">
        <f t="shared" si="1"/>
        <v>Trung bình yếu</v>
      </c>
      <c r="T66" s="37" t="str">
        <f t="shared" si="2"/>
        <v/>
      </c>
      <c r="U66" s="91"/>
      <c r="V66" s="89" t="str">
        <f t="shared" si="3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3740</v>
      </c>
      <c r="D67" s="28" t="s">
        <v>71</v>
      </c>
      <c r="E67" s="29" t="s">
        <v>275</v>
      </c>
      <c r="F67" s="30" t="s">
        <v>2683</v>
      </c>
      <c r="G67" s="27" t="s">
        <v>69</v>
      </c>
      <c r="H67" s="31">
        <v>9</v>
      </c>
      <c r="I67" s="31">
        <v>6</v>
      </c>
      <c r="J67" s="31" t="s">
        <v>27</v>
      </c>
      <c r="K67" s="31" t="s">
        <v>27</v>
      </c>
      <c r="L67" s="38"/>
      <c r="M67" s="38">
        <v>5</v>
      </c>
      <c r="N67" s="38"/>
      <c r="O67" s="38"/>
      <c r="P67" s="33">
        <v>5</v>
      </c>
      <c r="Q67" s="34">
        <f t="shared" si="0"/>
        <v>6.1</v>
      </c>
      <c r="R67" s="35" t="str">
        <f t="shared" si="4"/>
        <v>C</v>
      </c>
      <c r="S67" s="36" t="str">
        <f t="shared" si="1"/>
        <v>Trung bình</v>
      </c>
      <c r="T67" s="37" t="str">
        <f t="shared" si="2"/>
        <v/>
      </c>
      <c r="U67" s="91"/>
      <c r="V67" s="89" t="str">
        <f t="shared" si="3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3741</v>
      </c>
      <c r="D68" s="28" t="s">
        <v>383</v>
      </c>
      <c r="E68" s="29" t="s">
        <v>1078</v>
      </c>
      <c r="F68" s="30" t="s">
        <v>767</v>
      </c>
      <c r="G68" s="27" t="s">
        <v>69</v>
      </c>
      <c r="H68" s="31">
        <v>8</v>
      </c>
      <c r="I68" s="31">
        <v>8</v>
      </c>
      <c r="J68" s="31" t="s">
        <v>27</v>
      </c>
      <c r="K68" s="31" t="s">
        <v>27</v>
      </c>
      <c r="L68" s="38"/>
      <c r="M68" s="38">
        <v>5</v>
      </c>
      <c r="N68" s="38"/>
      <c r="O68" s="38"/>
      <c r="P68" s="33">
        <v>5</v>
      </c>
      <c r="Q68" s="34">
        <f t="shared" si="0"/>
        <v>6.5</v>
      </c>
      <c r="R68" s="35" t="str">
        <f t="shared" si="4"/>
        <v>C+</v>
      </c>
      <c r="S68" s="36" t="str">
        <f t="shared" si="1"/>
        <v>Trung bình</v>
      </c>
      <c r="T68" s="37" t="str">
        <f t="shared" si="2"/>
        <v/>
      </c>
      <c r="U68" s="91"/>
      <c r="V68" s="89" t="str">
        <f t="shared" si="3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3742</v>
      </c>
      <c r="D69" s="28" t="s">
        <v>122</v>
      </c>
      <c r="E69" s="29" t="s">
        <v>2459</v>
      </c>
      <c r="F69" s="30" t="s">
        <v>3743</v>
      </c>
      <c r="G69" s="27" t="s">
        <v>3214</v>
      </c>
      <c r="H69" s="31">
        <v>7</v>
      </c>
      <c r="I69" s="31">
        <v>6</v>
      </c>
      <c r="J69" s="31" t="s">
        <v>27</v>
      </c>
      <c r="K69" s="31" t="s">
        <v>27</v>
      </c>
      <c r="L69" s="38"/>
      <c r="M69" s="38">
        <v>2</v>
      </c>
      <c r="N69" s="38"/>
      <c r="O69" s="38"/>
      <c r="P69" s="33">
        <v>2</v>
      </c>
      <c r="Q69" s="34">
        <f t="shared" si="0"/>
        <v>4.2</v>
      </c>
      <c r="R69" s="35" t="str">
        <f t="shared" si="4"/>
        <v>D</v>
      </c>
      <c r="S69" s="36" t="str">
        <f t="shared" si="1"/>
        <v>Trung bình yếu</v>
      </c>
      <c r="T69" s="37" t="str">
        <f t="shared" si="2"/>
        <v/>
      </c>
      <c r="U69" s="91"/>
      <c r="V69" s="89" t="str">
        <f t="shared" si="3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3744</v>
      </c>
      <c r="D70" s="28" t="s">
        <v>544</v>
      </c>
      <c r="E70" s="29" t="s">
        <v>916</v>
      </c>
      <c r="F70" s="30" t="s">
        <v>1556</v>
      </c>
      <c r="G70" s="27" t="s">
        <v>272</v>
      </c>
      <c r="H70" s="31">
        <v>6</v>
      </c>
      <c r="I70" s="31">
        <v>6</v>
      </c>
      <c r="J70" s="31" t="s">
        <v>27</v>
      </c>
      <c r="K70" s="31" t="s">
        <v>27</v>
      </c>
      <c r="L70" s="38"/>
      <c r="M70" s="38">
        <v>3</v>
      </c>
      <c r="N70" s="38"/>
      <c r="O70" s="38"/>
      <c r="P70" s="33">
        <v>3</v>
      </c>
      <c r="Q70" s="34">
        <f t="shared" si="0"/>
        <v>4.5</v>
      </c>
      <c r="R70" s="35" t="str">
        <f t="shared" si="4"/>
        <v>D</v>
      </c>
      <c r="S70" s="36" t="str">
        <f t="shared" si="1"/>
        <v>Trung bình yếu</v>
      </c>
      <c r="T70" s="37" t="str">
        <f t="shared" si="2"/>
        <v/>
      </c>
      <c r="U70" s="91"/>
      <c r="V70" s="89" t="str">
        <f t="shared" si="3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3745</v>
      </c>
      <c r="D71" s="28" t="s">
        <v>249</v>
      </c>
      <c r="E71" s="29" t="s">
        <v>1835</v>
      </c>
      <c r="F71" s="30" t="s">
        <v>999</v>
      </c>
      <c r="G71" s="27" t="s">
        <v>120</v>
      </c>
      <c r="H71" s="31">
        <v>9</v>
      </c>
      <c r="I71" s="31">
        <v>7</v>
      </c>
      <c r="J71" s="31" t="s">
        <v>27</v>
      </c>
      <c r="K71" s="31" t="s">
        <v>27</v>
      </c>
      <c r="L71" s="38"/>
      <c r="M71" s="38">
        <v>4</v>
      </c>
      <c r="N71" s="38"/>
      <c r="O71" s="38"/>
      <c r="P71" s="33">
        <v>4</v>
      </c>
      <c r="Q71" s="34">
        <f t="shared" si="0"/>
        <v>5.9</v>
      </c>
      <c r="R71" s="35" t="str">
        <f t="shared" si="4"/>
        <v>C</v>
      </c>
      <c r="S71" s="36" t="str">
        <f t="shared" si="1"/>
        <v>Trung bình</v>
      </c>
      <c r="T71" s="37" t="str">
        <f t="shared" si="2"/>
        <v/>
      </c>
      <c r="U71" s="91"/>
      <c r="V71" s="89" t="str">
        <f t="shared" si="3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3746</v>
      </c>
      <c r="D72" s="28" t="s">
        <v>1265</v>
      </c>
      <c r="E72" s="29" t="s">
        <v>1702</v>
      </c>
      <c r="F72" s="30" t="s">
        <v>2263</v>
      </c>
      <c r="G72" s="27" t="s">
        <v>69</v>
      </c>
      <c r="H72" s="31">
        <v>5</v>
      </c>
      <c r="I72" s="31">
        <v>7</v>
      </c>
      <c r="J72" s="31" t="s">
        <v>27</v>
      </c>
      <c r="K72" s="31" t="s">
        <v>27</v>
      </c>
      <c r="L72" s="38"/>
      <c r="M72" s="38">
        <v>3</v>
      </c>
      <c r="N72" s="38"/>
      <c r="O72" s="38"/>
      <c r="P72" s="33">
        <v>3</v>
      </c>
      <c r="Q72" s="34">
        <f t="shared" si="0"/>
        <v>4.5999999999999996</v>
      </c>
      <c r="R72" s="35" t="str">
        <f t="shared" si="4"/>
        <v>D</v>
      </c>
      <c r="S72" s="36" t="str">
        <f t="shared" si="1"/>
        <v>Trung bình yếu</v>
      </c>
      <c r="T72" s="37" t="str">
        <f t="shared" si="2"/>
        <v/>
      </c>
      <c r="U72" s="91"/>
      <c r="V72" s="89" t="str">
        <f t="shared" si="3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3747</v>
      </c>
      <c r="D73" s="28" t="s">
        <v>3748</v>
      </c>
      <c r="E73" s="29" t="s">
        <v>293</v>
      </c>
      <c r="F73" s="30" t="s">
        <v>450</v>
      </c>
      <c r="G73" s="27" t="s">
        <v>69</v>
      </c>
      <c r="H73" s="31">
        <v>9</v>
      </c>
      <c r="I73" s="31">
        <v>6</v>
      </c>
      <c r="J73" s="31" t="s">
        <v>27</v>
      </c>
      <c r="K73" s="31" t="s">
        <v>27</v>
      </c>
      <c r="L73" s="38"/>
      <c r="M73" s="38">
        <v>5</v>
      </c>
      <c r="N73" s="38"/>
      <c r="O73" s="38"/>
      <c r="P73" s="33">
        <v>5</v>
      </c>
      <c r="Q73" s="34">
        <f t="shared" si="0"/>
        <v>6.1</v>
      </c>
      <c r="R73" s="35" t="str">
        <f t="shared" si="4"/>
        <v>C</v>
      </c>
      <c r="S73" s="36" t="str">
        <f t="shared" si="1"/>
        <v>Trung bình</v>
      </c>
      <c r="T73" s="37" t="str">
        <f t="shared" si="2"/>
        <v/>
      </c>
      <c r="U73" s="91"/>
      <c r="V73" s="89" t="str">
        <f t="shared" si="3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3749</v>
      </c>
      <c r="D74" s="28" t="s">
        <v>895</v>
      </c>
      <c r="E74" s="29" t="s">
        <v>2467</v>
      </c>
      <c r="F74" s="30" t="s">
        <v>855</v>
      </c>
      <c r="G74" s="27" t="s">
        <v>69</v>
      </c>
      <c r="H74" s="31">
        <v>6</v>
      </c>
      <c r="I74" s="31">
        <v>5</v>
      </c>
      <c r="J74" s="31" t="s">
        <v>27</v>
      </c>
      <c r="K74" s="31" t="s">
        <v>27</v>
      </c>
      <c r="L74" s="38"/>
      <c r="M74" s="38">
        <v>6</v>
      </c>
      <c r="N74" s="38"/>
      <c r="O74" s="38"/>
      <c r="P74" s="33">
        <v>6</v>
      </c>
      <c r="Q74" s="34">
        <f t="shared" si="0"/>
        <v>5.7</v>
      </c>
      <c r="R74" s="35" t="str">
        <f t="shared" si="4"/>
        <v>C</v>
      </c>
      <c r="S74" s="36" t="str">
        <f t="shared" si="1"/>
        <v>Trung bình</v>
      </c>
      <c r="T74" s="37" t="str">
        <f t="shared" si="2"/>
        <v/>
      </c>
      <c r="U74" s="91"/>
      <c r="V74" s="89" t="str">
        <f t="shared" si="3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3750</v>
      </c>
      <c r="D75" s="28" t="s">
        <v>639</v>
      </c>
      <c r="E75" s="29" t="s">
        <v>1967</v>
      </c>
      <c r="F75" s="30" t="s">
        <v>1689</v>
      </c>
      <c r="G75" s="27" t="s">
        <v>170</v>
      </c>
      <c r="H75" s="31">
        <v>9</v>
      </c>
      <c r="I75" s="31">
        <v>7</v>
      </c>
      <c r="J75" s="31" t="s">
        <v>27</v>
      </c>
      <c r="K75" s="31" t="s">
        <v>27</v>
      </c>
      <c r="L75" s="38"/>
      <c r="M75" s="38">
        <v>7</v>
      </c>
      <c r="N75" s="38"/>
      <c r="O75" s="38"/>
      <c r="P75" s="33">
        <v>7</v>
      </c>
      <c r="Q75" s="34">
        <f t="shared" ref="Q75:Q83" si="5">ROUND(SUMPRODUCT(H75:P75,$H$10:$P$10)/100,1)</f>
        <v>7.4</v>
      </c>
      <c r="R75" s="35" t="str">
        <f t="shared" si="4"/>
        <v>B</v>
      </c>
      <c r="S75" s="36" t="str">
        <f t="shared" si="1"/>
        <v>Khá</v>
      </c>
      <c r="T75" s="37" t="str">
        <f t="shared" ref="T75:T83" si="6">+IF(OR($H75=0,$I75=0,$J75=0,$K75=0),"Không đủ ĐKDT","")</f>
        <v/>
      </c>
      <c r="U75" s="91"/>
      <c r="V75" s="89" t="str">
        <f t="shared" ref="V75:V83" si="7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3751</v>
      </c>
      <c r="D76" s="28" t="s">
        <v>2360</v>
      </c>
      <c r="E76" s="29" t="s">
        <v>1967</v>
      </c>
      <c r="F76" s="30" t="s">
        <v>1316</v>
      </c>
      <c r="G76" s="27" t="s">
        <v>688</v>
      </c>
      <c r="H76" s="31">
        <v>9</v>
      </c>
      <c r="I76" s="31">
        <v>5</v>
      </c>
      <c r="J76" s="31" t="s">
        <v>27</v>
      </c>
      <c r="K76" s="31" t="s">
        <v>27</v>
      </c>
      <c r="L76" s="38"/>
      <c r="M76" s="38">
        <v>2</v>
      </c>
      <c r="N76" s="38"/>
      <c r="O76" s="38"/>
      <c r="P76" s="33">
        <v>2</v>
      </c>
      <c r="Q76" s="34">
        <f t="shared" si="5"/>
        <v>4.3</v>
      </c>
      <c r="R76" s="35" t="str">
        <f t="shared" si="4"/>
        <v>D</v>
      </c>
      <c r="S76" s="36" t="str">
        <f t="shared" si="1"/>
        <v>Trung bình yếu</v>
      </c>
      <c r="T76" s="37" t="str">
        <f t="shared" si="6"/>
        <v/>
      </c>
      <c r="U76" s="91"/>
      <c r="V76" s="89" t="str">
        <f t="shared" si="7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3752</v>
      </c>
      <c r="D77" s="28" t="s">
        <v>682</v>
      </c>
      <c r="E77" s="29" t="s">
        <v>2817</v>
      </c>
      <c r="F77" s="30" t="s">
        <v>1508</v>
      </c>
      <c r="G77" s="27" t="s">
        <v>185</v>
      </c>
      <c r="H77" s="31">
        <v>7</v>
      </c>
      <c r="I77" s="31">
        <v>4</v>
      </c>
      <c r="J77" s="31" t="s">
        <v>27</v>
      </c>
      <c r="K77" s="31" t="s">
        <v>27</v>
      </c>
      <c r="L77" s="38"/>
      <c r="M77" s="38">
        <v>3</v>
      </c>
      <c r="N77" s="38"/>
      <c r="O77" s="38"/>
      <c r="P77" s="33">
        <v>3</v>
      </c>
      <c r="Q77" s="34">
        <f t="shared" si="5"/>
        <v>4.0999999999999996</v>
      </c>
      <c r="R77" s="35" t="str">
        <f t="shared" si="4"/>
        <v>D</v>
      </c>
      <c r="S77" s="36" t="str">
        <f t="shared" si="1"/>
        <v>Trung bình yếu</v>
      </c>
      <c r="T77" s="37" t="str">
        <f t="shared" si="6"/>
        <v/>
      </c>
      <c r="U77" s="91"/>
      <c r="V77" s="89" t="str">
        <f t="shared" si="7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3753</v>
      </c>
      <c r="D78" s="28" t="s">
        <v>3754</v>
      </c>
      <c r="E78" s="29" t="s">
        <v>300</v>
      </c>
      <c r="F78" s="30" t="s">
        <v>1146</v>
      </c>
      <c r="G78" s="27" t="s">
        <v>69</v>
      </c>
      <c r="H78" s="31">
        <v>8</v>
      </c>
      <c r="I78" s="31">
        <v>7</v>
      </c>
      <c r="J78" s="31" t="s">
        <v>27</v>
      </c>
      <c r="K78" s="31" t="s">
        <v>27</v>
      </c>
      <c r="L78" s="38"/>
      <c r="M78" s="38">
        <v>6</v>
      </c>
      <c r="N78" s="38"/>
      <c r="O78" s="38"/>
      <c r="P78" s="33">
        <v>6</v>
      </c>
      <c r="Q78" s="34">
        <f t="shared" si="5"/>
        <v>6.7</v>
      </c>
      <c r="R78" s="35" t="str">
        <f t="shared" si="4"/>
        <v>C+</v>
      </c>
      <c r="S78" s="36" t="str">
        <f t="shared" si="1"/>
        <v>Trung bình</v>
      </c>
      <c r="T78" s="37" t="str">
        <f t="shared" si="6"/>
        <v/>
      </c>
      <c r="U78" s="91"/>
      <c r="V78" s="89" t="str">
        <f t="shared" si="7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3755</v>
      </c>
      <c r="D79" s="28" t="s">
        <v>260</v>
      </c>
      <c r="E79" s="29" t="s">
        <v>566</v>
      </c>
      <c r="F79" s="30" t="s">
        <v>3663</v>
      </c>
      <c r="G79" s="27" t="s">
        <v>227</v>
      </c>
      <c r="H79" s="31">
        <v>10</v>
      </c>
      <c r="I79" s="31">
        <v>6</v>
      </c>
      <c r="J79" s="31" t="s">
        <v>27</v>
      </c>
      <c r="K79" s="31" t="s">
        <v>27</v>
      </c>
      <c r="L79" s="38"/>
      <c r="M79" s="38">
        <v>3</v>
      </c>
      <c r="N79" s="38"/>
      <c r="O79" s="38"/>
      <c r="P79" s="33">
        <v>3</v>
      </c>
      <c r="Q79" s="34">
        <f t="shared" si="5"/>
        <v>5.3</v>
      </c>
      <c r="R79" s="35" t="str">
        <f t="shared" si="4"/>
        <v>D+</v>
      </c>
      <c r="S79" s="36" t="str">
        <f t="shared" si="1"/>
        <v>Trung bình yếu</v>
      </c>
      <c r="T79" s="37" t="str">
        <f t="shared" si="6"/>
        <v/>
      </c>
      <c r="U79" s="91"/>
      <c r="V79" s="89" t="str">
        <f t="shared" si="7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3756</v>
      </c>
      <c r="D80" s="28" t="s">
        <v>3757</v>
      </c>
      <c r="E80" s="29" t="s">
        <v>311</v>
      </c>
      <c r="F80" s="30" t="s">
        <v>1398</v>
      </c>
      <c r="G80" s="27" t="s">
        <v>136</v>
      </c>
      <c r="H80" s="31">
        <v>10</v>
      </c>
      <c r="I80" s="31">
        <v>5</v>
      </c>
      <c r="J80" s="31" t="s">
        <v>27</v>
      </c>
      <c r="K80" s="31" t="s">
        <v>27</v>
      </c>
      <c r="L80" s="38"/>
      <c r="M80" s="38">
        <v>6</v>
      </c>
      <c r="N80" s="38"/>
      <c r="O80" s="38"/>
      <c r="P80" s="33">
        <v>6</v>
      </c>
      <c r="Q80" s="34">
        <f t="shared" si="5"/>
        <v>6.5</v>
      </c>
      <c r="R80" s="35" t="str">
        <f t="shared" si="4"/>
        <v>C+</v>
      </c>
      <c r="S80" s="36" t="str">
        <f t="shared" si="1"/>
        <v>Trung bình</v>
      </c>
      <c r="T80" s="37" t="str">
        <f t="shared" si="6"/>
        <v/>
      </c>
      <c r="U80" s="91"/>
      <c r="V80" s="89" t="str">
        <f t="shared" si="7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3758</v>
      </c>
      <c r="D81" s="28" t="s">
        <v>804</v>
      </c>
      <c r="E81" s="29" t="s">
        <v>319</v>
      </c>
      <c r="F81" s="30" t="s">
        <v>3759</v>
      </c>
      <c r="G81" s="27" t="s">
        <v>3760</v>
      </c>
      <c r="H81" s="31">
        <v>6</v>
      </c>
      <c r="I81" s="31">
        <v>8</v>
      </c>
      <c r="J81" s="31" t="s">
        <v>27</v>
      </c>
      <c r="K81" s="31" t="s">
        <v>27</v>
      </c>
      <c r="L81" s="38"/>
      <c r="M81" s="38">
        <v>2</v>
      </c>
      <c r="N81" s="38"/>
      <c r="O81" s="38"/>
      <c r="P81" s="33">
        <v>2</v>
      </c>
      <c r="Q81" s="34">
        <f t="shared" si="5"/>
        <v>4.5999999999999996</v>
      </c>
      <c r="R81" s="35" t="str">
        <f t="shared" si="4"/>
        <v>D</v>
      </c>
      <c r="S81" s="36" t="str">
        <f t="shared" si="1"/>
        <v>Trung bình yếu</v>
      </c>
      <c r="T81" s="37" t="str">
        <f t="shared" si="6"/>
        <v/>
      </c>
      <c r="U81" s="91"/>
      <c r="V81" s="89" t="str">
        <f t="shared" si="7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3761</v>
      </c>
      <c r="D82" s="28" t="s">
        <v>3762</v>
      </c>
      <c r="E82" s="29" t="s">
        <v>319</v>
      </c>
      <c r="F82" s="30" t="s">
        <v>771</v>
      </c>
      <c r="G82" s="27" t="s">
        <v>647</v>
      </c>
      <c r="H82" s="31">
        <v>7</v>
      </c>
      <c r="I82" s="31">
        <v>8</v>
      </c>
      <c r="J82" s="31" t="s">
        <v>27</v>
      </c>
      <c r="K82" s="31" t="s">
        <v>27</v>
      </c>
      <c r="L82" s="38"/>
      <c r="M82" s="38">
        <v>5</v>
      </c>
      <c r="N82" s="38"/>
      <c r="O82" s="38"/>
      <c r="P82" s="33">
        <v>5</v>
      </c>
      <c r="Q82" s="34">
        <f t="shared" si="5"/>
        <v>6.3</v>
      </c>
      <c r="R82" s="35" t="str">
        <f t="shared" si="4"/>
        <v>C</v>
      </c>
      <c r="S82" s="36" t="str">
        <f t="shared" si="1"/>
        <v>Trung bình</v>
      </c>
      <c r="T82" s="37" t="str">
        <f t="shared" si="6"/>
        <v/>
      </c>
      <c r="U82" s="91"/>
      <c r="V82" s="89" t="str">
        <f t="shared" si="7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18.75" customHeight="1">
      <c r="B83" s="26">
        <v>73</v>
      </c>
      <c r="C83" s="27" t="s">
        <v>3763</v>
      </c>
      <c r="D83" s="28" t="s">
        <v>3764</v>
      </c>
      <c r="E83" s="29" t="s">
        <v>774</v>
      </c>
      <c r="F83" s="30" t="s">
        <v>3208</v>
      </c>
      <c r="G83" s="27" t="s">
        <v>768</v>
      </c>
      <c r="H83" s="31">
        <v>10</v>
      </c>
      <c r="I83" s="31">
        <v>8</v>
      </c>
      <c r="J83" s="31" t="s">
        <v>27</v>
      </c>
      <c r="K83" s="31" t="s">
        <v>27</v>
      </c>
      <c r="L83" s="38"/>
      <c r="M83" s="38">
        <v>7</v>
      </c>
      <c r="N83" s="38"/>
      <c r="O83" s="38"/>
      <c r="P83" s="33">
        <v>7</v>
      </c>
      <c r="Q83" s="34">
        <f t="shared" si="5"/>
        <v>7.9</v>
      </c>
      <c r="R83" s="35" t="str">
        <f t="shared" si="4"/>
        <v>B</v>
      </c>
      <c r="S83" s="36" t="str">
        <f t="shared" si="1"/>
        <v>Khá</v>
      </c>
      <c r="T83" s="37" t="str">
        <f t="shared" si="6"/>
        <v/>
      </c>
      <c r="U83" s="91"/>
      <c r="V83" s="89" t="str">
        <f t="shared" si="7"/>
        <v>Đạt</v>
      </c>
      <c r="W83" s="74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2"/>
    </row>
    <row r="84" spans="1:38" ht="7.5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t="16.5">
      <c r="A85" s="2"/>
      <c r="B85" s="111" t="s">
        <v>28</v>
      </c>
      <c r="C85" s="111"/>
      <c r="D85" s="40"/>
      <c r="E85" s="41"/>
      <c r="F85" s="41"/>
      <c r="G85" s="41"/>
      <c r="H85" s="42"/>
      <c r="I85" s="43"/>
      <c r="J85" s="43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</row>
    <row r="86" spans="1:38" ht="16.5" customHeight="1">
      <c r="A86" s="2"/>
      <c r="B86" s="45" t="s">
        <v>29</v>
      </c>
      <c r="C86" s="45"/>
      <c r="D86" s="46">
        <f>+$Y$9</f>
        <v>73</v>
      </c>
      <c r="E86" s="47" t="s">
        <v>30</v>
      </c>
      <c r="F86" s="47"/>
      <c r="G86" s="131" t="s">
        <v>31</v>
      </c>
      <c r="H86" s="131"/>
      <c r="I86" s="131"/>
      <c r="J86" s="131"/>
      <c r="K86" s="131"/>
      <c r="L86" s="131"/>
      <c r="M86" s="131"/>
      <c r="N86" s="131"/>
      <c r="O86" s="131"/>
      <c r="P86" s="48">
        <f>$Y$9 -COUNTIF($T$10:$T$273,"Vắng") -COUNTIF($T$10:$T$273,"Vắng có phép") - COUNTIF($T$10:$T$273,"Đình chỉ thi") - COUNTIF($T$10:$T$273,"Không đủ ĐKDT")</f>
        <v>70</v>
      </c>
      <c r="Q86" s="48"/>
      <c r="R86" s="49"/>
      <c r="S86" s="50"/>
      <c r="T86" s="50" t="s">
        <v>30</v>
      </c>
      <c r="U86" s="3"/>
    </row>
    <row r="87" spans="1:38" ht="16.5" customHeight="1">
      <c r="A87" s="2"/>
      <c r="B87" s="45" t="s">
        <v>32</v>
      </c>
      <c r="C87" s="45"/>
      <c r="D87" s="46">
        <f>+$AJ$9</f>
        <v>70</v>
      </c>
      <c r="E87" s="47" t="s">
        <v>30</v>
      </c>
      <c r="F87" s="47"/>
      <c r="G87" s="131" t="s">
        <v>33</v>
      </c>
      <c r="H87" s="131"/>
      <c r="I87" s="131"/>
      <c r="J87" s="131"/>
      <c r="K87" s="131"/>
      <c r="L87" s="131"/>
      <c r="M87" s="131"/>
      <c r="N87" s="131"/>
      <c r="O87" s="131"/>
      <c r="P87" s="51">
        <f>COUNTIF($T$10:$T$149,"Vắng")</f>
        <v>0</v>
      </c>
      <c r="Q87" s="51"/>
      <c r="R87" s="52"/>
      <c r="S87" s="50"/>
      <c r="T87" s="50" t="s">
        <v>30</v>
      </c>
      <c r="U87" s="3"/>
    </row>
    <row r="88" spans="1:38" ht="16.5" customHeight="1">
      <c r="A88" s="2"/>
      <c r="B88" s="45" t="s">
        <v>53</v>
      </c>
      <c r="C88" s="45"/>
      <c r="D88" s="83">
        <f>COUNTIF(V11:V83,"Học lại")</f>
        <v>3</v>
      </c>
      <c r="E88" s="47" t="s">
        <v>30</v>
      </c>
      <c r="F88" s="47"/>
      <c r="G88" s="131" t="s">
        <v>54</v>
      </c>
      <c r="H88" s="131"/>
      <c r="I88" s="131"/>
      <c r="J88" s="131"/>
      <c r="K88" s="131"/>
      <c r="L88" s="131"/>
      <c r="M88" s="131"/>
      <c r="N88" s="131"/>
      <c r="O88" s="131"/>
      <c r="P88" s="48">
        <f>COUNTIF($T$10:$T$149,"Vắng có phép")</f>
        <v>0</v>
      </c>
      <c r="Q88" s="48"/>
      <c r="R88" s="49"/>
      <c r="S88" s="50"/>
      <c r="T88" s="50" t="s">
        <v>30</v>
      </c>
      <c r="U88" s="3"/>
    </row>
    <row r="89" spans="1:38" ht="3" customHeight="1">
      <c r="A89" s="2"/>
      <c r="B89" s="39"/>
      <c r="C89" s="40"/>
      <c r="D89" s="40"/>
      <c r="E89" s="41"/>
      <c r="F89" s="41"/>
      <c r="G89" s="41"/>
      <c r="H89" s="42"/>
      <c r="I89" s="43"/>
      <c r="J89" s="43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</row>
    <row r="90" spans="1:38">
      <c r="B90" s="84" t="s">
        <v>34</v>
      </c>
      <c r="C90" s="84"/>
      <c r="D90" s="85">
        <f>COUNTIF(V11:V83,"Thi lại")</f>
        <v>0</v>
      </c>
      <c r="E90" s="86" t="s">
        <v>30</v>
      </c>
      <c r="F90" s="3"/>
      <c r="G90" s="3"/>
      <c r="H90" s="3"/>
      <c r="I90" s="3"/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3"/>
    </row>
    <row r="91" spans="1:38">
      <c r="B91" s="84"/>
      <c r="C91" s="84"/>
      <c r="D91" s="85"/>
      <c r="E91" s="86"/>
      <c r="F91" s="3"/>
      <c r="G91" s="3"/>
      <c r="H91" s="3"/>
      <c r="I91" s="3"/>
      <c r="J91" s="130" t="s">
        <v>3865</v>
      </c>
      <c r="K91" s="130"/>
      <c r="L91" s="130"/>
      <c r="M91" s="130"/>
      <c r="N91" s="130"/>
      <c r="O91" s="130"/>
      <c r="P91" s="130"/>
      <c r="Q91" s="130"/>
      <c r="R91" s="130"/>
      <c r="S91" s="130"/>
      <c r="T91" s="130"/>
      <c r="U91" s="3"/>
    </row>
    <row r="92" spans="1:38">
      <c r="A92" s="53"/>
      <c r="B92" s="99" t="s">
        <v>35</v>
      </c>
      <c r="C92" s="99"/>
      <c r="D92" s="99"/>
      <c r="E92" s="99"/>
      <c r="F92" s="99"/>
      <c r="G92" s="99"/>
      <c r="H92" s="99"/>
      <c r="I92" s="54"/>
      <c r="J92" s="104" t="s">
        <v>36</v>
      </c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3"/>
    </row>
    <row r="93" spans="1:38" ht="4.5" customHeight="1">
      <c r="A93" s="2"/>
      <c r="B93" s="39"/>
      <c r="C93" s="55"/>
      <c r="D93" s="55"/>
      <c r="E93" s="56"/>
      <c r="F93" s="56"/>
      <c r="G93" s="56"/>
      <c r="H93" s="57"/>
      <c r="I93" s="58"/>
      <c r="J93" s="58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38" s="2" customFormat="1">
      <c r="B94" s="99" t="s">
        <v>37</v>
      </c>
      <c r="C94" s="99"/>
      <c r="D94" s="101" t="s">
        <v>38</v>
      </c>
      <c r="E94" s="101"/>
      <c r="F94" s="101"/>
      <c r="G94" s="101"/>
      <c r="H94" s="101"/>
      <c r="I94" s="58"/>
      <c r="J94" s="58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9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3.7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18" customHeight="1">
      <c r="A100" s="1"/>
      <c r="B100" s="100" t="s">
        <v>3863</v>
      </c>
      <c r="C100" s="100"/>
      <c r="D100" s="100" t="s">
        <v>3864</v>
      </c>
      <c r="E100" s="100"/>
      <c r="F100" s="100"/>
      <c r="G100" s="100"/>
      <c r="H100" s="100"/>
      <c r="I100" s="100"/>
      <c r="J100" s="100" t="s">
        <v>39</v>
      </c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4.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s="2" customFormat="1" ht="36.75" hidden="1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62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</row>
    <row r="103" spans="1:38" ht="38.25" hidden="1" customHeight="1">
      <c r="B103" s="98" t="s">
        <v>51</v>
      </c>
      <c r="C103" s="99"/>
      <c r="D103" s="99"/>
      <c r="E103" s="99"/>
      <c r="F103" s="99"/>
      <c r="G103" s="99"/>
      <c r="H103" s="98" t="s">
        <v>52</v>
      </c>
      <c r="I103" s="98"/>
      <c r="J103" s="98"/>
      <c r="K103" s="98"/>
      <c r="L103" s="98"/>
      <c r="M103" s="98"/>
      <c r="N103" s="102" t="s">
        <v>57</v>
      </c>
      <c r="O103" s="102"/>
      <c r="P103" s="102"/>
      <c r="Q103" s="102"/>
      <c r="R103" s="102"/>
      <c r="S103" s="102"/>
      <c r="T103" s="102"/>
      <c r="U103" s="102"/>
    </row>
    <row r="104" spans="1:38" hidden="1">
      <c r="B104" s="39"/>
      <c r="C104" s="55"/>
      <c r="D104" s="55"/>
      <c r="E104" s="56"/>
      <c r="F104" s="56"/>
      <c r="G104" s="56"/>
      <c r="H104" s="57"/>
      <c r="I104" s="58"/>
      <c r="J104" s="58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38" hidden="1">
      <c r="B105" s="99" t="s">
        <v>37</v>
      </c>
      <c r="C105" s="99"/>
      <c r="D105" s="101" t="s">
        <v>38</v>
      </c>
      <c r="E105" s="101"/>
      <c r="F105" s="101"/>
      <c r="G105" s="101"/>
      <c r="H105" s="101"/>
      <c r="I105" s="58"/>
      <c r="J105" s="58"/>
      <c r="K105" s="44"/>
      <c r="L105" s="44"/>
      <c r="M105" s="44"/>
      <c r="N105" s="44"/>
      <c r="O105" s="44"/>
      <c r="P105" s="44"/>
      <c r="Q105" s="44"/>
      <c r="R105" s="44"/>
      <c r="S105" s="44"/>
      <c r="T105" s="44"/>
    </row>
    <row r="106" spans="1:38" hidden="1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38" hidden="1"/>
    <row r="108" spans="1:38" hidden="1"/>
    <row r="109" spans="1:38" hidden="1"/>
    <row r="110" spans="1:38" hidden="1"/>
    <row r="111" spans="1:38" hidden="1">
      <c r="B111" s="139" t="s">
        <v>3839</v>
      </c>
      <c r="C111" s="139"/>
      <c r="D111" s="139"/>
      <c r="E111" s="97"/>
      <c r="F111" s="97"/>
      <c r="G111" s="97"/>
      <c r="H111" s="97" t="s">
        <v>3838</v>
      </c>
      <c r="I111" s="97"/>
      <c r="J111" s="97"/>
      <c r="K111" s="97"/>
      <c r="L111" s="97"/>
      <c r="M111" s="97"/>
      <c r="N111" s="97" t="s">
        <v>58</v>
      </c>
      <c r="O111" s="97"/>
      <c r="P111" s="97"/>
      <c r="Q111" s="97"/>
      <c r="R111" s="97"/>
      <c r="S111" s="97"/>
      <c r="T111" s="97"/>
      <c r="U111" s="97"/>
    </row>
    <row r="112" spans="1:38" hidden="1"/>
    <row r="113" hidden="1"/>
  </sheetData>
  <sheetProtection formatCells="0" formatColumns="0" formatRows="0" insertColumns="0" insertRows="0" insertHyperlinks="0" deleteColumns="0" deleteRows="0" sort="0" autoFilter="0" pivotTables="0"/>
  <autoFilter ref="A9:AL83">
    <filterColumn colId="3" showButton="0"/>
  </autoFilter>
  <mergeCells count="61">
    <mergeCell ref="B105:C105"/>
    <mergeCell ref="D105:H105"/>
    <mergeCell ref="B111:D111"/>
    <mergeCell ref="E111:G111"/>
    <mergeCell ref="H111:M111"/>
    <mergeCell ref="N111:U111"/>
    <mergeCell ref="B100:C100"/>
    <mergeCell ref="D100:I100"/>
    <mergeCell ref="J100:T100"/>
    <mergeCell ref="B103:G103"/>
    <mergeCell ref="H103:M103"/>
    <mergeCell ref="N103:U103"/>
    <mergeCell ref="G88:O88"/>
    <mergeCell ref="J90:T90"/>
    <mergeCell ref="J91:T91"/>
    <mergeCell ref="B92:H92"/>
    <mergeCell ref="J92:T92"/>
    <mergeCell ref="B94:C94"/>
    <mergeCell ref="D94:H94"/>
    <mergeCell ref="T8:T10"/>
    <mergeCell ref="U8:U10"/>
    <mergeCell ref="B10:G10"/>
    <mergeCell ref="B85:C85"/>
    <mergeCell ref="G86:O86"/>
    <mergeCell ref="G87:O87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3">
    <cfRule type="cellIs" dxfId="5" priority="3" operator="greaterThan">
      <formula>10</formula>
    </cfRule>
  </conditionalFormatting>
  <conditionalFormatting sqref="C105:C111">
    <cfRule type="duplicateValues" dxfId="4" priority="1"/>
  </conditionalFormatting>
  <conditionalFormatting sqref="C1:C1048576">
    <cfRule type="duplicateValues" dxfId="3" priority="8"/>
  </conditionalFormatting>
  <dataValidations count="1">
    <dataValidation allowBlank="1" showInputMessage="1" showErrorMessage="1" errorTitle="Không xóa dữ liệu" error="Không xóa dữ liệu" prompt="Không xóa dữ liệu" sqref="D88 AL3:AL9 X3:AK4 W5:AK9 V11:W83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75"/>
  <sheetViews>
    <sheetView workbookViewId="0">
      <pane ySplit="4" topLeftCell="A33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1.109375" style="1" customWidth="1"/>
    <col min="2" max="2" width="4" style="1" customWidth="1"/>
    <col min="3" max="3" width="10.33203125" style="1" customWidth="1"/>
    <col min="4" max="4" width="12.6640625" style="1" bestFit="1" customWidth="1"/>
    <col min="5" max="5" width="5.6640625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7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3862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2</v>
      </c>
      <c r="G6" s="120" t="s">
        <v>3854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32" t="s">
        <v>12</v>
      </c>
      <c r="K8" s="132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33"/>
      <c r="K9" s="133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26</v>
      </c>
      <c r="Y9" s="69">
        <f>+$AH$9+$AJ$9+$AF$9</f>
        <v>35</v>
      </c>
      <c r="Z9" s="63">
        <f>COUNTIF($S$10:$S$105,"Khiển trách")</f>
        <v>0</v>
      </c>
      <c r="AA9" s="63">
        <f>COUNTIF($S$10:$S$105,"Cảnh cáo")</f>
        <v>0</v>
      </c>
      <c r="AB9" s="63">
        <f>COUNTIF($S$10:$S$105,"Đình chỉ thi")</f>
        <v>0</v>
      </c>
      <c r="AC9" s="70">
        <f>+($Z$9+$AA$9+$AB$9)/$Y$9*100%</f>
        <v>0</v>
      </c>
      <c r="AD9" s="63">
        <f>SUM(COUNTIF($S$10:$S$103,"Vắng"),COUNTIF($S$10:$S$103,"Vắng có phép"))</f>
        <v>0</v>
      </c>
      <c r="AE9" s="71">
        <f>+$AD$9/$Y$9</f>
        <v>0</v>
      </c>
      <c r="AF9" s="72">
        <f>COUNTIF($V$10:$V$103,"Thi lại")</f>
        <v>0</v>
      </c>
      <c r="AG9" s="71">
        <f>+$AF$9/$Y$9</f>
        <v>0</v>
      </c>
      <c r="AH9" s="72">
        <f>COUNTIF($V$10:$V$104,"Học lại")</f>
        <v>1</v>
      </c>
      <c r="AI9" s="71">
        <f>+$AH$9/$Y$9</f>
        <v>2.8571428571428571E-2</v>
      </c>
      <c r="AJ9" s="63">
        <f>COUNTIF($V$11:$V$104,"Đạt")</f>
        <v>34</v>
      </c>
      <c r="AK9" s="70">
        <f>+$AJ$9/$Y$9</f>
        <v>0.97142857142857142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3765</v>
      </c>
      <c r="D11" s="17" t="s">
        <v>3766</v>
      </c>
      <c r="E11" s="18" t="s">
        <v>67</v>
      </c>
      <c r="F11" s="19" t="s">
        <v>433</v>
      </c>
      <c r="G11" s="16" t="s">
        <v>3767</v>
      </c>
      <c r="H11" s="20">
        <v>10</v>
      </c>
      <c r="I11" s="20">
        <v>6</v>
      </c>
      <c r="J11" s="20" t="s">
        <v>27</v>
      </c>
      <c r="K11" s="20" t="s">
        <v>27</v>
      </c>
      <c r="L11" s="21"/>
      <c r="M11" s="21">
        <v>3</v>
      </c>
      <c r="N11" s="21"/>
      <c r="O11" s="21"/>
      <c r="P11" s="22">
        <v>3</v>
      </c>
      <c r="Q11" s="23">
        <f t="shared" ref="Q11:Q45" si="0">ROUND(SUMPRODUCT(H11:P11,$H$10:$P$10)/100,1)</f>
        <v>5.3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24" t="str">
        <f t="shared" ref="S11:S45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 t="shared" ref="T11:T45" si="2">+IF(OR($H11=0,$I11=0,$J11=0,$K11=0),"Không đủ ĐKDT","")</f>
        <v/>
      </c>
      <c r="U11" s="90"/>
      <c r="V11" s="89" t="str">
        <f t="shared" ref="V11:V45" si="3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3768</v>
      </c>
      <c r="D12" s="28" t="s">
        <v>711</v>
      </c>
      <c r="E12" s="29" t="s">
        <v>67</v>
      </c>
      <c r="F12" s="30" t="s">
        <v>3769</v>
      </c>
      <c r="G12" s="27" t="s">
        <v>3767</v>
      </c>
      <c r="H12" s="31">
        <v>7</v>
      </c>
      <c r="I12" s="31">
        <v>9</v>
      </c>
      <c r="J12" s="31" t="s">
        <v>27</v>
      </c>
      <c r="K12" s="31" t="s">
        <v>27</v>
      </c>
      <c r="L12" s="32"/>
      <c r="M12" s="32">
        <v>1</v>
      </c>
      <c r="N12" s="32"/>
      <c r="O12" s="32"/>
      <c r="P12" s="33">
        <v>1</v>
      </c>
      <c r="Q12" s="34">
        <f t="shared" si="0"/>
        <v>4.5999999999999996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</v>
      </c>
      <c r="S12" s="36" t="str">
        <f t="shared" si="1"/>
        <v>Trung bình yếu</v>
      </c>
      <c r="T12" s="37" t="str">
        <f t="shared" si="2"/>
        <v/>
      </c>
      <c r="U12" s="91"/>
      <c r="V12" s="89" t="str">
        <f t="shared" si="3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3770</v>
      </c>
      <c r="D13" s="28" t="s">
        <v>2002</v>
      </c>
      <c r="E13" s="29" t="s">
        <v>67</v>
      </c>
      <c r="F13" s="30" t="s">
        <v>191</v>
      </c>
      <c r="G13" s="27" t="s">
        <v>3767</v>
      </c>
      <c r="H13" s="31">
        <v>10</v>
      </c>
      <c r="I13" s="31">
        <v>7</v>
      </c>
      <c r="J13" s="31" t="s">
        <v>27</v>
      </c>
      <c r="K13" s="31" t="s">
        <v>27</v>
      </c>
      <c r="L13" s="38"/>
      <c r="M13" s="38">
        <v>2</v>
      </c>
      <c r="N13" s="38"/>
      <c r="O13" s="38"/>
      <c r="P13" s="33">
        <v>2</v>
      </c>
      <c r="Q13" s="34">
        <f t="shared" si="0"/>
        <v>5.0999999999999996</v>
      </c>
      <c r="R13" s="35" t="str">
        <f t="shared" ref="R13:R45" si="4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D+</v>
      </c>
      <c r="S13" s="36" t="str">
        <f t="shared" si="1"/>
        <v>Trung bình yếu</v>
      </c>
      <c r="T13" s="37" t="str">
        <f t="shared" si="2"/>
        <v/>
      </c>
      <c r="U13" s="91"/>
      <c r="V13" s="89" t="str">
        <f t="shared" si="3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3771</v>
      </c>
      <c r="D14" s="28" t="s">
        <v>868</v>
      </c>
      <c r="E14" s="29" t="s">
        <v>1865</v>
      </c>
      <c r="F14" s="30" t="s">
        <v>1191</v>
      </c>
      <c r="G14" s="27" t="s">
        <v>3767</v>
      </c>
      <c r="H14" s="31">
        <v>10</v>
      </c>
      <c r="I14" s="31">
        <v>8</v>
      </c>
      <c r="J14" s="31" t="s">
        <v>27</v>
      </c>
      <c r="K14" s="31" t="s">
        <v>27</v>
      </c>
      <c r="L14" s="38"/>
      <c r="M14" s="38">
        <v>3</v>
      </c>
      <c r="N14" s="38"/>
      <c r="O14" s="38"/>
      <c r="P14" s="33">
        <v>3</v>
      </c>
      <c r="Q14" s="34">
        <f t="shared" si="0"/>
        <v>5.9</v>
      </c>
      <c r="R14" s="35" t="str">
        <f t="shared" si="4"/>
        <v>C</v>
      </c>
      <c r="S14" s="36" t="str">
        <f t="shared" si="1"/>
        <v>Trung bình</v>
      </c>
      <c r="T14" s="37" t="str">
        <f t="shared" si="2"/>
        <v/>
      </c>
      <c r="U14" s="91"/>
      <c r="V14" s="89" t="str">
        <f t="shared" si="3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3772</v>
      </c>
      <c r="D15" s="28" t="s">
        <v>3773</v>
      </c>
      <c r="E15" s="29" t="s">
        <v>105</v>
      </c>
      <c r="F15" s="30" t="s">
        <v>2499</v>
      </c>
      <c r="G15" s="27" t="s">
        <v>3767</v>
      </c>
      <c r="H15" s="31">
        <v>9</v>
      </c>
      <c r="I15" s="31">
        <v>9</v>
      </c>
      <c r="J15" s="31" t="s">
        <v>27</v>
      </c>
      <c r="K15" s="31" t="s">
        <v>27</v>
      </c>
      <c r="L15" s="38"/>
      <c r="M15" s="38">
        <v>8</v>
      </c>
      <c r="N15" s="38"/>
      <c r="O15" s="38"/>
      <c r="P15" s="33">
        <v>8</v>
      </c>
      <c r="Q15" s="34">
        <f t="shared" si="0"/>
        <v>8.5</v>
      </c>
      <c r="R15" s="35" t="str">
        <f t="shared" si="4"/>
        <v>A</v>
      </c>
      <c r="S15" s="36" t="str">
        <f t="shared" si="1"/>
        <v>Giỏi</v>
      </c>
      <c r="T15" s="37" t="str">
        <f t="shared" si="2"/>
        <v/>
      </c>
      <c r="U15" s="91"/>
      <c r="V15" s="89" t="str">
        <f t="shared" si="3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3774</v>
      </c>
      <c r="D16" s="28" t="s">
        <v>2077</v>
      </c>
      <c r="E16" s="29" t="s">
        <v>110</v>
      </c>
      <c r="F16" s="30" t="s">
        <v>399</v>
      </c>
      <c r="G16" s="27" t="s">
        <v>3767</v>
      </c>
      <c r="H16" s="31">
        <v>8</v>
      </c>
      <c r="I16" s="31">
        <v>7</v>
      </c>
      <c r="J16" s="31" t="s">
        <v>27</v>
      </c>
      <c r="K16" s="31" t="s">
        <v>27</v>
      </c>
      <c r="L16" s="38"/>
      <c r="M16" s="38">
        <v>2</v>
      </c>
      <c r="N16" s="38"/>
      <c r="O16" s="38"/>
      <c r="P16" s="33">
        <v>2</v>
      </c>
      <c r="Q16" s="34">
        <f t="shared" si="0"/>
        <v>4.7</v>
      </c>
      <c r="R16" s="35" t="str">
        <f t="shared" si="4"/>
        <v>D</v>
      </c>
      <c r="S16" s="36" t="str">
        <f t="shared" si="1"/>
        <v>Trung bình yếu</v>
      </c>
      <c r="T16" s="37" t="str">
        <f t="shared" si="2"/>
        <v/>
      </c>
      <c r="U16" s="91"/>
      <c r="V16" s="89" t="str">
        <f t="shared" si="3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3775</v>
      </c>
      <c r="D17" s="28" t="s">
        <v>502</v>
      </c>
      <c r="E17" s="29" t="s">
        <v>392</v>
      </c>
      <c r="F17" s="30" t="s">
        <v>2595</v>
      </c>
      <c r="G17" s="27" t="s">
        <v>3767</v>
      </c>
      <c r="H17" s="31">
        <v>9</v>
      </c>
      <c r="I17" s="31">
        <v>7</v>
      </c>
      <c r="J17" s="31" t="s">
        <v>27</v>
      </c>
      <c r="K17" s="31" t="s">
        <v>27</v>
      </c>
      <c r="L17" s="38"/>
      <c r="M17" s="38">
        <v>3</v>
      </c>
      <c r="N17" s="38"/>
      <c r="O17" s="38"/>
      <c r="P17" s="33">
        <v>3</v>
      </c>
      <c r="Q17" s="34">
        <f t="shared" si="0"/>
        <v>5.4</v>
      </c>
      <c r="R17" s="35" t="str">
        <f t="shared" si="4"/>
        <v>D+</v>
      </c>
      <c r="S17" s="36" t="str">
        <f t="shared" si="1"/>
        <v>Trung bình yếu</v>
      </c>
      <c r="T17" s="37" t="str">
        <f t="shared" si="2"/>
        <v/>
      </c>
      <c r="U17" s="91"/>
      <c r="V17" s="89" t="str">
        <f t="shared" si="3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3776</v>
      </c>
      <c r="D18" s="28" t="s">
        <v>723</v>
      </c>
      <c r="E18" s="29" t="s">
        <v>118</v>
      </c>
      <c r="F18" s="30" t="s">
        <v>2598</v>
      </c>
      <c r="G18" s="27" t="s">
        <v>3767</v>
      </c>
      <c r="H18" s="31">
        <v>9</v>
      </c>
      <c r="I18" s="31">
        <v>8</v>
      </c>
      <c r="J18" s="31" t="s">
        <v>27</v>
      </c>
      <c r="K18" s="31" t="s">
        <v>27</v>
      </c>
      <c r="L18" s="38"/>
      <c r="M18" s="38">
        <v>2</v>
      </c>
      <c r="N18" s="38"/>
      <c r="O18" s="38"/>
      <c r="P18" s="33">
        <v>2</v>
      </c>
      <c r="Q18" s="34">
        <f t="shared" si="0"/>
        <v>5.2</v>
      </c>
      <c r="R18" s="35" t="str">
        <f t="shared" si="4"/>
        <v>D+</v>
      </c>
      <c r="S18" s="36" t="str">
        <f t="shared" si="1"/>
        <v>Trung bình yếu</v>
      </c>
      <c r="T18" s="37" t="str">
        <f t="shared" si="2"/>
        <v/>
      </c>
      <c r="U18" s="91"/>
      <c r="V18" s="89" t="str">
        <f t="shared" si="3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3777</v>
      </c>
      <c r="D19" s="28" t="s">
        <v>3778</v>
      </c>
      <c r="E19" s="29" t="s">
        <v>623</v>
      </c>
      <c r="F19" s="30" t="s">
        <v>468</v>
      </c>
      <c r="G19" s="27" t="s">
        <v>3767</v>
      </c>
      <c r="H19" s="31">
        <v>10</v>
      </c>
      <c r="I19" s="31">
        <v>9</v>
      </c>
      <c r="J19" s="31" t="s">
        <v>27</v>
      </c>
      <c r="K19" s="31" t="s">
        <v>27</v>
      </c>
      <c r="L19" s="38"/>
      <c r="M19" s="38">
        <v>2</v>
      </c>
      <c r="N19" s="38"/>
      <c r="O19" s="38"/>
      <c r="P19" s="33">
        <v>2</v>
      </c>
      <c r="Q19" s="34">
        <f t="shared" si="0"/>
        <v>5.7</v>
      </c>
      <c r="R19" s="35" t="str">
        <f t="shared" si="4"/>
        <v>C</v>
      </c>
      <c r="S19" s="36" t="str">
        <f t="shared" si="1"/>
        <v>Trung bình</v>
      </c>
      <c r="T19" s="37" t="str">
        <f t="shared" si="2"/>
        <v/>
      </c>
      <c r="U19" s="91"/>
      <c r="V19" s="89" t="str">
        <f t="shared" si="3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3779</v>
      </c>
      <c r="D20" s="28" t="s">
        <v>122</v>
      </c>
      <c r="E20" s="29" t="s">
        <v>623</v>
      </c>
      <c r="F20" s="30" t="s">
        <v>453</v>
      </c>
      <c r="G20" s="27" t="s">
        <v>3767</v>
      </c>
      <c r="H20" s="31">
        <v>9</v>
      </c>
      <c r="I20" s="31">
        <v>9</v>
      </c>
      <c r="J20" s="31" t="s">
        <v>27</v>
      </c>
      <c r="K20" s="31" t="s">
        <v>27</v>
      </c>
      <c r="L20" s="38"/>
      <c r="M20" s="38">
        <v>2</v>
      </c>
      <c r="N20" s="38"/>
      <c r="O20" s="38"/>
      <c r="P20" s="33">
        <v>2</v>
      </c>
      <c r="Q20" s="34">
        <f t="shared" si="0"/>
        <v>5.5</v>
      </c>
      <c r="R20" s="35" t="str">
        <f t="shared" si="4"/>
        <v>C</v>
      </c>
      <c r="S20" s="36" t="str">
        <f t="shared" si="1"/>
        <v>Trung bình</v>
      </c>
      <c r="T20" s="37" t="str">
        <f t="shared" si="2"/>
        <v/>
      </c>
      <c r="U20" s="91"/>
      <c r="V20" s="89" t="str">
        <f t="shared" si="3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3780</v>
      </c>
      <c r="D21" s="28" t="s">
        <v>3781</v>
      </c>
      <c r="E21" s="29" t="s">
        <v>1911</v>
      </c>
      <c r="F21" s="30" t="s">
        <v>235</v>
      </c>
      <c r="G21" s="27" t="s">
        <v>3767</v>
      </c>
      <c r="H21" s="31">
        <v>0</v>
      </c>
      <c r="I21" s="31">
        <v>0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4"/>
        <v>F</v>
      </c>
      <c r="S21" s="36" t="str">
        <f t="shared" si="1"/>
        <v>Kém</v>
      </c>
      <c r="T21" s="37" t="str">
        <f t="shared" si="2"/>
        <v>Không đủ ĐKDT</v>
      </c>
      <c r="U21" s="91"/>
      <c r="V21" s="89" t="str">
        <f t="shared" si="3"/>
        <v>Học lại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3782</v>
      </c>
      <c r="D22" s="28" t="s">
        <v>104</v>
      </c>
      <c r="E22" s="29" t="s">
        <v>2164</v>
      </c>
      <c r="F22" s="30" t="s">
        <v>925</v>
      </c>
      <c r="G22" s="27" t="s">
        <v>3767</v>
      </c>
      <c r="H22" s="31">
        <v>10</v>
      </c>
      <c r="I22" s="31">
        <v>7</v>
      </c>
      <c r="J22" s="31" t="s">
        <v>27</v>
      </c>
      <c r="K22" s="31" t="s">
        <v>27</v>
      </c>
      <c r="L22" s="38"/>
      <c r="M22" s="38">
        <v>2</v>
      </c>
      <c r="N22" s="38"/>
      <c r="O22" s="38"/>
      <c r="P22" s="33">
        <v>2</v>
      </c>
      <c r="Q22" s="34">
        <f t="shared" si="0"/>
        <v>5.0999999999999996</v>
      </c>
      <c r="R22" s="35" t="str">
        <f t="shared" si="4"/>
        <v>D+</v>
      </c>
      <c r="S22" s="36" t="str">
        <f t="shared" si="1"/>
        <v>Trung bình yếu</v>
      </c>
      <c r="T22" s="37" t="str">
        <f t="shared" si="2"/>
        <v/>
      </c>
      <c r="U22" s="91"/>
      <c r="V22" s="89" t="str">
        <f t="shared" si="3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3783</v>
      </c>
      <c r="D23" s="28" t="s">
        <v>3784</v>
      </c>
      <c r="E23" s="29" t="s">
        <v>161</v>
      </c>
      <c r="F23" s="30" t="s">
        <v>752</v>
      </c>
      <c r="G23" s="27" t="s">
        <v>3767</v>
      </c>
      <c r="H23" s="31">
        <v>8</v>
      </c>
      <c r="I23" s="31">
        <v>6</v>
      </c>
      <c r="J23" s="31" t="s">
        <v>27</v>
      </c>
      <c r="K23" s="31" t="s">
        <v>27</v>
      </c>
      <c r="L23" s="38"/>
      <c r="M23" s="38">
        <v>2</v>
      </c>
      <c r="N23" s="38"/>
      <c r="O23" s="38"/>
      <c r="P23" s="33">
        <v>2</v>
      </c>
      <c r="Q23" s="34">
        <f t="shared" si="0"/>
        <v>4.4000000000000004</v>
      </c>
      <c r="R23" s="35" t="str">
        <f t="shared" si="4"/>
        <v>D</v>
      </c>
      <c r="S23" s="36" t="str">
        <f t="shared" si="1"/>
        <v>Trung bình yếu</v>
      </c>
      <c r="T23" s="37" t="str">
        <f t="shared" si="2"/>
        <v/>
      </c>
      <c r="U23" s="91"/>
      <c r="V23" s="89" t="str">
        <f t="shared" si="3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3785</v>
      </c>
      <c r="D24" s="28" t="s">
        <v>804</v>
      </c>
      <c r="E24" s="29" t="s">
        <v>168</v>
      </c>
      <c r="F24" s="30" t="s">
        <v>215</v>
      </c>
      <c r="G24" s="27" t="s">
        <v>3767</v>
      </c>
      <c r="H24" s="31">
        <v>9</v>
      </c>
      <c r="I24" s="31">
        <v>9</v>
      </c>
      <c r="J24" s="31" t="s">
        <v>27</v>
      </c>
      <c r="K24" s="31" t="s">
        <v>27</v>
      </c>
      <c r="L24" s="38"/>
      <c r="M24" s="38">
        <v>2</v>
      </c>
      <c r="N24" s="38"/>
      <c r="O24" s="38"/>
      <c r="P24" s="33">
        <v>2</v>
      </c>
      <c r="Q24" s="34">
        <f t="shared" si="0"/>
        <v>5.5</v>
      </c>
      <c r="R24" s="35" t="str">
        <f t="shared" si="4"/>
        <v>C</v>
      </c>
      <c r="S24" s="36" t="str">
        <f t="shared" si="1"/>
        <v>Trung bình</v>
      </c>
      <c r="T24" s="37" t="str">
        <f t="shared" si="2"/>
        <v/>
      </c>
      <c r="U24" s="91"/>
      <c r="V24" s="89" t="str">
        <f t="shared" si="3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3786</v>
      </c>
      <c r="D25" s="28" t="s">
        <v>224</v>
      </c>
      <c r="E25" s="29" t="s">
        <v>168</v>
      </c>
      <c r="F25" s="30" t="s">
        <v>1020</v>
      </c>
      <c r="G25" s="27" t="s">
        <v>3767</v>
      </c>
      <c r="H25" s="31">
        <v>8</v>
      </c>
      <c r="I25" s="31">
        <v>10</v>
      </c>
      <c r="J25" s="31" t="s">
        <v>27</v>
      </c>
      <c r="K25" s="31" t="s">
        <v>27</v>
      </c>
      <c r="L25" s="38"/>
      <c r="M25" s="38">
        <v>2</v>
      </c>
      <c r="N25" s="38"/>
      <c r="O25" s="38"/>
      <c r="P25" s="33">
        <v>2</v>
      </c>
      <c r="Q25" s="34">
        <f t="shared" si="0"/>
        <v>5.6</v>
      </c>
      <c r="R25" s="35" t="str">
        <f t="shared" si="4"/>
        <v>C</v>
      </c>
      <c r="S25" s="36" t="str">
        <f t="shared" si="1"/>
        <v>Trung bình</v>
      </c>
      <c r="T25" s="37" t="str">
        <f t="shared" si="2"/>
        <v/>
      </c>
      <c r="U25" s="91"/>
      <c r="V25" s="89" t="str">
        <f t="shared" si="3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3787</v>
      </c>
      <c r="D26" s="28" t="s">
        <v>3788</v>
      </c>
      <c r="E26" s="29" t="s">
        <v>427</v>
      </c>
      <c r="F26" s="30" t="s">
        <v>2432</v>
      </c>
      <c r="G26" s="27" t="s">
        <v>3767</v>
      </c>
      <c r="H26" s="31">
        <v>8</v>
      </c>
      <c r="I26" s="31">
        <v>9</v>
      </c>
      <c r="J26" s="31" t="s">
        <v>27</v>
      </c>
      <c r="K26" s="31" t="s">
        <v>27</v>
      </c>
      <c r="L26" s="38"/>
      <c r="M26" s="38">
        <v>2</v>
      </c>
      <c r="N26" s="38"/>
      <c r="O26" s="38"/>
      <c r="P26" s="33">
        <v>2</v>
      </c>
      <c r="Q26" s="34">
        <f t="shared" si="0"/>
        <v>5.3</v>
      </c>
      <c r="R26" s="35" t="str">
        <f t="shared" si="4"/>
        <v>D+</v>
      </c>
      <c r="S26" s="36" t="str">
        <f t="shared" si="1"/>
        <v>Trung bình yếu</v>
      </c>
      <c r="T26" s="37" t="str">
        <f t="shared" si="2"/>
        <v/>
      </c>
      <c r="U26" s="91"/>
      <c r="V26" s="89" t="str">
        <f t="shared" si="3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3789</v>
      </c>
      <c r="D27" s="28" t="s">
        <v>104</v>
      </c>
      <c r="E27" s="29" t="s">
        <v>176</v>
      </c>
      <c r="F27" s="30" t="s">
        <v>959</v>
      </c>
      <c r="G27" s="27" t="s">
        <v>3767</v>
      </c>
      <c r="H27" s="31">
        <v>7</v>
      </c>
      <c r="I27" s="31">
        <v>10</v>
      </c>
      <c r="J27" s="31" t="s">
        <v>27</v>
      </c>
      <c r="K27" s="31" t="s">
        <v>27</v>
      </c>
      <c r="L27" s="38"/>
      <c r="M27" s="38">
        <v>3</v>
      </c>
      <c r="N27" s="38"/>
      <c r="O27" s="38"/>
      <c r="P27" s="33">
        <v>3</v>
      </c>
      <c r="Q27" s="34">
        <f t="shared" si="0"/>
        <v>5.9</v>
      </c>
      <c r="R27" s="35" t="str">
        <f t="shared" si="4"/>
        <v>C</v>
      </c>
      <c r="S27" s="36" t="str">
        <f t="shared" si="1"/>
        <v>Trung bình</v>
      </c>
      <c r="T27" s="37" t="str">
        <f t="shared" si="2"/>
        <v/>
      </c>
      <c r="U27" s="91"/>
      <c r="V27" s="89" t="str">
        <f t="shared" si="3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3790</v>
      </c>
      <c r="D28" s="28" t="s">
        <v>3791</v>
      </c>
      <c r="E28" s="29" t="s">
        <v>449</v>
      </c>
      <c r="F28" s="30" t="s">
        <v>465</v>
      </c>
      <c r="G28" s="27" t="s">
        <v>3767</v>
      </c>
      <c r="H28" s="31">
        <v>10</v>
      </c>
      <c r="I28" s="31">
        <v>7</v>
      </c>
      <c r="J28" s="31" t="s">
        <v>27</v>
      </c>
      <c r="K28" s="31" t="s">
        <v>27</v>
      </c>
      <c r="L28" s="38"/>
      <c r="M28" s="38">
        <v>6</v>
      </c>
      <c r="N28" s="38"/>
      <c r="O28" s="38"/>
      <c r="P28" s="33">
        <v>6</v>
      </c>
      <c r="Q28" s="34">
        <f t="shared" si="0"/>
        <v>7.1</v>
      </c>
      <c r="R28" s="35" t="str">
        <f t="shared" si="4"/>
        <v>B</v>
      </c>
      <c r="S28" s="36" t="str">
        <f t="shared" si="1"/>
        <v>Khá</v>
      </c>
      <c r="T28" s="37" t="str">
        <f t="shared" si="2"/>
        <v/>
      </c>
      <c r="U28" s="91"/>
      <c r="V28" s="89" t="str">
        <f t="shared" si="3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3792</v>
      </c>
      <c r="D29" s="28" t="s">
        <v>452</v>
      </c>
      <c r="E29" s="29" t="s">
        <v>198</v>
      </c>
      <c r="F29" s="30" t="s">
        <v>1757</v>
      </c>
      <c r="G29" s="27" t="s">
        <v>3767</v>
      </c>
      <c r="H29" s="31">
        <v>10</v>
      </c>
      <c r="I29" s="31">
        <v>9</v>
      </c>
      <c r="J29" s="31" t="s">
        <v>27</v>
      </c>
      <c r="K29" s="31" t="s">
        <v>27</v>
      </c>
      <c r="L29" s="38"/>
      <c r="M29" s="38">
        <v>4</v>
      </c>
      <c r="N29" s="38"/>
      <c r="O29" s="38"/>
      <c r="P29" s="33">
        <v>4</v>
      </c>
      <c r="Q29" s="34">
        <f t="shared" si="0"/>
        <v>6.7</v>
      </c>
      <c r="R29" s="35" t="str">
        <f t="shared" si="4"/>
        <v>C+</v>
      </c>
      <c r="S29" s="36" t="str">
        <f t="shared" si="1"/>
        <v>Trung bình</v>
      </c>
      <c r="T29" s="37" t="str">
        <f t="shared" si="2"/>
        <v/>
      </c>
      <c r="U29" s="91"/>
      <c r="V29" s="89" t="str">
        <f t="shared" si="3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3793</v>
      </c>
      <c r="D30" s="28" t="s">
        <v>3794</v>
      </c>
      <c r="E30" s="29" t="s">
        <v>208</v>
      </c>
      <c r="F30" s="30" t="s">
        <v>1449</v>
      </c>
      <c r="G30" s="27" t="s">
        <v>3767</v>
      </c>
      <c r="H30" s="31">
        <v>9</v>
      </c>
      <c r="I30" s="31">
        <v>9</v>
      </c>
      <c r="J30" s="31" t="s">
        <v>27</v>
      </c>
      <c r="K30" s="31" t="s">
        <v>27</v>
      </c>
      <c r="L30" s="38"/>
      <c r="M30" s="38">
        <v>3</v>
      </c>
      <c r="N30" s="38"/>
      <c r="O30" s="38"/>
      <c r="P30" s="33">
        <v>3</v>
      </c>
      <c r="Q30" s="34">
        <f t="shared" si="0"/>
        <v>6</v>
      </c>
      <c r="R30" s="35" t="str">
        <f t="shared" si="4"/>
        <v>C</v>
      </c>
      <c r="S30" s="36" t="str">
        <f t="shared" si="1"/>
        <v>Trung bình</v>
      </c>
      <c r="T30" s="37" t="str">
        <f t="shared" si="2"/>
        <v/>
      </c>
      <c r="U30" s="91"/>
      <c r="V30" s="89" t="str">
        <f t="shared" si="3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3795</v>
      </c>
      <c r="D31" s="28" t="s">
        <v>1572</v>
      </c>
      <c r="E31" s="29" t="s">
        <v>476</v>
      </c>
      <c r="F31" s="30" t="s">
        <v>1079</v>
      </c>
      <c r="G31" s="27" t="s">
        <v>3767</v>
      </c>
      <c r="H31" s="31">
        <v>10</v>
      </c>
      <c r="I31" s="31">
        <v>5</v>
      </c>
      <c r="J31" s="31" t="s">
        <v>27</v>
      </c>
      <c r="K31" s="31" t="s">
        <v>27</v>
      </c>
      <c r="L31" s="38"/>
      <c r="M31" s="38">
        <v>2</v>
      </c>
      <c r="N31" s="38"/>
      <c r="O31" s="38"/>
      <c r="P31" s="33">
        <v>2</v>
      </c>
      <c r="Q31" s="34">
        <f t="shared" si="0"/>
        <v>4.5</v>
      </c>
      <c r="R31" s="35" t="str">
        <f t="shared" si="4"/>
        <v>D</v>
      </c>
      <c r="S31" s="36" t="str">
        <f t="shared" si="1"/>
        <v>Trung bình yếu</v>
      </c>
      <c r="T31" s="37" t="str">
        <f t="shared" si="2"/>
        <v/>
      </c>
      <c r="U31" s="91"/>
      <c r="V31" s="89" t="str">
        <f t="shared" si="3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3796</v>
      </c>
      <c r="D32" s="28" t="s">
        <v>125</v>
      </c>
      <c r="E32" s="29" t="s">
        <v>709</v>
      </c>
      <c r="F32" s="30" t="s">
        <v>1095</v>
      </c>
      <c r="G32" s="27" t="s">
        <v>3767</v>
      </c>
      <c r="H32" s="31">
        <v>6</v>
      </c>
      <c r="I32" s="31">
        <v>8</v>
      </c>
      <c r="J32" s="31" t="s">
        <v>27</v>
      </c>
      <c r="K32" s="31" t="s">
        <v>27</v>
      </c>
      <c r="L32" s="38"/>
      <c r="M32" s="38">
        <v>3</v>
      </c>
      <c r="N32" s="38"/>
      <c r="O32" s="38"/>
      <c r="P32" s="33">
        <v>3</v>
      </c>
      <c r="Q32" s="34">
        <f t="shared" si="0"/>
        <v>5.0999999999999996</v>
      </c>
      <c r="R32" s="35" t="str">
        <f t="shared" si="4"/>
        <v>D+</v>
      </c>
      <c r="S32" s="36" t="str">
        <f t="shared" si="1"/>
        <v>Trung bình yếu</v>
      </c>
      <c r="T32" s="37" t="str">
        <f t="shared" si="2"/>
        <v/>
      </c>
      <c r="U32" s="91"/>
      <c r="V32" s="89" t="str">
        <f t="shared" si="3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1:38" ht="18.75" customHeight="1">
      <c r="B33" s="26">
        <v>23</v>
      </c>
      <c r="C33" s="27" t="s">
        <v>3797</v>
      </c>
      <c r="D33" s="28" t="s">
        <v>3798</v>
      </c>
      <c r="E33" s="29" t="s">
        <v>3721</v>
      </c>
      <c r="F33" s="30" t="s">
        <v>692</v>
      </c>
      <c r="G33" s="27" t="s">
        <v>3767</v>
      </c>
      <c r="H33" s="31">
        <v>10</v>
      </c>
      <c r="I33" s="31">
        <v>8</v>
      </c>
      <c r="J33" s="31" t="s">
        <v>27</v>
      </c>
      <c r="K33" s="31" t="s">
        <v>27</v>
      </c>
      <c r="L33" s="38"/>
      <c r="M33" s="38">
        <v>2</v>
      </c>
      <c r="N33" s="38"/>
      <c r="O33" s="38"/>
      <c r="P33" s="33">
        <v>2</v>
      </c>
      <c r="Q33" s="34">
        <f t="shared" si="0"/>
        <v>5.4</v>
      </c>
      <c r="R33" s="35" t="str">
        <f t="shared" si="4"/>
        <v>D+</v>
      </c>
      <c r="S33" s="36" t="str">
        <f t="shared" si="1"/>
        <v>Trung bình yếu</v>
      </c>
      <c r="T33" s="37" t="str">
        <f t="shared" si="2"/>
        <v/>
      </c>
      <c r="U33" s="91"/>
      <c r="V33" s="89" t="str">
        <f t="shared" si="3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1:38" ht="18.75" customHeight="1">
      <c r="B34" s="26">
        <v>24</v>
      </c>
      <c r="C34" s="27" t="s">
        <v>3799</v>
      </c>
      <c r="D34" s="28" t="s">
        <v>442</v>
      </c>
      <c r="E34" s="29" t="s">
        <v>519</v>
      </c>
      <c r="F34" s="30" t="s">
        <v>888</v>
      </c>
      <c r="G34" s="27" t="s">
        <v>3767</v>
      </c>
      <c r="H34" s="31">
        <v>8</v>
      </c>
      <c r="I34" s="31">
        <v>6</v>
      </c>
      <c r="J34" s="31" t="s">
        <v>27</v>
      </c>
      <c r="K34" s="31" t="s">
        <v>27</v>
      </c>
      <c r="L34" s="38"/>
      <c r="M34" s="38">
        <v>2</v>
      </c>
      <c r="N34" s="38"/>
      <c r="O34" s="38"/>
      <c r="P34" s="33">
        <v>2</v>
      </c>
      <c r="Q34" s="34">
        <f t="shared" si="0"/>
        <v>4.4000000000000004</v>
      </c>
      <c r="R34" s="35" t="str">
        <f t="shared" si="4"/>
        <v>D</v>
      </c>
      <c r="S34" s="36" t="str">
        <f t="shared" si="1"/>
        <v>Trung bình yếu</v>
      </c>
      <c r="T34" s="37" t="str">
        <f t="shared" si="2"/>
        <v/>
      </c>
      <c r="U34" s="91"/>
      <c r="V34" s="89" t="str">
        <f t="shared" si="3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1:38" ht="18.75" customHeight="1">
      <c r="B35" s="26">
        <v>25</v>
      </c>
      <c r="C35" s="27" t="s">
        <v>3800</v>
      </c>
      <c r="D35" s="28" t="s">
        <v>2493</v>
      </c>
      <c r="E35" s="29" t="s">
        <v>250</v>
      </c>
      <c r="F35" s="30" t="s">
        <v>874</v>
      </c>
      <c r="G35" s="27" t="s">
        <v>3767</v>
      </c>
      <c r="H35" s="31">
        <v>10</v>
      </c>
      <c r="I35" s="31">
        <v>6</v>
      </c>
      <c r="J35" s="31" t="s">
        <v>27</v>
      </c>
      <c r="K35" s="31" t="s">
        <v>27</v>
      </c>
      <c r="L35" s="38"/>
      <c r="M35" s="38">
        <v>5</v>
      </c>
      <c r="N35" s="38"/>
      <c r="O35" s="38"/>
      <c r="P35" s="33">
        <v>5</v>
      </c>
      <c r="Q35" s="34">
        <f t="shared" si="0"/>
        <v>6.3</v>
      </c>
      <c r="R35" s="35" t="str">
        <f t="shared" si="4"/>
        <v>C</v>
      </c>
      <c r="S35" s="36" t="str">
        <f t="shared" si="1"/>
        <v>Trung bình</v>
      </c>
      <c r="T35" s="37" t="str">
        <f t="shared" si="2"/>
        <v/>
      </c>
      <c r="U35" s="91"/>
      <c r="V35" s="89" t="str">
        <f t="shared" si="3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1:38" ht="18.75" customHeight="1">
      <c r="B36" s="26">
        <v>26</v>
      </c>
      <c r="C36" s="27" t="s">
        <v>3801</v>
      </c>
      <c r="D36" s="28" t="s">
        <v>2126</v>
      </c>
      <c r="E36" s="29" t="s">
        <v>526</v>
      </c>
      <c r="F36" s="30" t="s">
        <v>527</v>
      </c>
      <c r="G36" s="27" t="s">
        <v>3767</v>
      </c>
      <c r="H36" s="31">
        <v>8</v>
      </c>
      <c r="I36" s="31">
        <v>10</v>
      </c>
      <c r="J36" s="31" t="s">
        <v>27</v>
      </c>
      <c r="K36" s="31" t="s">
        <v>27</v>
      </c>
      <c r="L36" s="38"/>
      <c r="M36" s="38">
        <v>2</v>
      </c>
      <c r="N36" s="38"/>
      <c r="O36" s="38"/>
      <c r="P36" s="33">
        <v>2</v>
      </c>
      <c r="Q36" s="34">
        <f t="shared" si="0"/>
        <v>5.6</v>
      </c>
      <c r="R36" s="35" t="str">
        <f t="shared" si="4"/>
        <v>C</v>
      </c>
      <c r="S36" s="36" t="str">
        <f t="shared" si="1"/>
        <v>Trung bình</v>
      </c>
      <c r="T36" s="37" t="str">
        <f t="shared" si="2"/>
        <v/>
      </c>
      <c r="U36" s="91"/>
      <c r="V36" s="89" t="str">
        <f t="shared" si="3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1:38" ht="18.75" customHeight="1">
      <c r="B37" s="26">
        <v>27</v>
      </c>
      <c r="C37" s="27" t="s">
        <v>3802</v>
      </c>
      <c r="D37" s="28" t="s">
        <v>3803</v>
      </c>
      <c r="E37" s="29" t="s">
        <v>257</v>
      </c>
      <c r="F37" s="30" t="s">
        <v>964</v>
      </c>
      <c r="G37" s="27" t="s">
        <v>3767</v>
      </c>
      <c r="H37" s="31">
        <v>10</v>
      </c>
      <c r="I37" s="31">
        <v>10</v>
      </c>
      <c r="J37" s="31" t="s">
        <v>27</v>
      </c>
      <c r="K37" s="31" t="s">
        <v>27</v>
      </c>
      <c r="L37" s="38"/>
      <c r="M37" s="38">
        <v>2</v>
      </c>
      <c r="N37" s="38"/>
      <c r="O37" s="38"/>
      <c r="P37" s="33">
        <v>2</v>
      </c>
      <c r="Q37" s="34">
        <f t="shared" si="0"/>
        <v>6</v>
      </c>
      <c r="R37" s="35" t="str">
        <f t="shared" si="4"/>
        <v>C</v>
      </c>
      <c r="S37" s="36" t="str">
        <f t="shared" si="1"/>
        <v>Trung bình</v>
      </c>
      <c r="T37" s="37" t="str">
        <f t="shared" si="2"/>
        <v/>
      </c>
      <c r="U37" s="91"/>
      <c r="V37" s="89" t="str">
        <f t="shared" si="3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1:38" ht="18.75" customHeight="1">
      <c r="B38" s="26">
        <v>28</v>
      </c>
      <c r="C38" s="27" t="s">
        <v>3804</v>
      </c>
      <c r="D38" s="28" t="s">
        <v>3805</v>
      </c>
      <c r="E38" s="29" t="s">
        <v>265</v>
      </c>
      <c r="F38" s="30" t="s">
        <v>1641</v>
      </c>
      <c r="G38" s="27" t="s">
        <v>3767</v>
      </c>
      <c r="H38" s="31">
        <v>10</v>
      </c>
      <c r="I38" s="31">
        <v>8</v>
      </c>
      <c r="J38" s="31" t="s">
        <v>27</v>
      </c>
      <c r="K38" s="31" t="s">
        <v>27</v>
      </c>
      <c r="L38" s="38"/>
      <c r="M38" s="38">
        <v>4</v>
      </c>
      <c r="N38" s="38"/>
      <c r="O38" s="38"/>
      <c r="P38" s="33">
        <v>4</v>
      </c>
      <c r="Q38" s="34">
        <f t="shared" si="0"/>
        <v>6.4</v>
      </c>
      <c r="R38" s="35" t="str">
        <f t="shared" si="4"/>
        <v>C</v>
      </c>
      <c r="S38" s="36" t="str">
        <f t="shared" si="1"/>
        <v>Trung bình</v>
      </c>
      <c r="T38" s="37" t="str">
        <f t="shared" si="2"/>
        <v/>
      </c>
      <c r="U38" s="91"/>
      <c r="V38" s="89" t="str">
        <f t="shared" si="3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1:38" ht="18.75" customHeight="1">
      <c r="B39" s="26">
        <v>29</v>
      </c>
      <c r="C39" s="27" t="s">
        <v>3806</v>
      </c>
      <c r="D39" s="28" t="s">
        <v>3807</v>
      </c>
      <c r="E39" s="29" t="s">
        <v>3808</v>
      </c>
      <c r="F39" s="30" t="s">
        <v>348</v>
      </c>
      <c r="G39" s="27" t="s">
        <v>3767</v>
      </c>
      <c r="H39" s="31">
        <v>8</v>
      </c>
      <c r="I39" s="31">
        <v>9</v>
      </c>
      <c r="J39" s="31" t="s">
        <v>27</v>
      </c>
      <c r="K39" s="31" t="s">
        <v>27</v>
      </c>
      <c r="L39" s="38"/>
      <c r="M39" s="38">
        <v>2</v>
      </c>
      <c r="N39" s="38"/>
      <c r="O39" s="38"/>
      <c r="P39" s="33">
        <v>2</v>
      </c>
      <c r="Q39" s="34">
        <f t="shared" si="0"/>
        <v>5.3</v>
      </c>
      <c r="R39" s="35" t="str">
        <f t="shared" si="4"/>
        <v>D+</v>
      </c>
      <c r="S39" s="36" t="str">
        <f t="shared" si="1"/>
        <v>Trung bình yếu</v>
      </c>
      <c r="T39" s="37" t="str">
        <f t="shared" si="2"/>
        <v/>
      </c>
      <c r="U39" s="91"/>
      <c r="V39" s="89" t="str">
        <f t="shared" si="3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1:38" ht="18.75" customHeight="1">
      <c r="B40" s="26">
        <v>30</v>
      </c>
      <c r="C40" s="27" t="s">
        <v>3809</v>
      </c>
      <c r="D40" s="28" t="s">
        <v>3810</v>
      </c>
      <c r="E40" s="29" t="s">
        <v>279</v>
      </c>
      <c r="F40" s="30" t="s">
        <v>362</v>
      </c>
      <c r="G40" s="27" t="s">
        <v>3767</v>
      </c>
      <c r="H40" s="31">
        <v>8</v>
      </c>
      <c r="I40" s="31">
        <v>8</v>
      </c>
      <c r="J40" s="31" t="s">
        <v>27</v>
      </c>
      <c r="K40" s="31" t="s">
        <v>27</v>
      </c>
      <c r="L40" s="38"/>
      <c r="M40" s="38">
        <v>2</v>
      </c>
      <c r="N40" s="38"/>
      <c r="O40" s="38"/>
      <c r="P40" s="33">
        <v>2</v>
      </c>
      <c r="Q40" s="34">
        <f t="shared" si="0"/>
        <v>5</v>
      </c>
      <c r="R40" s="35" t="str">
        <f t="shared" si="4"/>
        <v>D+</v>
      </c>
      <c r="S40" s="36" t="str">
        <f t="shared" si="1"/>
        <v>Trung bình yếu</v>
      </c>
      <c r="T40" s="37" t="str">
        <f t="shared" si="2"/>
        <v/>
      </c>
      <c r="U40" s="91"/>
      <c r="V40" s="89" t="str">
        <f t="shared" si="3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1:38" ht="18.75" customHeight="1">
      <c r="B41" s="26">
        <v>31</v>
      </c>
      <c r="C41" s="27" t="s">
        <v>3811</v>
      </c>
      <c r="D41" s="28" t="s">
        <v>3812</v>
      </c>
      <c r="E41" s="29" t="s">
        <v>279</v>
      </c>
      <c r="F41" s="30" t="s">
        <v>1031</v>
      </c>
      <c r="G41" s="27" t="s">
        <v>3767</v>
      </c>
      <c r="H41" s="31">
        <v>9</v>
      </c>
      <c r="I41" s="31">
        <v>9</v>
      </c>
      <c r="J41" s="31" t="s">
        <v>27</v>
      </c>
      <c r="K41" s="31" t="s">
        <v>27</v>
      </c>
      <c r="L41" s="38"/>
      <c r="M41" s="38">
        <v>5</v>
      </c>
      <c r="N41" s="38"/>
      <c r="O41" s="38"/>
      <c r="P41" s="33">
        <v>5</v>
      </c>
      <c r="Q41" s="34">
        <f t="shared" si="0"/>
        <v>7</v>
      </c>
      <c r="R41" s="35" t="str">
        <f t="shared" si="4"/>
        <v>B</v>
      </c>
      <c r="S41" s="36" t="str">
        <f t="shared" si="1"/>
        <v>Khá</v>
      </c>
      <c r="T41" s="37" t="str">
        <f t="shared" si="2"/>
        <v/>
      </c>
      <c r="U41" s="91"/>
      <c r="V41" s="89" t="str">
        <f t="shared" si="3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1:38" ht="18.75" customHeight="1">
      <c r="B42" s="26">
        <v>32</v>
      </c>
      <c r="C42" s="27" t="s">
        <v>3813</v>
      </c>
      <c r="D42" s="28" t="s">
        <v>3814</v>
      </c>
      <c r="E42" s="29" t="s">
        <v>757</v>
      </c>
      <c r="F42" s="30" t="s">
        <v>173</v>
      </c>
      <c r="G42" s="27" t="s">
        <v>3767</v>
      </c>
      <c r="H42" s="31">
        <v>8</v>
      </c>
      <c r="I42" s="31">
        <v>7</v>
      </c>
      <c r="J42" s="31" t="s">
        <v>27</v>
      </c>
      <c r="K42" s="31" t="s">
        <v>27</v>
      </c>
      <c r="L42" s="38"/>
      <c r="M42" s="38">
        <v>6</v>
      </c>
      <c r="N42" s="38"/>
      <c r="O42" s="38"/>
      <c r="P42" s="33">
        <v>6</v>
      </c>
      <c r="Q42" s="34">
        <f t="shared" si="0"/>
        <v>6.7</v>
      </c>
      <c r="R42" s="35" t="str">
        <f t="shared" si="4"/>
        <v>C+</v>
      </c>
      <c r="S42" s="36" t="str">
        <f t="shared" si="1"/>
        <v>Trung bình</v>
      </c>
      <c r="T42" s="37" t="str">
        <f t="shared" si="2"/>
        <v/>
      </c>
      <c r="U42" s="91"/>
      <c r="V42" s="89" t="str">
        <f t="shared" si="3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1:38" ht="18.75" customHeight="1">
      <c r="B43" s="26">
        <v>33</v>
      </c>
      <c r="C43" s="27" t="s">
        <v>3815</v>
      </c>
      <c r="D43" s="28" t="s">
        <v>895</v>
      </c>
      <c r="E43" s="29" t="s">
        <v>326</v>
      </c>
      <c r="F43" s="30" t="s">
        <v>2054</v>
      </c>
      <c r="G43" s="27" t="s">
        <v>3767</v>
      </c>
      <c r="H43" s="31">
        <v>10</v>
      </c>
      <c r="I43" s="31">
        <v>9</v>
      </c>
      <c r="J43" s="31" t="s">
        <v>27</v>
      </c>
      <c r="K43" s="31" t="s">
        <v>27</v>
      </c>
      <c r="L43" s="38"/>
      <c r="M43" s="38">
        <v>3</v>
      </c>
      <c r="N43" s="38"/>
      <c r="O43" s="38"/>
      <c r="P43" s="33">
        <v>3</v>
      </c>
      <c r="Q43" s="34">
        <f t="shared" si="0"/>
        <v>6.2</v>
      </c>
      <c r="R43" s="35" t="str">
        <f t="shared" si="4"/>
        <v>C</v>
      </c>
      <c r="S43" s="36" t="str">
        <f t="shared" si="1"/>
        <v>Trung bình</v>
      </c>
      <c r="T43" s="37" t="str">
        <f t="shared" si="2"/>
        <v/>
      </c>
      <c r="U43" s="91"/>
      <c r="V43" s="89" t="str">
        <f t="shared" si="3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1:38" ht="18.75" customHeight="1">
      <c r="B44" s="26">
        <v>34</v>
      </c>
      <c r="C44" s="27" t="s">
        <v>3816</v>
      </c>
      <c r="D44" s="28" t="s">
        <v>544</v>
      </c>
      <c r="E44" s="29" t="s">
        <v>326</v>
      </c>
      <c r="F44" s="30" t="s">
        <v>239</v>
      </c>
      <c r="G44" s="27" t="s">
        <v>3767</v>
      </c>
      <c r="H44" s="31">
        <v>9</v>
      </c>
      <c r="I44" s="31">
        <v>6</v>
      </c>
      <c r="J44" s="31" t="s">
        <v>27</v>
      </c>
      <c r="K44" s="31" t="s">
        <v>27</v>
      </c>
      <c r="L44" s="38"/>
      <c r="M44" s="38">
        <v>4</v>
      </c>
      <c r="N44" s="38"/>
      <c r="O44" s="38"/>
      <c r="P44" s="33">
        <v>4</v>
      </c>
      <c r="Q44" s="34">
        <f t="shared" si="0"/>
        <v>5.6</v>
      </c>
      <c r="R44" s="35" t="str">
        <f t="shared" si="4"/>
        <v>C</v>
      </c>
      <c r="S44" s="36" t="str">
        <f t="shared" si="1"/>
        <v>Trung bình</v>
      </c>
      <c r="T44" s="37" t="str">
        <f t="shared" si="2"/>
        <v/>
      </c>
      <c r="U44" s="91"/>
      <c r="V44" s="89" t="str">
        <f t="shared" si="3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1:38" ht="18.75" customHeight="1">
      <c r="B45" s="26">
        <v>35</v>
      </c>
      <c r="C45" s="27" t="s">
        <v>3817</v>
      </c>
      <c r="D45" s="28" t="s">
        <v>155</v>
      </c>
      <c r="E45" s="29" t="s">
        <v>948</v>
      </c>
      <c r="F45" s="30" t="s">
        <v>111</v>
      </c>
      <c r="G45" s="27" t="s">
        <v>3767</v>
      </c>
      <c r="H45" s="31">
        <v>9</v>
      </c>
      <c r="I45" s="31">
        <v>8</v>
      </c>
      <c r="J45" s="31" t="s">
        <v>27</v>
      </c>
      <c r="K45" s="31" t="s">
        <v>27</v>
      </c>
      <c r="L45" s="38"/>
      <c r="M45" s="38">
        <v>2</v>
      </c>
      <c r="N45" s="38"/>
      <c r="O45" s="38"/>
      <c r="P45" s="33">
        <v>2</v>
      </c>
      <c r="Q45" s="34">
        <f t="shared" si="0"/>
        <v>5.2</v>
      </c>
      <c r="R45" s="35" t="str">
        <f t="shared" si="4"/>
        <v>D+</v>
      </c>
      <c r="S45" s="36" t="str">
        <f t="shared" si="1"/>
        <v>Trung bình yếu</v>
      </c>
      <c r="T45" s="37" t="str">
        <f t="shared" si="2"/>
        <v/>
      </c>
      <c r="U45" s="91"/>
      <c r="V45" s="89" t="str">
        <f t="shared" si="3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1:38" ht="7.5" customHeight="1">
      <c r="A46" s="2"/>
      <c r="B46" s="39"/>
      <c r="C46" s="40"/>
      <c r="D46" s="40"/>
      <c r="E46" s="41"/>
      <c r="F46" s="41"/>
      <c r="G46" s="41"/>
      <c r="H46" s="42"/>
      <c r="I46" s="43"/>
      <c r="J46" s="43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3"/>
    </row>
    <row r="47" spans="1:38" ht="16.5">
      <c r="A47" s="2"/>
      <c r="B47" s="111" t="s">
        <v>28</v>
      </c>
      <c r="C47" s="111"/>
      <c r="D47" s="40"/>
      <c r="E47" s="41"/>
      <c r="F47" s="41"/>
      <c r="G47" s="41"/>
      <c r="H47" s="42"/>
      <c r="I47" s="43"/>
      <c r="J47" s="43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3"/>
    </row>
    <row r="48" spans="1:38" ht="16.5" customHeight="1">
      <c r="A48" s="2"/>
      <c r="B48" s="45" t="s">
        <v>29</v>
      </c>
      <c r="C48" s="45"/>
      <c r="D48" s="46">
        <f>+$Y$9</f>
        <v>35</v>
      </c>
      <c r="E48" s="47" t="s">
        <v>30</v>
      </c>
      <c r="F48" s="47"/>
      <c r="G48" s="131" t="s">
        <v>31</v>
      </c>
      <c r="H48" s="131"/>
      <c r="I48" s="131"/>
      <c r="J48" s="131"/>
      <c r="K48" s="131"/>
      <c r="L48" s="131"/>
      <c r="M48" s="131"/>
      <c r="N48" s="131"/>
      <c r="O48" s="131"/>
      <c r="P48" s="48">
        <f>$Y$9 -COUNTIF($T$10:$T$235,"Vắng") -COUNTIF($T$10:$T$235,"Vắng có phép") - COUNTIF($T$10:$T$235,"Đình chỉ thi") - COUNTIF($T$10:$T$235,"Không đủ ĐKDT")</f>
        <v>34</v>
      </c>
      <c r="Q48" s="48"/>
      <c r="R48" s="49"/>
      <c r="S48" s="50"/>
      <c r="T48" s="50" t="s">
        <v>30</v>
      </c>
      <c r="U48" s="3"/>
    </row>
    <row r="49" spans="1:38" ht="16.5" customHeight="1">
      <c r="A49" s="2"/>
      <c r="B49" s="45" t="s">
        <v>32</v>
      </c>
      <c r="C49" s="45"/>
      <c r="D49" s="46">
        <f>+$AJ$9</f>
        <v>34</v>
      </c>
      <c r="E49" s="47" t="s">
        <v>30</v>
      </c>
      <c r="F49" s="47"/>
      <c r="G49" s="131" t="s">
        <v>33</v>
      </c>
      <c r="H49" s="131"/>
      <c r="I49" s="131"/>
      <c r="J49" s="131"/>
      <c r="K49" s="131"/>
      <c r="L49" s="131"/>
      <c r="M49" s="131"/>
      <c r="N49" s="131"/>
      <c r="O49" s="131"/>
      <c r="P49" s="51">
        <f>COUNTIF($T$10:$T$111,"Vắng")</f>
        <v>0</v>
      </c>
      <c r="Q49" s="51"/>
      <c r="R49" s="52"/>
      <c r="S49" s="50"/>
      <c r="T49" s="50" t="s">
        <v>30</v>
      </c>
      <c r="U49" s="3"/>
    </row>
    <row r="50" spans="1:38" ht="16.5" customHeight="1">
      <c r="A50" s="2"/>
      <c r="B50" s="45" t="s">
        <v>53</v>
      </c>
      <c r="C50" s="45"/>
      <c r="D50" s="83">
        <f>COUNTIF(V11:V45,"Học lại")</f>
        <v>1</v>
      </c>
      <c r="E50" s="47" t="s">
        <v>30</v>
      </c>
      <c r="F50" s="47"/>
      <c r="G50" s="131" t="s">
        <v>54</v>
      </c>
      <c r="H50" s="131"/>
      <c r="I50" s="131"/>
      <c r="J50" s="131"/>
      <c r="K50" s="131"/>
      <c r="L50" s="131"/>
      <c r="M50" s="131"/>
      <c r="N50" s="131"/>
      <c r="O50" s="131"/>
      <c r="P50" s="48">
        <f>COUNTIF($T$10:$T$111,"Vắng có phép")</f>
        <v>0</v>
      </c>
      <c r="Q50" s="48"/>
      <c r="R50" s="49"/>
      <c r="S50" s="50"/>
      <c r="T50" s="50" t="s">
        <v>30</v>
      </c>
      <c r="U50" s="3"/>
    </row>
    <row r="51" spans="1:38" ht="3" customHeight="1">
      <c r="A51" s="2"/>
      <c r="B51" s="39"/>
      <c r="C51" s="40"/>
      <c r="D51" s="40"/>
      <c r="E51" s="41"/>
      <c r="F51" s="41"/>
      <c r="G51" s="41"/>
      <c r="H51" s="42"/>
      <c r="I51" s="43"/>
      <c r="J51" s="43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3"/>
    </row>
    <row r="52" spans="1:38">
      <c r="B52" s="84" t="s">
        <v>34</v>
      </c>
      <c r="C52" s="84"/>
      <c r="D52" s="85">
        <f>COUNTIF(V11:V45,"Thi lại")</f>
        <v>0</v>
      </c>
      <c r="E52" s="86" t="s">
        <v>30</v>
      </c>
      <c r="F52" s="3"/>
      <c r="G52" s="3"/>
      <c r="H52" s="3"/>
      <c r="I52" s="3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3"/>
    </row>
    <row r="53" spans="1:38">
      <c r="B53" s="84"/>
      <c r="C53" s="84"/>
      <c r="D53" s="85"/>
      <c r="E53" s="86"/>
      <c r="F53" s="3"/>
      <c r="G53" s="3"/>
      <c r="H53" s="3"/>
      <c r="I53" s="3"/>
      <c r="J53" s="130" t="s">
        <v>3865</v>
      </c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3"/>
    </row>
    <row r="54" spans="1:38">
      <c r="A54" s="53"/>
      <c r="B54" s="99" t="s">
        <v>35</v>
      </c>
      <c r="C54" s="99"/>
      <c r="D54" s="99"/>
      <c r="E54" s="99"/>
      <c r="F54" s="99"/>
      <c r="G54" s="99"/>
      <c r="H54" s="99"/>
      <c r="I54" s="54"/>
      <c r="J54" s="104" t="s">
        <v>36</v>
      </c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3"/>
    </row>
    <row r="55" spans="1:38" ht="4.5" customHeight="1">
      <c r="A55" s="2"/>
      <c r="B55" s="39"/>
      <c r="C55" s="55"/>
      <c r="D55" s="55"/>
      <c r="E55" s="56"/>
      <c r="F55" s="56"/>
      <c r="G55" s="56"/>
      <c r="H55" s="57"/>
      <c r="I55" s="58"/>
      <c r="J55" s="58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38" s="2" customFormat="1">
      <c r="B56" s="99" t="s">
        <v>37</v>
      </c>
      <c r="C56" s="99"/>
      <c r="D56" s="101" t="s">
        <v>38</v>
      </c>
      <c r="E56" s="101"/>
      <c r="F56" s="101"/>
      <c r="G56" s="101"/>
      <c r="H56" s="101"/>
      <c r="I56" s="58"/>
      <c r="J56" s="58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3"/>
      <c r="V56" s="62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</row>
    <row r="57" spans="1:38" s="2" customFormat="1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62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</row>
    <row r="58" spans="1:38" s="2" customFormat="1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62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</row>
    <row r="59" spans="1:38" s="2" customFormat="1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62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</row>
    <row r="60" spans="1:38" s="2" customFormat="1" ht="9.75" customHeight="1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62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</row>
    <row r="61" spans="1:38" s="2" customFormat="1" ht="3.75" customHeigh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62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</row>
    <row r="62" spans="1:38" s="2" customFormat="1" ht="18" customHeight="1">
      <c r="A62" s="1"/>
      <c r="B62" s="100" t="s">
        <v>3863</v>
      </c>
      <c r="C62" s="100"/>
      <c r="D62" s="100" t="s">
        <v>3864</v>
      </c>
      <c r="E62" s="100"/>
      <c r="F62" s="100"/>
      <c r="G62" s="100"/>
      <c r="H62" s="100"/>
      <c r="I62" s="100"/>
      <c r="J62" s="100" t="s">
        <v>39</v>
      </c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3"/>
      <c r="V62" s="62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</row>
    <row r="63" spans="1:38" s="2" customFormat="1" ht="4.5" customHeigh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62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</row>
    <row r="64" spans="1:38" s="2" customFormat="1" ht="36.75" hidden="1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62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</row>
    <row r="65" spans="2:21" ht="38.25" hidden="1" customHeight="1">
      <c r="B65" s="98" t="s">
        <v>51</v>
      </c>
      <c r="C65" s="99"/>
      <c r="D65" s="99"/>
      <c r="E65" s="99"/>
      <c r="F65" s="99"/>
      <c r="G65" s="99"/>
      <c r="H65" s="98" t="s">
        <v>52</v>
      </c>
      <c r="I65" s="98"/>
      <c r="J65" s="98"/>
      <c r="K65" s="98"/>
      <c r="L65" s="98"/>
      <c r="M65" s="98"/>
      <c r="N65" s="102" t="s">
        <v>57</v>
      </c>
      <c r="O65" s="102"/>
      <c r="P65" s="102"/>
      <c r="Q65" s="102"/>
      <c r="R65" s="102"/>
      <c r="S65" s="102"/>
      <c r="T65" s="102"/>
      <c r="U65" s="102"/>
    </row>
    <row r="66" spans="2:21" hidden="1">
      <c r="B66" s="39"/>
      <c r="C66" s="55"/>
      <c r="D66" s="55"/>
      <c r="E66" s="56"/>
      <c r="F66" s="56"/>
      <c r="G66" s="56"/>
      <c r="H66" s="57"/>
      <c r="I66" s="58"/>
      <c r="J66" s="58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2:21" hidden="1">
      <c r="B67" s="99" t="s">
        <v>37</v>
      </c>
      <c r="C67" s="99"/>
      <c r="D67" s="101" t="s">
        <v>38</v>
      </c>
      <c r="E67" s="101"/>
      <c r="F67" s="101"/>
      <c r="G67" s="101"/>
      <c r="H67" s="101"/>
      <c r="I67" s="58"/>
      <c r="J67" s="58"/>
      <c r="K67" s="44"/>
      <c r="L67" s="44"/>
      <c r="M67" s="44"/>
      <c r="N67" s="44"/>
      <c r="O67" s="44"/>
      <c r="P67" s="44"/>
      <c r="Q67" s="44"/>
      <c r="R67" s="44"/>
      <c r="S67" s="44"/>
      <c r="T67" s="44"/>
    </row>
    <row r="68" spans="2:21" hidden="1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2:21" hidden="1"/>
    <row r="70" spans="2:21" hidden="1"/>
    <row r="71" spans="2:21" hidden="1"/>
    <row r="72" spans="2:21" hidden="1"/>
    <row r="73" spans="2:21" hidden="1">
      <c r="B73" s="139" t="s">
        <v>3839</v>
      </c>
      <c r="C73" s="139"/>
      <c r="D73" s="139"/>
      <c r="E73" s="97"/>
      <c r="F73" s="97"/>
      <c r="G73" s="97"/>
      <c r="H73" s="97" t="s">
        <v>3838</v>
      </c>
      <c r="I73" s="97"/>
      <c r="J73" s="97"/>
      <c r="K73" s="97"/>
      <c r="L73" s="97"/>
      <c r="M73" s="97"/>
      <c r="N73" s="97" t="s">
        <v>58</v>
      </c>
      <c r="O73" s="97"/>
      <c r="P73" s="97"/>
      <c r="Q73" s="97"/>
      <c r="R73" s="97"/>
      <c r="S73" s="97"/>
      <c r="T73" s="97"/>
      <c r="U73" s="97"/>
    </row>
    <row r="74" spans="2:21" hidden="1"/>
    <row r="75" spans="2:21" hidden="1"/>
  </sheetData>
  <sheetProtection formatCells="0" formatColumns="0" formatRows="0" insertColumns="0" insertRows="0" insertHyperlinks="0" deleteColumns="0" deleteRows="0" sort="0" autoFilter="0" pivotTables="0"/>
  <autoFilter ref="A9:AL45">
    <filterColumn colId="3" showButton="0"/>
  </autoFilter>
  <mergeCells count="61">
    <mergeCell ref="B67:C67"/>
    <mergeCell ref="D67:H67"/>
    <mergeCell ref="B73:D73"/>
    <mergeCell ref="E73:G73"/>
    <mergeCell ref="H73:M73"/>
    <mergeCell ref="N73:U73"/>
    <mergeCell ref="B62:C62"/>
    <mergeCell ref="D62:I62"/>
    <mergeCell ref="J62:T62"/>
    <mergeCell ref="B65:G65"/>
    <mergeCell ref="H65:M65"/>
    <mergeCell ref="N65:U65"/>
    <mergeCell ref="G50:O50"/>
    <mergeCell ref="J52:T52"/>
    <mergeCell ref="J53:T53"/>
    <mergeCell ref="B54:H54"/>
    <mergeCell ref="J54:T54"/>
    <mergeCell ref="B56:C56"/>
    <mergeCell ref="D56:H56"/>
    <mergeCell ref="T8:T10"/>
    <mergeCell ref="U8:U10"/>
    <mergeCell ref="B10:G10"/>
    <mergeCell ref="B47:C47"/>
    <mergeCell ref="G48:O48"/>
    <mergeCell ref="G49:O49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45">
    <cfRule type="cellIs" dxfId="2" priority="3" operator="greaterThan">
      <formula>10</formula>
    </cfRule>
  </conditionalFormatting>
  <conditionalFormatting sqref="C67:C73">
    <cfRule type="duplicateValues" dxfId="1" priority="1"/>
  </conditionalFormatting>
  <conditionalFormatting sqref="C1:C1048576">
    <cfRule type="duplicateValues" dxfId="0" priority="9"/>
  </conditionalFormatting>
  <dataValidations count="1">
    <dataValidation allowBlank="1" showInputMessage="1" showErrorMessage="1" errorTitle="Không xóa dữ liệu" error="Không xóa dữ liệu" prompt="Không xóa dữ liệu" sqref="D50 AL3:AL9 X3:AK4 W5:AK9 V11:W45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1"/>
  <sheetViews>
    <sheetView workbookViewId="0">
      <pane ySplit="4" topLeftCell="A83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3.6640625" style="1" customWidth="1"/>
    <col min="5" max="5" width="6.33203125" style="1" customWidth="1"/>
    <col min="6" max="6" width="9.33203125" style="1" hidden="1" customWidth="1"/>
    <col min="7" max="7" width="11.44140625" style="1" customWidth="1"/>
    <col min="8" max="9" width="5.66406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34" t="s">
        <v>3866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35" t="s">
        <v>59</v>
      </c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3842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136">
        <v>2</v>
      </c>
      <c r="G6" s="120" t="s">
        <v>3831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03</v>
      </c>
      <c r="Y9" s="69">
        <f>+$AH$9+$AJ$9+$AF$9</f>
        <v>73</v>
      </c>
      <c r="Z9" s="63">
        <f>COUNTIF($S$10:$S$143,"Khiển trách")</f>
        <v>0</v>
      </c>
      <c r="AA9" s="63">
        <f>COUNTIF($S$10:$S$143,"Cảnh cáo")</f>
        <v>0</v>
      </c>
      <c r="AB9" s="63">
        <f>COUNTIF($S$10:$S$143,"Đình chỉ thi")</f>
        <v>0</v>
      </c>
      <c r="AC9" s="70">
        <f>+($Z$9+$AA$9+$AB$9)/$Y$9*100%</f>
        <v>0</v>
      </c>
      <c r="AD9" s="63">
        <f>SUM(COUNTIF($S$10:$S$141,"Vắng"),COUNTIF($S$10:$S$141,"Vắng có phép"))</f>
        <v>0</v>
      </c>
      <c r="AE9" s="71">
        <f>+$AD$9/$Y$9</f>
        <v>0</v>
      </c>
      <c r="AF9" s="72">
        <f>COUNTIF($V$10:$V$141,"Thi lại")</f>
        <v>0</v>
      </c>
      <c r="AG9" s="71">
        <f>+$AF$9/$Y$9</f>
        <v>0</v>
      </c>
      <c r="AH9" s="72">
        <f>COUNTIF($V$10:$V$142,"Học lại")</f>
        <v>3</v>
      </c>
      <c r="AI9" s="71">
        <f>+$AH$9/$Y$9</f>
        <v>4.1095890410958902E-2</v>
      </c>
      <c r="AJ9" s="63">
        <f>COUNTIF($V$11:$V$142,"Đạt")</f>
        <v>70</v>
      </c>
      <c r="AK9" s="70">
        <f>+$AJ$9/$Y$9</f>
        <v>0.95890410958904104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577</v>
      </c>
      <c r="D11" s="17" t="s">
        <v>578</v>
      </c>
      <c r="E11" s="18" t="s">
        <v>62</v>
      </c>
      <c r="F11" s="19" t="s">
        <v>579</v>
      </c>
      <c r="G11" s="16" t="s">
        <v>580</v>
      </c>
      <c r="H11" s="31">
        <v>0</v>
      </c>
      <c r="I11" s="20">
        <v>0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83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>Không đủ ĐKDT</v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581</v>
      </c>
      <c r="D12" s="28" t="s">
        <v>582</v>
      </c>
      <c r="E12" s="29" t="s">
        <v>67</v>
      </c>
      <c r="F12" s="30" t="s">
        <v>583</v>
      </c>
      <c r="G12" s="27" t="s">
        <v>584</v>
      </c>
      <c r="H12" s="31">
        <v>7</v>
      </c>
      <c r="I12" s="31">
        <v>9</v>
      </c>
      <c r="J12" s="31" t="s">
        <v>27</v>
      </c>
      <c r="K12" s="31" t="s">
        <v>27</v>
      </c>
      <c r="L12" s="32"/>
      <c r="M12" s="32">
        <v>5</v>
      </c>
      <c r="N12" s="38" t="s">
        <v>3834</v>
      </c>
      <c r="O12" s="32"/>
      <c r="P12" s="33">
        <v>5</v>
      </c>
      <c r="Q12" s="34">
        <f t="shared" si="0"/>
        <v>6.6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585</v>
      </c>
      <c r="D13" s="28" t="s">
        <v>74</v>
      </c>
      <c r="E13" s="29" t="s">
        <v>67</v>
      </c>
      <c r="F13" s="30" t="s">
        <v>586</v>
      </c>
      <c r="G13" s="27" t="s">
        <v>181</v>
      </c>
      <c r="H13" s="31">
        <v>10</v>
      </c>
      <c r="I13" s="31">
        <v>4</v>
      </c>
      <c r="J13" s="31" t="s">
        <v>27</v>
      </c>
      <c r="K13" s="31" t="s">
        <v>27</v>
      </c>
      <c r="L13" s="38"/>
      <c r="M13" s="38">
        <v>6</v>
      </c>
      <c r="N13" s="38" t="s">
        <v>3833</v>
      </c>
      <c r="O13" s="38"/>
      <c r="P13" s="33">
        <v>6</v>
      </c>
      <c r="Q13" s="34">
        <f t="shared" si="0"/>
        <v>6.2</v>
      </c>
      <c r="R13" s="35" t="str">
        <f t="shared" ref="R13:R8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1"/>
        <v>Trung bình</v>
      </c>
      <c r="T13" s="37" t="str">
        <f t="shared" ref="T13:T83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587</v>
      </c>
      <c r="D14" s="28" t="s">
        <v>588</v>
      </c>
      <c r="E14" s="29" t="s">
        <v>67</v>
      </c>
      <c r="F14" s="30" t="s">
        <v>589</v>
      </c>
      <c r="G14" s="27" t="s">
        <v>227</v>
      </c>
      <c r="H14" s="31">
        <v>10</v>
      </c>
      <c r="I14" s="31">
        <v>7</v>
      </c>
      <c r="J14" s="31" t="s">
        <v>27</v>
      </c>
      <c r="K14" s="31" t="s">
        <v>27</v>
      </c>
      <c r="L14" s="38"/>
      <c r="M14" s="38">
        <v>4</v>
      </c>
      <c r="N14" s="38" t="s">
        <v>3835</v>
      </c>
      <c r="O14" s="38"/>
      <c r="P14" s="33">
        <v>4</v>
      </c>
      <c r="Q14" s="34">
        <f t="shared" si="0"/>
        <v>6.1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590</v>
      </c>
      <c r="D15" s="28" t="s">
        <v>591</v>
      </c>
      <c r="E15" s="29" t="s">
        <v>67</v>
      </c>
      <c r="F15" s="30" t="s">
        <v>592</v>
      </c>
      <c r="G15" s="27" t="s">
        <v>69</v>
      </c>
      <c r="H15" s="31">
        <v>10</v>
      </c>
      <c r="I15" s="31">
        <v>8</v>
      </c>
      <c r="J15" s="31" t="s">
        <v>27</v>
      </c>
      <c r="K15" s="31" t="s">
        <v>27</v>
      </c>
      <c r="L15" s="38"/>
      <c r="M15" s="38">
        <v>5</v>
      </c>
      <c r="N15" s="38" t="s">
        <v>3834</v>
      </c>
      <c r="O15" s="38"/>
      <c r="P15" s="33">
        <v>5</v>
      </c>
      <c r="Q15" s="34">
        <f t="shared" si="0"/>
        <v>6.9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593</v>
      </c>
      <c r="D16" s="28" t="s">
        <v>544</v>
      </c>
      <c r="E16" s="29" t="s">
        <v>594</v>
      </c>
      <c r="F16" s="30" t="s">
        <v>595</v>
      </c>
      <c r="G16" s="27" t="s">
        <v>580</v>
      </c>
      <c r="H16" s="31">
        <v>0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>Không đủ ĐKDT</v>
      </c>
      <c r="U16" s="91"/>
      <c r="V16" s="89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596</v>
      </c>
      <c r="D17" s="28" t="s">
        <v>104</v>
      </c>
      <c r="E17" s="29" t="s">
        <v>597</v>
      </c>
      <c r="F17" s="30" t="s">
        <v>598</v>
      </c>
      <c r="G17" s="27" t="s">
        <v>181</v>
      </c>
      <c r="H17" s="31">
        <v>10</v>
      </c>
      <c r="I17" s="31">
        <v>6</v>
      </c>
      <c r="J17" s="31" t="s">
        <v>27</v>
      </c>
      <c r="K17" s="31" t="s">
        <v>27</v>
      </c>
      <c r="L17" s="38"/>
      <c r="M17" s="38">
        <v>6</v>
      </c>
      <c r="N17" s="38" t="s">
        <v>3833</v>
      </c>
      <c r="O17" s="38"/>
      <c r="P17" s="33">
        <v>6</v>
      </c>
      <c r="Q17" s="34">
        <f t="shared" si="0"/>
        <v>6.8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599</v>
      </c>
      <c r="D18" s="28" t="s">
        <v>122</v>
      </c>
      <c r="E18" s="29" t="s">
        <v>600</v>
      </c>
      <c r="F18" s="30" t="s">
        <v>601</v>
      </c>
      <c r="G18" s="27" t="s">
        <v>115</v>
      </c>
      <c r="H18" s="31">
        <v>10</v>
      </c>
      <c r="I18" s="31">
        <v>7</v>
      </c>
      <c r="J18" s="31" t="s">
        <v>27</v>
      </c>
      <c r="K18" s="31" t="s">
        <v>27</v>
      </c>
      <c r="L18" s="38"/>
      <c r="M18" s="38">
        <v>7</v>
      </c>
      <c r="N18" s="38" t="s">
        <v>3832</v>
      </c>
      <c r="O18" s="38"/>
      <c r="P18" s="33">
        <v>7</v>
      </c>
      <c r="Q18" s="34">
        <f t="shared" si="0"/>
        <v>7.6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602</v>
      </c>
      <c r="D19" s="28" t="s">
        <v>603</v>
      </c>
      <c r="E19" s="29" t="s">
        <v>100</v>
      </c>
      <c r="F19" s="30" t="s">
        <v>604</v>
      </c>
      <c r="G19" s="27" t="s">
        <v>181</v>
      </c>
      <c r="H19" s="31">
        <v>10</v>
      </c>
      <c r="I19" s="31">
        <v>8</v>
      </c>
      <c r="J19" s="31" t="s">
        <v>27</v>
      </c>
      <c r="K19" s="31" t="s">
        <v>27</v>
      </c>
      <c r="L19" s="38"/>
      <c r="M19" s="38">
        <v>5</v>
      </c>
      <c r="N19" s="38" t="s">
        <v>3834</v>
      </c>
      <c r="O19" s="38"/>
      <c r="P19" s="33">
        <v>5</v>
      </c>
      <c r="Q19" s="34">
        <f t="shared" si="0"/>
        <v>6.9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605</v>
      </c>
      <c r="D20" s="28" t="s">
        <v>606</v>
      </c>
      <c r="E20" s="29" t="s">
        <v>100</v>
      </c>
      <c r="F20" s="30" t="s">
        <v>607</v>
      </c>
      <c r="G20" s="27" t="s">
        <v>120</v>
      </c>
      <c r="H20" s="31">
        <v>8</v>
      </c>
      <c r="I20" s="31">
        <v>6</v>
      </c>
      <c r="J20" s="31" t="s">
        <v>27</v>
      </c>
      <c r="K20" s="31" t="s">
        <v>27</v>
      </c>
      <c r="L20" s="38"/>
      <c r="M20" s="38">
        <v>3</v>
      </c>
      <c r="N20" s="38" t="s">
        <v>1995</v>
      </c>
      <c r="O20" s="38"/>
      <c r="P20" s="33">
        <v>3</v>
      </c>
      <c r="Q20" s="34">
        <f t="shared" si="0"/>
        <v>4.9000000000000004</v>
      </c>
      <c r="R20" s="35" t="str">
        <f t="shared" si="3"/>
        <v>D</v>
      </c>
      <c r="S20" s="36" t="str">
        <f t="shared" si="1"/>
        <v>Trung bình yếu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608</v>
      </c>
      <c r="D21" s="28" t="s">
        <v>609</v>
      </c>
      <c r="E21" s="29" t="s">
        <v>610</v>
      </c>
      <c r="F21" s="30" t="s">
        <v>611</v>
      </c>
      <c r="G21" s="27" t="s">
        <v>64</v>
      </c>
      <c r="H21" s="31">
        <v>10</v>
      </c>
      <c r="I21" s="31">
        <v>6</v>
      </c>
      <c r="J21" s="31" t="s">
        <v>27</v>
      </c>
      <c r="K21" s="31" t="s">
        <v>27</v>
      </c>
      <c r="L21" s="38"/>
      <c r="M21" s="38">
        <v>5</v>
      </c>
      <c r="N21" s="38" t="s">
        <v>3834</v>
      </c>
      <c r="O21" s="38"/>
      <c r="P21" s="33">
        <v>5</v>
      </c>
      <c r="Q21" s="34">
        <f t="shared" si="0"/>
        <v>6.3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612</v>
      </c>
      <c r="D22" s="28" t="s">
        <v>138</v>
      </c>
      <c r="E22" s="29" t="s">
        <v>613</v>
      </c>
      <c r="F22" s="30" t="s">
        <v>614</v>
      </c>
      <c r="G22" s="27" t="s">
        <v>615</v>
      </c>
      <c r="H22" s="31">
        <v>10</v>
      </c>
      <c r="I22" s="31">
        <v>7</v>
      </c>
      <c r="J22" s="31" t="s">
        <v>27</v>
      </c>
      <c r="K22" s="31" t="s">
        <v>27</v>
      </c>
      <c r="L22" s="38"/>
      <c r="M22" s="38">
        <v>9</v>
      </c>
      <c r="N22" s="38" t="s">
        <v>3837</v>
      </c>
      <c r="O22" s="38"/>
      <c r="P22" s="33">
        <v>9</v>
      </c>
      <c r="Q22" s="34">
        <f t="shared" si="0"/>
        <v>8.6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616</v>
      </c>
      <c r="D23" s="28" t="s">
        <v>85</v>
      </c>
      <c r="E23" s="29" t="s">
        <v>105</v>
      </c>
      <c r="F23" s="30" t="s">
        <v>617</v>
      </c>
      <c r="G23" s="27" t="s">
        <v>227</v>
      </c>
      <c r="H23" s="31">
        <v>10</v>
      </c>
      <c r="I23" s="31">
        <v>4</v>
      </c>
      <c r="J23" s="31" t="s">
        <v>27</v>
      </c>
      <c r="K23" s="31" t="s">
        <v>27</v>
      </c>
      <c r="L23" s="38"/>
      <c r="M23" s="38">
        <v>7</v>
      </c>
      <c r="N23" s="38" t="s">
        <v>3832</v>
      </c>
      <c r="O23" s="38"/>
      <c r="P23" s="33">
        <v>7</v>
      </c>
      <c r="Q23" s="34">
        <f t="shared" si="0"/>
        <v>6.7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618</v>
      </c>
      <c r="D24" s="28" t="s">
        <v>619</v>
      </c>
      <c r="E24" s="29" t="s">
        <v>110</v>
      </c>
      <c r="F24" s="30" t="s">
        <v>620</v>
      </c>
      <c r="G24" s="27" t="s">
        <v>92</v>
      </c>
      <c r="H24" s="31">
        <v>10</v>
      </c>
      <c r="I24" s="31">
        <v>5</v>
      </c>
      <c r="J24" s="31" t="s">
        <v>27</v>
      </c>
      <c r="K24" s="31" t="s">
        <v>27</v>
      </c>
      <c r="L24" s="38"/>
      <c r="M24" s="38">
        <v>7</v>
      </c>
      <c r="N24" s="38" t="s">
        <v>3832</v>
      </c>
      <c r="O24" s="38"/>
      <c r="P24" s="33">
        <v>7</v>
      </c>
      <c r="Q24" s="34">
        <f t="shared" si="0"/>
        <v>7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621</v>
      </c>
      <c r="D25" s="28" t="s">
        <v>622</v>
      </c>
      <c r="E25" s="29" t="s">
        <v>623</v>
      </c>
      <c r="F25" s="30" t="s">
        <v>624</v>
      </c>
      <c r="G25" s="27" t="s">
        <v>227</v>
      </c>
      <c r="H25" s="31">
        <v>10</v>
      </c>
      <c r="I25" s="31">
        <v>6</v>
      </c>
      <c r="J25" s="31" t="s">
        <v>27</v>
      </c>
      <c r="K25" s="31" t="s">
        <v>27</v>
      </c>
      <c r="L25" s="38"/>
      <c r="M25" s="38">
        <v>5</v>
      </c>
      <c r="N25" s="38" t="s">
        <v>3834</v>
      </c>
      <c r="O25" s="38"/>
      <c r="P25" s="33">
        <v>5</v>
      </c>
      <c r="Q25" s="34">
        <f t="shared" si="0"/>
        <v>6.3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625</v>
      </c>
      <c r="D26" s="28" t="s">
        <v>626</v>
      </c>
      <c r="E26" s="29" t="s">
        <v>623</v>
      </c>
      <c r="F26" s="30" t="s">
        <v>173</v>
      </c>
      <c r="G26" s="27" t="s">
        <v>424</v>
      </c>
      <c r="H26" s="31">
        <v>10</v>
      </c>
      <c r="I26" s="31">
        <v>7</v>
      </c>
      <c r="J26" s="31" t="s">
        <v>27</v>
      </c>
      <c r="K26" s="31" t="s">
        <v>27</v>
      </c>
      <c r="L26" s="38"/>
      <c r="M26" s="38">
        <v>5</v>
      </c>
      <c r="N26" s="38" t="s">
        <v>3834</v>
      </c>
      <c r="O26" s="38"/>
      <c r="P26" s="33">
        <v>5</v>
      </c>
      <c r="Q26" s="34">
        <f t="shared" si="0"/>
        <v>6.6</v>
      </c>
      <c r="R26" s="35" t="str">
        <f t="shared" si="3"/>
        <v>C+</v>
      </c>
      <c r="S26" s="36" t="str">
        <f t="shared" si="1"/>
        <v>Trung bình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627</v>
      </c>
      <c r="D27" s="28" t="s">
        <v>628</v>
      </c>
      <c r="E27" s="29" t="s">
        <v>130</v>
      </c>
      <c r="F27" s="30" t="s">
        <v>629</v>
      </c>
      <c r="G27" s="27" t="s">
        <v>267</v>
      </c>
      <c r="H27" s="31">
        <v>10</v>
      </c>
      <c r="I27" s="31">
        <v>8</v>
      </c>
      <c r="J27" s="31" t="s">
        <v>27</v>
      </c>
      <c r="K27" s="31" t="s">
        <v>27</v>
      </c>
      <c r="L27" s="38"/>
      <c r="M27" s="38">
        <v>8</v>
      </c>
      <c r="N27" s="38" t="s">
        <v>3836</v>
      </c>
      <c r="O27" s="38"/>
      <c r="P27" s="33">
        <v>8</v>
      </c>
      <c r="Q27" s="34">
        <f t="shared" si="0"/>
        <v>8.4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630</v>
      </c>
      <c r="D28" s="28" t="s">
        <v>631</v>
      </c>
      <c r="E28" s="29" t="s">
        <v>632</v>
      </c>
      <c r="F28" s="30" t="s">
        <v>443</v>
      </c>
      <c r="G28" s="27" t="s">
        <v>136</v>
      </c>
      <c r="H28" s="31">
        <v>10</v>
      </c>
      <c r="I28" s="31">
        <v>7</v>
      </c>
      <c r="J28" s="31" t="s">
        <v>27</v>
      </c>
      <c r="K28" s="31" t="s">
        <v>27</v>
      </c>
      <c r="L28" s="38"/>
      <c r="M28" s="38">
        <v>9</v>
      </c>
      <c r="N28" s="38" t="s">
        <v>3837</v>
      </c>
      <c r="O28" s="38"/>
      <c r="P28" s="33">
        <v>9</v>
      </c>
      <c r="Q28" s="34">
        <f t="shared" si="0"/>
        <v>8.6</v>
      </c>
      <c r="R28" s="35" t="str">
        <f t="shared" si="3"/>
        <v>A</v>
      </c>
      <c r="S28" s="36" t="str">
        <f t="shared" si="1"/>
        <v>Giỏi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633</v>
      </c>
      <c r="D29" s="28" t="s">
        <v>253</v>
      </c>
      <c r="E29" s="29" t="s">
        <v>402</v>
      </c>
      <c r="F29" s="30" t="s">
        <v>634</v>
      </c>
      <c r="G29" s="27" t="s">
        <v>158</v>
      </c>
      <c r="H29" s="31">
        <v>10</v>
      </c>
      <c r="I29" s="31">
        <v>9</v>
      </c>
      <c r="J29" s="31" t="s">
        <v>27</v>
      </c>
      <c r="K29" s="31" t="s">
        <v>27</v>
      </c>
      <c r="L29" s="38"/>
      <c r="M29" s="38">
        <v>6</v>
      </c>
      <c r="N29" s="38" t="s">
        <v>3833</v>
      </c>
      <c r="O29" s="38"/>
      <c r="P29" s="33">
        <v>6</v>
      </c>
      <c r="Q29" s="34">
        <f t="shared" si="0"/>
        <v>7.7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635</v>
      </c>
      <c r="D30" s="28" t="s">
        <v>636</v>
      </c>
      <c r="E30" s="29" t="s">
        <v>134</v>
      </c>
      <c r="F30" s="30" t="s">
        <v>637</v>
      </c>
      <c r="G30" s="27" t="s">
        <v>92</v>
      </c>
      <c r="H30" s="31">
        <v>9</v>
      </c>
      <c r="I30" s="31">
        <v>7</v>
      </c>
      <c r="J30" s="31" t="s">
        <v>27</v>
      </c>
      <c r="K30" s="31" t="s">
        <v>27</v>
      </c>
      <c r="L30" s="38"/>
      <c r="M30" s="38">
        <v>9</v>
      </c>
      <c r="N30" s="38" t="s">
        <v>3837</v>
      </c>
      <c r="O30" s="38"/>
      <c r="P30" s="33">
        <v>9</v>
      </c>
      <c r="Q30" s="34">
        <f t="shared" si="0"/>
        <v>8.4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638</v>
      </c>
      <c r="D31" s="28" t="s">
        <v>639</v>
      </c>
      <c r="E31" s="29" t="s">
        <v>142</v>
      </c>
      <c r="F31" s="30" t="s">
        <v>101</v>
      </c>
      <c r="G31" s="27" t="s">
        <v>97</v>
      </c>
      <c r="H31" s="31">
        <v>10</v>
      </c>
      <c r="I31" s="31">
        <v>7</v>
      </c>
      <c r="J31" s="31" t="s">
        <v>27</v>
      </c>
      <c r="K31" s="31" t="s">
        <v>27</v>
      </c>
      <c r="L31" s="38"/>
      <c r="M31" s="38">
        <v>4</v>
      </c>
      <c r="N31" s="38" t="s">
        <v>3835</v>
      </c>
      <c r="O31" s="38"/>
      <c r="P31" s="33">
        <v>4</v>
      </c>
      <c r="Q31" s="34">
        <f t="shared" si="0"/>
        <v>6.1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640</v>
      </c>
      <c r="D32" s="28" t="s">
        <v>641</v>
      </c>
      <c r="E32" s="29" t="s">
        <v>642</v>
      </c>
      <c r="F32" s="30" t="s">
        <v>592</v>
      </c>
      <c r="G32" s="27" t="s">
        <v>643</v>
      </c>
      <c r="H32" s="31">
        <v>10</v>
      </c>
      <c r="I32" s="31">
        <v>6</v>
      </c>
      <c r="J32" s="31" t="s">
        <v>27</v>
      </c>
      <c r="K32" s="31" t="s">
        <v>27</v>
      </c>
      <c r="L32" s="38"/>
      <c r="M32" s="38">
        <v>5</v>
      </c>
      <c r="N32" s="38" t="s">
        <v>3834</v>
      </c>
      <c r="O32" s="38"/>
      <c r="P32" s="33">
        <v>5</v>
      </c>
      <c r="Q32" s="34">
        <f t="shared" si="0"/>
        <v>6.3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644</v>
      </c>
      <c r="D33" s="28" t="s">
        <v>104</v>
      </c>
      <c r="E33" s="29" t="s">
        <v>645</v>
      </c>
      <c r="F33" s="30" t="s">
        <v>646</v>
      </c>
      <c r="G33" s="27" t="s">
        <v>647</v>
      </c>
      <c r="H33" s="31">
        <v>10</v>
      </c>
      <c r="I33" s="31">
        <v>9</v>
      </c>
      <c r="J33" s="31" t="s">
        <v>27</v>
      </c>
      <c r="K33" s="31" t="s">
        <v>27</v>
      </c>
      <c r="L33" s="38"/>
      <c r="M33" s="38">
        <v>6</v>
      </c>
      <c r="N33" s="38" t="s">
        <v>3833</v>
      </c>
      <c r="O33" s="38"/>
      <c r="P33" s="33">
        <v>6</v>
      </c>
      <c r="Q33" s="34">
        <f t="shared" si="0"/>
        <v>7.7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648</v>
      </c>
      <c r="D34" s="28" t="s">
        <v>649</v>
      </c>
      <c r="E34" s="29" t="s">
        <v>650</v>
      </c>
      <c r="F34" s="30" t="s">
        <v>651</v>
      </c>
      <c r="G34" s="27" t="s">
        <v>652</v>
      </c>
      <c r="H34" s="31">
        <v>10</v>
      </c>
      <c r="I34" s="31">
        <v>7</v>
      </c>
      <c r="J34" s="31" t="s">
        <v>27</v>
      </c>
      <c r="K34" s="31" t="s">
        <v>27</v>
      </c>
      <c r="L34" s="38"/>
      <c r="M34" s="38">
        <v>5</v>
      </c>
      <c r="N34" s="38" t="s">
        <v>3834</v>
      </c>
      <c r="O34" s="38"/>
      <c r="P34" s="33">
        <v>5</v>
      </c>
      <c r="Q34" s="34">
        <f t="shared" si="0"/>
        <v>6.6</v>
      </c>
      <c r="R34" s="35" t="str">
        <f t="shared" si="3"/>
        <v>C+</v>
      </c>
      <c r="S34" s="36" t="str">
        <f t="shared" si="1"/>
        <v>Trung bình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653</v>
      </c>
      <c r="D35" s="28" t="s">
        <v>224</v>
      </c>
      <c r="E35" s="29" t="s">
        <v>654</v>
      </c>
      <c r="F35" s="30" t="s">
        <v>629</v>
      </c>
      <c r="G35" s="27" t="s">
        <v>92</v>
      </c>
      <c r="H35" s="31">
        <v>10</v>
      </c>
      <c r="I35" s="31">
        <v>8</v>
      </c>
      <c r="J35" s="31" t="s">
        <v>27</v>
      </c>
      <c r="K35" s="31" t="s">
        <v>27</v>
      </c>
      <c r="L35" s="38"/>
      <c r="M35" s="38">
        <v>6</v>
      </c>
      <c r="N35" s="38" t="s">
        <v>3833</v>
      </c>
      <c r="O35" s="38"/>
      <c r="P35" s="33">
        <v>6</v>
      </c>
      <c r="Q35" s="34">
        <f t="shared" si="0"/>
        <v>7.4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655</v>
      </c>
      <c r="D36" s="28" t="s">
        <v>278</v>
      </c>
      <c r="E36" s="29" t="s">
        <v>411</v>
      </c>
      <c r="F36" s="30" t="s">
        <v>656</v>
      </c>
      <c r="G36" s="27" t="s">
        <v>267</v>
      </c>
      <c r="H36" s="31">
        <v>10</v>
      </c>
      <c r="I36" s="31">
        <v>7</v>
      </c>
      <c r="J36" s="31" t="s">
        <v>27</v>
      </c>
      <c r="K36" s="31" t="s">
        <v>27</v>
      </c>
      <c r="L36" s="38"/>
      <c r="M36" s="38">
        <v>5</v>
      </c>
      <c r="N36" s="38" t="s">
        <v>3834</v>
      </c>
      <c r="O36" s="38"/>
      <c r="P36" s="33">
        <v>5</v>
      </c>
      <c r="Q36" s="34">
        <f t="shared" si="0"/>
        <v>6.6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657</v>
      </c>
      <c r="D37" s="28" t="s">
        <v>658</v>
      </c>
      <c r="E37" s="29" t="s">
        <v>411</v>
      </c>
      <c r="F37" s="30" t="s">
        <v>659</v>
      </c>
      <c r="G37" s="27" t="s">
        <v>92</v>
      </c>
      <c r="H37" s="31">
        <v>10</v>
      </c>
      <c r="I37" s="31">
        <v>6</v>
      </c>
      <c r="J37" s="31" t="s">
        <v>27</v>
      </c>
      <c r="K37" s="31" t="s">
        <v>27</v>
      </c>
      <c r="L37" s="38"/>
      <c r="M37" s="38">
        <v>5</v>
      </c>
      <c r="N37" s="38" t="s">
        <v>3834</v>
      </c>
      <c r="O37" s="38"/>
      <c r="P37" s="33">
        <v>5</v>
      </c>
      <c r="Q37" s="34">
        <f t="shared" si="0"/>
        <v>6.3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660</v>
      </c>
      <c r="D38" s="28" t="s">
        <v>661</v>
      </c>
      <c r="E38" s="29" t="s">
        <v>411</v>
      </c>
      <c r="F38" s="30" t="s">
        <v>468</v>
      </c>
      <c r="G38" s="27" t="s">
        <v>189</v>
      </c>
      <c r="H38" s="31">
        <v>10</v>
      </c>
      <c r="I38" s="31">
        <v>6</v>
      </c>
      <c r="J38" s="31" t="s">
        <v>27</v>
      </c>
      <c r="K38" s="31" t="s">
        <v>27</v>
      </c>
      <c r="L38" s="38"/>
      <c r="M38" s="38">
        <v>7</v>
      </c>
      <c r="N38" s="38" t="s">
        <v>3832</v>
      </c>
      <c r="O38" s="38"/>
      <c r="P38" s="33">
        <v>7</v>
      </c>
      <c r="Q38" s="34">
        <f t="shared" si="0"/>
        <v>7.3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662</v>
      </c>
      <c r="D39" s="28" t="s">
        <v>663</v>
      </c>
      <c r="E39" s="29" t="s">
        <v>161</v>
      </c>
      <c r="F39" s="30" t="s">
        <v>664</v>
      </c>
      <c r="G39" s="27" t="s">
        <v>136</v>
      </c>
      <c r="H39" s="31">
        <v>10</v>
      </c>
      <c r="I39" s="31">
        <v>7</v>
      </c>
      <c r="J39" s="31" t="s">
        <v>27</v>
      </c>
      <c r="K39" s="31" t="s">
        <v>27</v>
      </c>
      <c r="L39" s="38"/>
      <c r="M39" s="38">
        <v>5</v>
      </c>
      <c r="N39" s="38" t="s">
        <v>3834</v>
      </c>
      <c r="O39" s="38"/>
      <c r="P39" s="33">
        <v>5</v>
      </c>
      <c r="Q39" s="34">
        <f t="shared" si="0"/>
        <v>6.6</v>
      </c>
      <c r="R39" s="35" t="str">
        <f t="shared" si="3"/>
        <v>C+</v>
      </c>
      <c r="S39" s="36" t="str">
        <f t="shared" si="1"/>
        <v>Trung bình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665</v>
      </c>
      <c r="D40" s="28" t="s">
        <v>666</v>
      </c>
      <c r="E40" s="29" t="s">
        <v>667</v>
      </c>
      <c r="F40" s="30" t="s">
        <v>471</v>
      </c>
      <c r="G40" s="27" t="s">
        <v>97</v>
      </c>
      <c r="H40" s="31">
        <v>8</v>
      </c>
      <c r="I40" s="31">
        <v>7</v>
      </c>
      <c r="J40" s="31" t="s">
        <v>27</v>
      </c>
      <c r="K40" s="31" t="s">
        <v>27</v>
      </c>
      <c r="L40" s="38"/>
      <c r="M40" s="38">
        <v>5</v>
      </c>
      <c r="N40" s="38" t="s">
        <v>3834</v>
      </c>
      <c r="O40" s="38"/>
      <c r="P40" s="33">
        <v>5</v>
      </c>
      <c r="Q40" s="34">
        <f t="shared" si="0"/>
        <v>6.2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668</v>
      </c>
      <c r="D41" s="28" t="s">
        <v>375</v>
      </c>
      <c r="E41" s="29" t="s">
        <v>168</v>
      </c>
      <c r="F41" s="30" t="s">
        <v>251</v>
      </c>
      <c r="G41" s="27" t="s">
        <v>87</v>
      </c>
      <c r="H41" s="31">
        <v>8</v>
      </c>
      <c r="I41" s="31">
        <v>3</v>
      </c>
      <c r="J41" s="31" t="s">
        <v>27</v>
      </c>
      <c r="K41" s="31" t="s">
        <v>27</v>
      </c>
      <c r="L41" s="38"/>
      <c r="M41" s="38">
        <v>8</v>
      </c>
      <c r="N41" s="38" t="s">
        <v>3836</v>
      </c>
      <c r="O41" s="38"/>
      <c r="P41" s="33">
        <v>8</v>
      </c>
      <c r="Q41" s="34">
        <f t="shared" si="0"/>
        <v>6.5</v>
      </c>
      <c r="R41" s="35" t="str">
        <f t="shared" si="3"/>
        <v>C+</v>
      </c>
      <c r="S41" s="36" t="str">
        <f t="shared" si="1"/>
        <v>Trung bình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669</v>
      </c>
      <c r="D42" s="28" t="s">
        <v>224</v>
      </c>
      <c r="E42" s="29" t="s">
        <v>168</v>
      </c>
      <c r="F42" s="30" t="s">
        <v>670</v>
      </c>
      <c r="G42" s="27" t="s">
        <v>227</v>
      </c>
      <c r="H42" s="31">
        <v>10</v>
      </c>
      <c r="I42" s="31">
        <v>7</v>
      </c>
      <c r="J42" s="31" t="s">
        <v>27</v>
      </c>
      <c r="K42" s="31" t="s">
        <v>27</v>
      </c>
      <c r="L42" s="38"/>
      <c r="M42" s="38">
        <v>5</v>
      </c>
      <c r="N42" s="38" t="s">
        <v>3834</v>
      </c>
      <c r="O42" s="38"/>
      <c r="P42" s="33">
        <v>5</v>
      </c>
      <c r="Q42" s="34">
        <f t="shared" si="0"/>
        <v>6.6</v>
      </c>
      <c r="R42" s="35" t="str">
        <f t="shared" si="3"/>
        <v>C+</v>
      </c>
      <c r="S42" s="36" t="str">
        <f t="shared" si="1"/>
        <v>Trung bình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671</v>
      </c>
      <c r="D43" s="28" t="s">
        <v>672</v>
      </c>
      <c r="E43" s="29" t="s">
        <v>427</v>
      </c>
      <c r="F43" s="30" t="s">
        <v>673</v>
      </c>
      <c r="G43" s="27" t="s">
        <v>92</v>
      </c>
      <c r="H43" s="31">
        <v>10</v>
      </c>
      <c r="I43" s="31">
        <v>7</v>
      </c>
      <c r="J43" s="31" t="s">
        <v>27</v>
      </c>
      <c r="K43" s="31" t="s">
        <v>27</v>
      </c>
      <c r="L43" s="38"/>
      <c r="M43" s="38">
        <v>6</v>
      </c>
      <c r="N43" s="38" t="s">
        <v>3833</v>
      </c>
      <c r="O43" s="38"/>
      <c r="P43" s="33">
        <v>6</v>
      </c>
      <c r="Q43" s="34">
        <f t="shared" si="0"/>
        <v>7.1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674</v>
      </c>
      <c r="D44" s="28" t="s">
        <v>675</v>
      </c>
      <c r="E44" s="29" t="s">
        <v>427</v>
      </c>
      <c r="F44" s="30" t="s">
        <v>676</v>
      </c>
      <c r="G44" s="27" t="s">
        <v>227</v>
      </c>
      <c r="H44" s="31">
        <v>10</v>
      </c>
      <c r="I44" s="31">
        <v>5</v>
      </c>
      <c r="J44" s="31" t="s">
        <v>27</v>
      </c>
      <c r="K44" s="31" t="s">
        <v>27</v>
      </c>
      <c r="L44" s="38"/>
      <c r="M44" s="38">
        <v>6</v>
      </c>
      <c r="N44" s="38" t="s">
        <v>3833</v>
      </c>
      <c r="O44" s="38"/>
      <c r="P44" s="33">
        <v>6</v>
      </c>
      <c r="Q44" s="34">
        <f t="shared" si="0"/>
        <v>6.5</v>
      </c>
      <c r="R44" s="35" t="str">
        <f t="shared" si="3"/>
        <v>C+</v>
      </c>
      <c r="S44" s="36" t="str">
        <f t="shared" si="1"/>
        <v>Trung bình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677</v>
      </c>
      <c r="D45" s="28" t="s">
        <v>678</v>
      </c>
      <c r="E45" s="29" t="s">
        <v>427</v>
      </c>
      <c r="F45" s="30" t="s">
        <v>679</v>
      </c>
      <c r="G45" s="27" t="s">
        <v>680</v>
      </c>
      <c r="H45" s="31">
        <v>8</v>
      </c>
      <c r="I45" s="31">
        <v>6</v>
      </c>
      <c r="J45" s="31" t="s">
        <v>27</v>
      </c>
      <c r="K45" s="31" t="s">
        <v>27</v>
      </c>
      <c r="L45" s="38"/>
      <c r="M45" s="38">
        <v>3</v>
      </c>
      <c r="N45" s="38" t="s">
        <v>1995</v>
      </c>
      <c r="O45" s="38"/>
      <c r="P45" s="33">
        <v>3</v>
      </c>
      <c r="Q45" s="34">
        <f t="shared" si="0"/>
        <v>4.9000000000000004</v>
      </c>
      <c r="R45" s="35" t="str">
        <f t="shared" si="3"/>
        <v>D</v>
      </c>
      <c r="S45" s="36" t="str">
        <f t="shared" si="1"/>
        <v>Trung bình yếu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681</v>
      </c>
      <c r="D46" s="28" t="s">
        <v>682</v>
      </c>
      <c r="E46" s="29" t="s">
        <v>683</v>
      </c>
      <c r="F46" s="30" t="s">
        <v>684</v>
      </c>
      <c r="G46" s="27" t="s">
        <v>643</v>
      </c>
      <c r="H46" s="31">
        <v>10</v>
      </c>
      <c r="I46" s="31">
        <v>9</v>
      </c>
      <c r="J46" s="31" t="s">
        <v>27</v>
      </c>
      <c r="K46" s="31" t="s">
        <v>27</v>
      </c>
      <c r="L46" s="38"/>
      <c r="M46" s="38">
        <v>4</v>
      </c>
      <c r="N46" s="38" t="s">
        <v>3835</v>
      </c>
      <c r="O46" s="38"/>
      <c r="P46" s="33">
        <v>4</v>
      </c>
      <c r="Q46" s="34">
        <f t="shared" si="0"/>
        <v>6.7</v>
      </c>
      <c r="R46" s="35" t="str">
        <f t="shared" si="3"/>
        <v>C+</v>
      </c>
      <c r="S46" s="36" t="str">
        <f t="shared" si="1"/>
        <v>Trung bình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685</v>
      </c>
      <c r="D47" s="28" t="s">
        <v>686</v>
      </c>
      <c r="E47" s="29" t="s">
        <v>176</v>
      </c>
      <c r="F47" s="30" t="s">
        <v>687</v>
      </c>
      <c r="G47" s="27" t="s">
        <v>688</v>
      </c>
      <c r="H47" s="31">
        <v>10</v>
      </c>
      <c r="I47" s="31">
        <v>9</v>
      </c>
      <c r="J47" s="31" t="s">
        <v>27</v>
      </c>
      <c r="K47" s="31" t="s">
        <v>27</v>
      </c>
      <c r="L47" s="38"/>
      <c r="M47" s="38">
        <v>7</v>
      </c>
      <c r="N47" s="38" t="s">
        <v>3832</v>
      </c>
      <c r="O47" s="38"/>
      <c r="P47" s="33">
        <v>7</v>
      </c>
      <c r="Q47" s="34">
        <f t="shared" si="0"/>
        <v>8.1999999999999993</v>
      </c>
      <c r="R47" s="35" t="str">
        <f t="shared" si="3"/>
        <v>B+</v>
      </c>
      <c r="S47" s="36" t="str">
        <f t="shared" si="1"/>
        <v>Khá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689</v>
      </c>
      <c r="D48" s="28" t="s">
        <v>690</v>
      </c>
      <c r="E48" s="29" t="s">
        <v>176</v>
      </c>
      <c r="F48" s="30" t="s">
        <v>471</v>
      </c>
      <c r="G48" s="27" t="s">
        <v>64</v>
      </c>
      <c r="H48" s="31">
        <v>10</v>
      </c>
      <c r="I48" s="31">
        <v>7</v>
      </c>
      <c r="J48" s="31" t="s">
        <v>27</v>
      </c>
      <c r="K48" s="31" t="s">
        <v>27</v>
      </c>
      <c r="L48" s="38"/>
      <c r="M48" s="38">
        <v>7</v>
      </c>
      <c r="N48" s="38" t="s">
        <v>3832</v>
      </c>
      <c r="O48" s="38"/>
      <c r="P48" s="33">
        <v>7</v>
      </c>
      <c r="Q48" s="34">
        <f t="shared" si="0"/>
        <v>7.6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691</v>
      </c>
      <c r="D49" s="28" t="s">
        <v>104</v>
      </c>
      <c r="E49" s="29" t="s">
        <v>176</v>
      </c>
      <c r="F49" s="30" t="s">
        <v>692</v>
      </c>
      <c r="G49" s="27" t="s">
        <v>181</v>
      </c>
      <c r="H49" s="31">
        <v>10</v>
      </c>
      <c r="I49" s="31">
        <v>7</v>
      </c>
      <c r="J49" s="31" t="s">
        <v>27</v>
      </c>
      <c r="K49" s="31" t="s">
        <v>27</v>
      </c>
      <c r="L49" s="38"/>
      <c r="M49" s="38">
        <v>8</v>
      </c>
      <c r="N49" s="38" t="s">
        <v>3836</v>
      </c>
      <c r="O49" s="38"/>
      <c r="P49" s="33">
        <v>8</v>
      </c>
      <c r="Q49" s="34">
        <f t="shared" si="0"/>
        <v>8.1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693</v>
      </c>
      <c r="D50" s="28" t="s">
        <v>694</v>
      </c>
      <c r="E50" s="29" t="s">
        <v>176</v>
      </c>
      <c r="F50" s="30" t="s">
        <v>687</v>
      </c>
      <c r="G50" s="27" t="s">
        <v>189</v>
      </c>
      <c r="H50" s="31">
        <v>10</v>
      </c>
      <c r="I50" s="31">
        <v>7</v>
      </c>
      <c r="J50" s="31" t="s">
        <v>27</v>
      </c>
      <c r="K50" s="31" t="s">
        <v>27</v>
      </c>
      <c r="L50" s="38"/>
      <c r="M50" s="38">
        <v>5</v>
      </c>
      <c r="N50" s="38" t="s">
        <v>3834</v>
      </c>
      <c r="O50" s="38"/>
      <c r="P50" s="33">
        <v>5</v>
      </c>
      <c r="Q50" s="34">
        <f t="shared" si="0"/>
        <v>6.6</v>
      </c>
      <c r="R50" s="35" t="str">
        <f t="shared" si="3"/>
        <v>C+</v>
      </c>
      <c r="S50" s="36" t="str">
        <f t="shared" si="1"/>
        <v>Trung bình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695</v>
      </c>
      <c r="D51" s="28" t="s">
        <v>696</v>
      </c>
      <c r="E51" s="29" t="s">
        <v>697</v>
      </c>
      <c r="F51" s="30" t="s">
        <v>698</v>
      </c>
      <c r="G51" s="27" t="s">
        <v>652</v>
      </c>
      <c r="H51" s="31">
        <v>10</v>
      </c>
      <c r="I51" s="31">
        <v>9</v>
      </c>
      <c r="J51" s="31" t="s">
        <v>27</v>
      </c>
      <c r="K51" s="31" t="s">
        <v>27</v>
      </c>
      <c r="L51" s="38"/>
      <c r="M51" s="38">
        <v>7</v>
      </c>
      <c r="N51" s="38" t="s">
        <v>3832</v>
      </c>
      <c r="O51" s="38"/>
      <c r="P51" s="33">
        <v>7</v>
      </c>
      <c r="Q51" s="34">
        <f t="shared" si="0"/>
        <v>8.1999999999999993</v>
      </c>
      <c r="R51" s="35" t="str">
        <f t="shared" si="3"/>
        <v>B+</v>
      </c>
      <c r="S51" s="36" t="str">
        <f t="shared" si="1"/>
        <v>Khá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699</v>
      </c>
      <c r="D52" s="28" t="s">
        <v>700</v>
      </c>
      <c r="E52" s="29" t="s">
        <v>449</v>
      </c>
      <c r="F52" s="30" t="s">
        <v>560</v>
      </c>
      <c r="G52" s="27" t="s">
        <v>189</v>
      </c>
      <c r="H52" s="31">
        <v>10</v>
      </c>
      <c r="I52" s="31">
        <v>8</v>
      </c>
      <c r="J52" s="31" t="s">
        <v>27</v>
      </c>
      <c r="K52" s="31" t="s">
        <v>27</v>
      </c>
      <c r="L52" s="38"/>
      <c r="M52" s="38">
        <v>7</v>
      </c>
      <c r="N52" s="38" t="s">
        <v>3832</v>
      </c>
      <c r="O52" s="38"/>
      <c r="P52" s="33">
        <v>7</v>
      </c>
      <c r="Q52" s="34">
        <f t="shared" si="0"/>
        <v>7.9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701</v>
      </c>
      <c r="D53" s="28" t="s">
        <v>702</v>
      </c>
      <c r="E53" s="29" t="s">
        <v>703</v>
      </c>
      <c r="F53" s="30" t="s">
        <v>659</v>
      </c>
      <c r="G53" s="27" t="s">
        <v>647</v>
      </c>
      <c r="H53" s="31">
        <v>10</v>
      </c>
      <c r="I53" s="31">
        <v>9</v>
      </c>
      <c r="J53" s="31" t="s">
        <v>27</v>
      </c>
      <c r="K53" s="31" t="s">
        <v>27</v>
      </c>
      <c r="L53" s="38"/>
      <c r="M53" s="38">
        <v>6</v>
      </c>
      <c r="N53" s="38" t="s">
        <v>3833</v>
      </c>
      <c r="O53" s="38"/>
      <c r="P53" s="33">
        <v>6</v>
      </c>
      <c r="Q53" s="34">
        <f t="shared" si="0"/>
        <v>7.7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704</v>
      </c>
      <c r="D54" s="28" t="s">
        <v>155</v>
      </c>
      <c r="E54" s="29" t="s">
        <v>705</v>
      </c>
      <c r="F54" s="30" t="s">
        <v>111</v>
      </c>
      <c r="G54" s="27" t="s">
        <v>87</v>
      </c>
      <c r="H54" s="31">
        <v>10</v>
      </c>
      <c r="I54" s="31">
        <v>7</v>
      </c>
      <c r="J54" s="31" t="s">
        <v>27</v>
      </c>
      <c r="K54" s="31" t="s">
        <v>27</v>
      </c>
      <c r="L54" s="38"/>
      <c r="M54" s="38">
        <v>5</v>
      </c>
      <c r="N54" s="38" t="s">
        <v>3834</v>
      </c>
      <c r="O54" s="38"/>
      <c r="P54" s="33">
        <v>5</v>
      </c>
      <c r="Q54" s="34">
        <f t="shared" si="0"/>
        <v>6.6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706</v>
      </c>
      <c r="D55" s="28" t="s">
        <v>578</v>
      </c>
      <c r="E55" s="29" t="s">
        <v>208</v>
      </c>
      <c r="F55" s="30" t="s">
        <v>707</v>
      </c>
      <c r="G55" s="27" t="s">
        <v>189</v>
      </c>
      <c r="H55" s="31">
        <v>10</v>
      </c>
      <c r="I55" s="31">
        <v>7</v>
      </c>
      <c r="J55" s="31" t="s">
        <v>27</v>
      </c>
      <c r="K55" s="31" t="s">
        <v>27</v>
      </c>
      <c r="L55" s="38"/>
      <c r="M55" s="38">
        <v>7</v>
      </c>
      <c r="N55" s="38" t="s">
        <v>3832</v>
      </c>
      <c r="O55" s="38"/>
      <c r="P55" s="33">
        <v>7</v>
      </c>
      <c r="Q55" s="34">
        <f t="shared" si="0"/>
        <v>7.6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708</v>
      </c>
      <c r="D56" s="28" t="s">
        <v>160</v>
      </c>
      <c r="E56" s="29" t="s">
        <v>709</v>
      </c>
      <c r="F56" s="30" t="s">
        <v>450</v>
      </c>
      <c r="G56" s="27" t="s">
        <v>267</v>
      </c>
      <c r="H56" s="31">
        <v>10</v>
      </c>
      <c r="I56" s="31">
        <v>8</v>
      </c>
      <c r="J56" s="31" t="s">
        <v>27</v>
      </c>
      <c r="K56" s="31" t="s">
        <v>27</v>
      </c>
      <c r="L56" s="38"/>
      <c r="M56" s="38">
        <v>6</v>
      </c>
      <c r="N56" s="38" t="s">
        <v>3833</v>
      </c>
      <c r="O56" s="38"/>
      <c r="P56" s="33">
        <v>6</v>
      </c>
      <c r="Q56" s="34">
        <f t="shared" si="0"/>
        <v>7.4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710</v>
      </c>
      <c r="D57" s="28" t="s">
        <v>711</v>
      </c>
      <c r="E57" s="29" t="s">
        <v>709</v>
      </c>
      <c r="F57" s="30" t="s">
        <v>712</v>
      </c>
      <c r="G57" s="27" t="s">
        <v>688</v>
      </c>
      <c r="H57" s="31">
        <v>10</v>
      </c>
      <c r="I57" s="31">
        <v>6</v>
      </c>
      <c r="J57" s="31" t="s">
        <v>27</v>
      </c>
      <c r="K57" s="31" t="s">
        <v>27</v>
      </c>
      <c r="L57" s="38"/>
      <c r="M57" s="38">
        <v>6</v>
      </c>
      <c r="N57" s="38" t="s">
        <v>3833</v>
      </c>
      <c r="O57" s="38"/>
      <c r="P57" s="33">
        <v>6</v>
      </c>
      <c r="Q57" s="34">
        <f t="shared" si="0"/>
        <v>6.8</v>
      </c>
      <c r="R57" s="35" t="str">
        <f t="shared" si="3"/>
        <v>C+</v>
      </c>
      <c r="S57" s="36" t="str">
        <f t="shared" si="1"/>
        <v>Trung bình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713</v>
      </c>
      <c r="D58" s="28" t="s">
        <v>686</v>
      </c>
      <c r="E58" s="29" t="s">
        <v>488</v>
      </c>
      <c r="F58" s="30" t="s">
        <v>575</v>
      </c>
      <c r="G58" s="27" t="s">
        <v>195</v>
      </c>
      <c r="H58" s="31">
        <v>10</v>
      </c>
      <c r="I58" s="31">
        <v>7</v>
      </c>
      <c r="J58" s="31" t="s">
        <v>27</v>
      </c>
      <c r="K58" s="31" t="s">
        <v>27</v>
      </c>
      <c r="L58" s="38"/>
      <c r="M58" s="38">
        <v>6</v>
      </c>
      <c r="N58" s="38" t="s">
        <v>3833</v>
      </c>
      <c r="O58" s="38"/>
      <c r="P58" s="33">
        <v>6</v>
      </c>
      <c r="Q58" s="34">
        <f t="shared" si="0"/>
        <v>7.1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714</v>
      </c>
      <c r="D59" s="28" t="s">
        <v>104</v>
      </c>
      <c r="E59" s="29" t="s">
        <v>488</v>
      </c>
      <c r="F59" s="30" t="s">
        <v>209</v>
      </c>
      <c r="G59" s="27" t="s">
        <v>120</v>
      </c>
      <c r="H59" s="31">
        <v>9</v>
      </c>
      <c r="I59" s="31">
        <v>7</v>
      </c>
      <c r="J59" s="31" t="s">
        <v>27</v>
      </c>
      <c r="K59" s="31" t="s">
        <v>27</v>
      </c>
      <c r="L59" s="38"/>
      <c r="M59" s="38">
        <v>7</v>
      </c>
      <c r="N59" s="38" t="s">
        <v>3832</v>
      </c>
      <c r="O59" s="38"/>
      <c r="P59" s="33">
        <v>7</v>
      </c>
      <c r="Q59" s="34">
        <f t="shared" si="0"/>
        <v>7.4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715</v>
      </c>
      <c r="D60" s="28" t="s">
        <v>716</v>
      </c>
      <c r="E60" s="29" t="s">
        <v>225</v>
      </c>
      <c r="F60" s="30" t="s">
        <v>717</v>
      </c>
      <c r="G60" s="27" t="s">
        <v>158</v>
      </c>
      <c r="H60" s="31">
        <v>10</v>
      </c>
      <c r="I60" s="31">
        <v>8</v>
      </c>
      <c r="J60" s="31" t="s">
        <v>27</v>
      </c>
      <c r="K60" s="31" t="s">
        <v>27</v>
      </c>
      <c r="L60" s="38"/>
      <c r="M60" s="38">
        <v>7</v>
      </c>
      <c r="N60" s="38" t="s">
        <v>3832</v>
      </c>
      <c r="O60" s="38"/>
      <c r="P60" s="33">
        <v>7</v>
      </c>
      <c r="Q60" s="34">
        <f t="shared" si="0"/>
        <v>7.9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718</v>
      </c>
      <c r="D61" s="28" t="s">
        <v>719</v>
      </c>
      <c r="E61" s="29" t="s">
        <v>720</v>
      </c>
      <c r="F61" s="30" t="s">
        <v>721</v>
      </c>
      <c r="G61" s="27" t="s">
        <v>227</v>
      </c>
      <c r="H61" s="31">
        <v>0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>Không đủ ĐKDT</v>
      </c>
      <c r="U61" s="91"/>
      <c r="V61" s="89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722</v>
      </c>
      <c r="D62" s="28" t="s">
        <v>723</v>
      </c>
      <c r="E62" s="29" t="s">
        <v>242</v>
      </c>
      <c r="F62" s="30" t="s">
        <v>724</v>
      </c>
      <c r="G62" s="27" t="s">
        <v>227</v>
      </c>
      <c r="H62" s="31">
        <v>10</v>
      </c>
      <c r="I62" s="31">
        <v>8</v>
      </c>
      <c r="J62" s="31" t="s">
        <v>27</v>
      </c>
      <c r="K62" s="31" t="s">
        <v>27</v>
      </c>
      <c r="L62" s="38"/>
      <c r="M62" s="38">
        <v>7</v>
      </c>
      <c r="N62" s="38" t="s">
        <v>3832</v>
      </c>
      <c r="O62" s="38"/>
      <c r="P62" s="33">
        <v>7</v>
      </c>
      <c r="Q62" s="34">
        <f t="shared" si="0"/>
        <v>7.9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725</v>
      </c>
      <c r="D63" s="28" t="s">
        <v>138</v>
      </c>
      <c r="E63" s="29" t="s">
        <v>522</v>
      </c>
      <c r="F63" s="30" t="s">
        <v>199</v>
      </c>
      <c r="G63" s="27" t="s">
        <v>136</v>
      </c>
      <c r="H63" s="31">
        <v>9</v>
      </c>
      <c r="I63" s="31">
        <v>6</v>
      </c>
      <c r="J63" s="31" t="s">
        <v>27</v>
      </c>
      <c r="K63" s="31" t="s">
        <v>27</v>
      </c>
      <c r="L63" s="38"/>
      <c r="M63" s="38">
        <v>7</v>
      </c>
      <c r="N63" s="38" t="s">
        <v>3832</v>
      </c>
      <c r="O63" s="38"/>
      <c r="P63" s="33">
        <v>7</v>
      </c>
      <c r="Q63" s="34">
        <f t="shared" si="0"/>
        <v>7.1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726</v>
      </c>
      <c r="D64" s="28" t="s">
        <v>672</v>
      </c>
      <c r="E64" s="29" t="s">
        <v>526</v>
      </c>
      <c r="F64" s="30" t="s">
        <v>403</v>
      </c>
      <c r="G64" s="27" t="s">
        <v>365</v>
      </c>
      <c r="H64" s="31">
        <v>10</v>
      </c>
      <c r="I64" s="31">
        <v>7</v>
      </c>
      <c r="J64" s="31" t="s">
        <v>27</v>
      </c>
      <c r="K64" s="31" t="s">
        <v>27</v>
      </c>
      <c r="L64" s="38"/>
      <c r="M64" s="38">
        <v>6</v>
      </c>
      <c r="N64" s="38" t="s">
        <v>3833</v>
      </c>
      <c r="O64" s="38"/>
      <c r="P64" s="33">
        <v>6</v>
      </c>
      <c r="Q64" s="34">
        <f t="shared" si="0"/>
        <v>7.1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727</v>
      </c>
      <c r="D65" s="28" t="s">
        <v>728</v>
      </c>
      <c r="E65" s="29" t="s">
        <v>729</v>
      </c>
      <c r="F65" s="30" t="s">
        <v>730</v>
      </c>
      <c r="G65" s="27" t="s">
        <v>83</v>
      </c>
      <c r="H65" s="31">
        <v>10</v>
      </c>
      <c r="I65" s="31">
        <v>7</v>
      </c>
      <c r="J65" s="31" t="s">
        <v>27</v>
      </c>
      <c r="K65" s="31" t="s">
        <v>27</v>
      </c>
      <c r="L65" s="38"/>
      <c r="M65" s="38">
        <v>6</v>
      </c>
      <c r="N65" s="38" t="s">
        <v>3833</v>
      </c>
      <c r="O65" s="38"/>
      <c r="P65" s="33">
        <v>6</v>
      </c>
      <c r="Q65" s="34">
        <f t="shared" si="0"/>
        <v>7.1</v>
      </c>
      <c r="R65" s="35" t="str">
        <f t="shared" si="3"/>
        <v>B</v>
      </c>
      <c r="S65" s="36" t="str">
        <f t="shared" si="1"/>
        <v>Khá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731</v>
      </c>
      <c r="D66" s="28" t="s">
        <v>104</v>
      </c>
      <c r="E66" s="29" t="s">
        <v>732</v>
      </c>
      <c r="F66" s="30" t="s">
        <v>258</v>
      </c>
      <c r="G66" s="27" t="s">
        <v>647</v>
      </c>
      <c r="H66" s="31">
        <v>10</v>
      </c>
      <c r="I66" s="31">
        <v>7</v>
      </c>
      <c r="J66" s="31" t="s">
        <v>27</v>
      </c>
      <c r="K66" s="31" t="s">
        <v>27</v>
      </c>
      <c r="L66" s="38"/>
      <c r="M66" s="38">
        <v>7</v>
      </c>
      <c r="N66" s="38" t="s">
        <v>3832</v>
      </c>
      <c r="O66" s="38"/>
      <c r="P66" s="33">
        <v>7</v>
      </c>
      <c r="Q66" s="34">
        <f t="shared" si="0"/>
        <v>7.6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733</v>
      </c>
      <c r="D67" s="28" t="s">
        <v>734</v>
      </c>
      <c r="E67" s="29" t="s">
        <v>735</v>
      </c>
      <c r="F67" s="30" t="s">
        <v>736</v>
      </c>
      <c r="G67" s="27" t="s">
        <v>83</v>
      </c>
      <c r="H67" s="31">
        <v>10</v>
      </c>
      <c r="I67" s="31">
        <v>4</v>
      </c>
      <c r="J67" s="31" t="s">
        <v>27</v>
      </c>
      <c r="K67" s="31" t="s">
        <v>27</v>
      </c>
      <c r="L67" s="38"/>
      <c r="M67" s="38">
        <v>4</v>
      </c>
      <c r="N67" s="38" t="s">
        <v>3835</v>
      </c>
      <c r="O67" s="38"/>
      <c r="P67" s="33">
        <v>4</v>
      </c>
      <c r="Q67" s="34">
        <f t="shared" si="0"/>
        <v>5.2</v>
      </c>
      <c r="R67" s="35" t="str">
        <f t="shared" si="3"/>
        <v>D+</v>
      </c>
      <c r="S67" s="36" t="str">
        <f t="shared" si="1"/>
        <v>Trung bình yếu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737</v>
      </c>
      <c r="D68" s="28" t="s">
        <v>104</v>
      </c>
      <c r="E68" s="29" t="s">
        <v>735</v>
      </c>
      <c r="F68" s="30" t="s">
        <v>738</v>
      </c>
      <c r="G68" s="27" t="s">
        <v>739</v>
      </c>
      <c r="H68" s="31">
        <v>10</v>
      </c>
      <c r="I68" s="31">
        <v>3</v>
      </c>
      <c r="J68" s="31" t="s">
        <v>27</v>
      </c>
      <c r="K68" s="31" t="s">
        <v>27</v>
      </c>
      <c r="L68" s="38"/>
      <c r="M68" s="38">
        <v>6</v>
      </c>
      <c r="N68" s="38" t="s">
        <v>3833</v>
      </c>
      <c r="O68" s="38"/>
      <c r="P68" s="33">
        <v>6</v>
      </c>
      <c r="Q68" s="34">
        <f t="shared" si="0"/>
        <v>5.9</v>
      </c>
      <c r="R68" s="35" t="str">
        <f t="shared" si="3"/>
        <v>C</v>
      </c>
      <c r="S68" s="36" t="str">
        <f t="shared" si="1"/>
        <v>Trung bình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740</v>
      </c>
      <c r="D69" s="28" t="s">
        <v>741</v>
      </c>
      <c r="E69" s="29" t="s">
        <v>742</v>
      </c>
      <c r="F69" s="30" t="s">
        <v>527</v>
      </c>
      <c r="G69" s="27" t="s">
        <v>102</v>
      </c>
      <c r="H69" s="31">
        <v>10</v>
      </c>
      <c r="I69" s="31">
        <v>7</v>
      </c>
      <c r="J69" s="31" t="s">
        <v>27</v>
      </c>
      <c r="K69" s="31" t="s">
        <v>27</v>
      </c>
      <c r="L69" s="38"/>
      <c r="M69" s="38">
        <v>4</v>
      </c>
      <c r="N69" s="38" t="s">
        <v>3835</v>
      </c>
      <c r="O69" s="38"/>
      <c r="P69" s="33">
        <v>4</v>
      </c>
      <c r="Q69" s="34">
        <f t="shared" si="0"/>
        <v>6.1</v>
      </c>
      <c r="R69" s="35" t="str">
        <f t="shared" si="3"/>
        <v>C</v>
      </c>
      <c r="S69" s="36" t="str">
        <f t="shared" si="1"/>
        <v>Trung bình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743</v>
      </c>
      <c r="D70" s="28" t="s">
        <v>744</v>
      </c>
      <c r="E70" s="29" t="s">
        <v>279</v>
      </c>
      <c r="F70" s="30" t="s">
        <v>205</v>
      </c>
      <c r="G70" s="27" t="s">
        <v>120</v>
      </c>
      <c r="H70" s="31">
        <v>10</v>
      </c>
      <c r="I70" s="31">
        <v>8</v>
      </c>
      <c r="J70" s="31" t="s">
        <v>27</v>
      </c>
      <c r="K70" s="31" t="s">
        <v>27</v>
      </c>
      <c r="L70" s="38"/>
      <c r="M70" s="38">
        <v>7</v>
      </c>
      <c r="N70" s="38" t="s">
        <v>3832</v>
      </c>
      <c r="O70" s="38"/>
      <c r="P70" s="33">
        <v>7</v>
      </c>
      <c r="Q70" s="34">
        <f t="shared" si="0"/>
        <v>7.9</v>
      </c>
      <c r="R70" s="35" t="str">
        <f t="shared" si="3"/>
        <v>B</v>
      </c>
      <c r="S70" s="36" t="str">
        <f t="shared" si="1"/>
        <v>Khá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745</v>
      </c>
      <c r="D71" s="28" t="s">
        <v>494</v>
      </c>
      <c r="E71" s="29" t="s">
        <v>746</v>
      </c>
      <c r="F71" s="30" t="s">
        <v>747</v>
      </c>
      <c r="G71" s="27" t="s">
        <v>158</v>
      </c>
      <c r="H71" s="31">
        <v>10</v>
      </c>
      <c r="I71" s="31">
        <v>7</v>
      </c>
      <c r="J71" s="31" t="s">
        <v>27</v>
      </c>
      <c r="K71" s="31" t="s">
        <v>27</v>
      </c>
      <c r="L71" s="38"/>
      <c r="M71" s="38">
        <v>7</v>
      </c>
      <c r="N71" s="38" t="s">
        <v>3832</v>
      </c>
      <c r="O71" s="38"/>
      <c r="P71" s="33">
        <v>7</v>
      </c>
      <c r="Q71" s="34">
        <f t="shared" si="0"/>
        <v>7.6</v>
      </c>
      <c r="R71" s="35" t="str">
        <f t="shared" si="3"/>
        <v>B</v>
      </c>
      <c r="S71" s="36" t="str">
        <f t="shared" si="1"/>
        <v>Khá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748</v>
      </c>
      <c r="D72" s="28" t="s">
        <v>138</v>
      </c>
      <c r="E72" s="29" t="s">
        <v>746</v>
      </c>
      <c r="F72" s="30" t="s">
        <v>749</v>
      </c>
      <c r="G72" s="27" t="s">
        <v>227</v>
      </c>
      <c r="H72" s="31">
        <v>10</v>
      </c>
      <c r="I72" s="31">
        <v>5</v>
      </c>
      <c r="J72" s="31" t="s">
        <v>27</v>
      </c>
      <c r="K72" s="31" t="s">
        <v>27</v>
      </c>
      <c r="L72" s="38"/>
      <c r="M72" s="38">
        <v>7</v>
      </c>
      <c r="N72" s="38" t="s">
        <v>3832</v>
      </c>
      <c r="O72" s="38"/>
      <c r="P72" s="33">
        <v>7</v>
      </c>
      <c r="Q72" s="34">
        <f t="shared" si="0"/>
        <v>7</v>
      </c>
      <c r="R72" s="35" t="str">
        <f t="shared" si="3"/>
        <v>B</v>
      </c>
      <c r="S72" s="36" t="str">
        <f t="shared" si="1"/>
        <v>Khá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750</v>
      </c>
      <c r="D73" s="28" t="s">
        <v>751</v>
      </c>
      <c r="E73" s="29" t="s">
        <v>283</v>
      </c>
      <c r="F73" s="30" t="s">
        <v>752</v>
      </c>
      <c r="G73" s="27" t="s">
        <v>688</v>
      </c>
      <c r="H73" s="31">
        <v>10</v>
      </c>
      <c r="I73" s="31">
        <v>7</v>
      </c>
      <c r="J73" s="31" t="s">
        <v>27</v>
      </c>
      <c r="K73" s="31" t="s">
        <v>27</v>
      </c>
      <c r="L73" s="38"/>
      <c r="M73" s="38">
        <v>5</v>
      </c>
      <c r="N73" s="38" t="s">
        <v>3834</v>
      </c>
      <c r="O73" s="38"/>
      <c r="P73" s="33">
        <v>5</v>
      </c>
      <c r="Q73" s="34">
        <f t="shared" si="0"/>
        <v>6.6</v>
      </c>
      <c r="R73" s="35" t="str">
        <f t="shared" si="3"/>
        <v>C+</v>
      </c>
      <c r="S73" s="36" t="str">
        <f t="shared" si="1"/>
        <v>Trung bình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753</v>
      </c>
      <c r="D74" s="28" t="s">
        <v>754</v>
      </c>
      <c r="E74" s="29" t="s">
        <v>755</v>
      </c>
      <c r="F74" s="30" t="s">
        <v>403</v>
      </c>
      <c r="G74" s="27" t="s">
        <v>267</v>
      </c>
      <c r="H74" s="31">
        <v>10</v>
      </c>
      <c r="I74" s="31">
        <v>7</v>
      </c>
      <c r="J74" s="31" t="s">
        <v>27</v>
      </c>
      <c r="K74" s="31" t="s">
        <v>27</v>
      </c>
      <c r="L74" s="38"/>
      <c r="M74" s="38">
        <v>9</v>
      </c>
      <c r="N74" s="38" t="s">
        <v>3837</v>
      </c>
      <c r="O74" s="38"/>
      <c r="P74" s="33">
        <v>9</v>
      </c>
      <c r="Q74" s="34">
        <f t="shared" si="0"/>
        <v>8.6</v>
      </c>
      <c r="R74" s="35" t="str">
        <f t="shared" si="3"/>
        <v>A</v>
      </c>
      <c r="S74" s="36" t="str">
        <f t="shared" si="1"/>
        <v>Giỏi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756</v>
      </c>
      <c r="D75" s="28" t="s">
        <v>61</v>
      </c>
      <c r="E75" s="29" t="s">
        <v>757</v>
      </c>
      <c r="F75" s="30" t="s">
        <v>758</v>
      </c>
      <c r="G75" s="27" t="s">
        <v>647</v>
      </c>
      <c r="H75" s="31">
        <v>10</v>
      </c>
      <c r="I75" s="31">
        <v>7</v>
      </c>
      <c r="J75" s="31" t="s">
        <v>27</v>
      </c>
      <c r="K75" s="31" t="s">
        <v>27</v>
      </c>
      <c r="L75" s="38"/>
      <c r="M75" s="38">
        <v>6</v>
      </c>
      <c r="N75" s="38" t="s">
        <v>3833</v>
      </c>
      <c r="O75" s="38"/>
      <c r="P75" s="33">
        <v>6</v>
      </c>
      <c r="Q75" s="34">
        <f t="shared" ref="Q75:Q83" si="5">ROUND(SUMPRODUCT(H75:P75,$H$10:$P$10)/100,1)</f>
        <v>7.1</v>
      </c>
      <c r="R75" s="35" t="str">
        <f t="shared" si="3"/>
        <v>B</v>
      </c>
      <c r="S75" s="36" t="str">
        <f t="shared" si="1"/>
        <v>Khá</v>
      </c>
      <c r="T75" s="37" t="str">
        <f t="shared" si="4"/>
        <v/>
      </c>
      <c r="U75" s="91"/>
      <c r="V75" s="89" t="str">
        <f t="shared" ref="V75:V83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759</v>
      </c>
      <c r="D76" s="28" t="s">
        <v>285</v>
      </c>
      <c r="E76" s="29" t="s">
        <v>760</v>
      </c>
      <c r="F76" s="30" t="s">
        <v>567</v>
      </c>
      <c r="G76" s="27" t="s">
        <v>189</v>
      </c>
      <c r="H76" s="31">
        <v>10</v>
      </c>
      <c r="I76" s="31">
        <v>8</v>
      </c>
      <c r="J76" s="31" t="s">
        <v>27</v>
      </c>
      <c r="K76" s="31" t="s">
        <v>27</v>
      </c>
      <c r="L76" s="38"/>
      <c r="M76" s="38">
        <v>6</v>
      </c>
      <c r="N76" s="38" t="s">
        <v>3833</v>
      </c>
      <c r="O76" s="38"/>
      <c r="P76" s="33">
        <v>6</v>
      </c>
      <c r="Q76" s="34">
        <f t="shared" si="5"/>
        <v>7.4</v>
      </c>
      <c r="R76" s="35" t="str">
        <f t="shared" si="3"/>
        <v>B</v>
      </c>
      <c r="S76" s="36" t="str">
        <f t="shared" si="1"/>
        <v>Khá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761</v>
      </c>
      <c r="D77" s="28" t="s">
        <v>179</v>
      </c>
      <c r="E77" s="29" t="s">
        <v>762</v>
      </c>
      <c r="F77" s="30" t="s">
        <v>567</v>
      </c>
      <c r="G77" s="27" t="s">
        <v>365</v>
      </c>
      <c r="H77" s="31">
        <v>10</v>
      </c>
      <c r="I77" s="31">
        <v>6</v>
      </c>
      <c r="J77" s="31" t="s">
        <v>27</v>
      </c>
      <c r="K77" s="31" t="s">
        <v>27</v>
      </c>
      <c r="L77" s="38"/>
      <c r="M77" s="38">
        <v>5</v>
      </c>
      <c r="N77" s="38" t="s">
        <v>3834</v>
      </c>
      <c r="O77" s="38"/>
      <c r="P77" s="33">
        <v>5</v>
      </c>
      <c r="Q77" s="34">
        <f t="shared" si="5"/>
        <v>6.3</v>
      </c>
      <c r="R77" s="35" t="str">
        <f t="shared" si="3"/>
        <v>C</v>
      </c>
      <c r="S77" s="36" t="str">
        <f t="shared" si="1"/>
        <v>Trung bình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763</v>
      </c>
      <c r="D78" s="28" t="s">
        <v>764</v>
      </c>
      <c r="E78" s="29" t="s">
        <v>319</v>
      </c>
      <c r="F78" s="30" t="s">
        <v>477</v>
      </c>
      <c r="G78" s="27" t="s">
        <v>424</v>
      </c>
      <c r="H78" s="31">
        <v>10</v>
      </c>
      <c r="I78" s="31">
        <v>7</v>
      </c>
      <c r="J78" s="31" t="s">
        <v>27</v>
      </c>
      <c r="K78" s="31" t="s">
        <v>27</v>
      </c>
      <c r="L78" s="38"/>
      <c r="M78" s="38">
        <v>9</v>
      </c>
      <c r="N78" s="38" t="s">
        <v>3837</v>
      </c>
      <c r="O78" s="38"/>
      <c r="P78" s="33">
        <v>9</v>
      </c>
      <c r="Q78" s="34">
        <f t="shared" si="5"/>
        <v>8.6</v>
      </c>
      <c r="R78" s="35" t="str">
        <f t="shared" si="3"/>
        <v>A</v>
      </c>
      <c r="S78" s="36" t="str">
        <f t="shared" si="1"/>
        <v>Giỏi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765</v>
      </c>
      <c r="D79" s="28" t="s">
        <v>766</v>
      </c>
      <c r="E79" s="29" t="s">
        <v>326</v>
      </c>
      <c r="F79" s="30" t="s">
        <v>767</v>
      </c>
      <c r="G79" s="27" t="s">
        <v>768</v>
      </c>
      <c r="H79" s="31">
        <v>10</v>
      </c>
      <c r="I79" s="31">
        <v>9</v>
      </c>
      <c r="J79" s="31" t="s">
        <v>27</v>
      </c>
      <c r="K79" s="31" t="s">
        <v>27</v>
      </c>
      <c r="L79" s="38"/>
      <c r="M79" s="38">
        <v>5</v>
      </c>
      <c r="N79" s="38" t="s">
        <v>3834</v>
      </c>
      <c r="O79" s="38"/>
      <c r="P79" s="33">
        <v>5</v>
      </c>
      <c r="Q79" s="34">
        <f t="shared" si="5"/>
        <v>7.2</v>
      </c>
      <c r="R79" s="35" t="str">
        <f t="shared" si="3"/>
        <v>B</v>
      </c>
      <c r="S79" s="36" t="str">
        <f t="shared" si="1"/>
        <v>Khá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769</v>
      </c>
      <c r="D80" s="28" t="s">
        <v>770</v>
      </c>
      <c r="E80" s="29" t="s">
        <v>326</v>
      </c>
      <c r="F80" s="30" t="s">
        <v>771</v>
      </c>
      <c r="G80" s="27" t="s">
        <v>739</v>
      </c>
      <c r="H80" s="31">
        <v>10</v>
      </c>
      <c r="I80" s="31">
        <v>7</v>
      </c>
      <c r="J80" s="31" t="s">
        <v>27</v>
      </c>
      <c r="K80" s="31" t="s">
        <v>27</v>
      </c>
      <c r="L80" s="38"/>
      <c r="M80" s="38">
        <v>5</v>
      </c>
      <c r="N80" s="38" t="s">
        <v>3834</v>
      </c>
      <c r="O80" s="38"/>
      <c r="P80" s="33">
        <v>5</v>
      </c>
      <c r="Q80" s="34">
        <f t="shared" si="5"/>
        <v>6.6</v>
      </c>
      <c r="R80" s="35" t="str">
        <f t="shared" si="3"/>
        <v>C+</v>
      </c>
      <c r="S80" s="36" t="str">
        <f t="shared" si="1"/>
        <v>Trung bình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772</v>
      </c>
      <c r="D81" s="28" t="s">
        <v>773</v>
      </c>
      <c r="E81" s="29" t="s">
        <v>774</v>
      </c>
      <c r="F81" s="30" t="s">
        <v>775</v>
      </c>
      <c r="G81" s="27" t="s">
        <v>267</v>
      </c>
      <c r="H81" s="31">
        <v>10</v>
      </c>
      <c r="I81" s="31">
        <v>10</v>
      </c>
      <c r="J81" s="31" t="s">
        <v>27</v>
      </c>
      <c r="K81" s="31" t="s">
        <v>27</v>
      </c>
      <c r="L81" s="38"/>
      <c r="M81" s="38">
        <v>5</v>
      </c>
      <c r="N81" s="38" t="s">
        <v>3834</v>
      </c>
      <c r="O81" s="38"/>
      <c r="P81" s="33">
        <v>5</v>
      </c>
      <c r="Q81" s="34">
        <f t="shared" si="5"/>
        <v>7.5</v>
      </c>
      <c r="R81" s="35" t="str">
        <f t="shared" si="3"/>
        <v>B</v>
      </c>
      <c r="S81" s="36" t="str">
        <f t="shared" si="1"/>
        <v>Khá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776</v>
      </c>
      <c r="D82" s="28" t="s">
        <v>777</v>
      </c>
      <c r="E82" s="29" t="s">
        <v>778</v>
      </c>
      <c r="F82" s="30" t="s">
        <v>86</v>
      </c>
      <c r="G82" s="27" t="s">
        <v>189</v>
      </c>
      <c r="H82" s="31">
        <v>10</v>
      </c>
      <c r="I82" s="31">
        <v>7</v>
      </c>
      <c r="J82" s="31" t="s">
        <v>27</v>
      </c>
      <c r="K82" s="31" t="s">
        <v>27</v>
      </c>
      <c r="L82" s="38"/>
      <c r="M82" s="38">
        <v>7</v>
      </c>
      <c r="N82" s="38" t="s">
        <v>3832</v>
      </c>
      <c r="O82" s="38"/>
      <c r="P82" s="33">
        <v>7</v>
      </c>
      <c r="Q82" s="34">
        <f t="shared" si="5"/>
        <v>7.6</v>
      </c>
      <c r="R82" s="35" t="str">
        <f t="shared" si="3"/>
        <v>B</v>
      </c>
      <c r="S82" s="36" t="str">
        <f t="shared" si="1"/>
        <v>Khá</v>
      </c>
      <c r="T82" s="37" t="str">
        <f t="shared" si="4"/>
        <v/>
      </c>
      <c r="U82" s="91"/>
      <c r="V82" s="89" t="str">
        <f t="shared" si="6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18.75" customHeight="1">
      <c r="B83" s="26">
        <v>73</v>
      </c>
      <c r="C83" s="27" t="s">
        <v>779</v>
      </c>
      <c r="D83" s="28" t="s">
        <v>117</v>
      </c>
      <c r="E83" s="29" t="s">
        <v>778</v>
      </c>
      <c r="F83" s="30" t="s">
        <v>780</v>
      </c>
      <c r="G83" s="27" t="s">
        <v>365</v>
      </c>
      <c r="H83" s="31">
        <v>10</v>
      </c>
      <c r="I83" s="31">
        <v>5</v>
      </c>
      <c r="J83" s="31" t="s">
        <v>27</v>
      </c>
      <c r="K83" s="31" t="s">
        <v>27</v>
      </c>
      <c r="L83" s="38"/>
      <c r="M83" s="38">
        <v>7</v>
      </c>
      <c r="N83" s="38" t="s">
        <v>3832</v>
      </c>
      <c r="O83" s="38"/>
      <c r="P83" s="33">
        <v>7</v>
      </c>
      <c r="Q83" s="34">
        <f t="shared" si="5"/>
        <v>7</v>
      </c>
      <c r="R83" s="35" t="str">
        <f t="shared" si="3"/>
        <v>B</v>
      </c>
      <c r="S83" s="36" t="str">
        <f t="shared" si="1"/>
        <v>Khá</v>
      </c>
      <c r="T83" s="37" t="str">
        <f t="shared" si="4"/>
        <v/>
      </c>
      <c r="U83" s="91"/>
      <c r="V83" s="89" t="str">
        <f t="shared" si="6"/>
        <v>Đạt</v>
      </c>
      <c r="W83" s="74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2"/>
    </row>
    <row r="84" spans="1:38" ht="7.5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t="16.5">
      <c r="A85" s="2"/>
      <c r="B85" s="111" t="s">
        <v>28</v>
      </c>
      <c r="C85" s="111"/>
      <c r="D85" s="40"/>
      <c r="E85" s="41"/>
      <c r="F85" s="41"/>
      <c r="G85" s="41"/>
      <c r="H85" s="42"/>
      <c r="I85" s="43"/>
      <c r="J85" s="43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</row>
    <row r="86" spans="1:38" ht="16.5" customHeight="1">
      <c r="A86" s="2"/>
      <c r="B86" s="45" t="s">
        <v>29</v>
      </c>
      <c r="C86" s="45"/>
      <c r="D86" s="46">
        <f>+$Y$9</f>
        <v>73</v>
      </c>
      <c r="E86" s="47" t="s">
        <v>30</v>
      </c>
      <c r="F86" s="47"/>
      <c r="G86" s="131" t="s">
        <v>31</v>
      </c>
      <c r="H86" s="131"/>
      <c r="I86" s="131"/>
      <c r="J86" s="131"/>
      <c r="K86" s="131"/>
      <c r="L86" s="131"/>
      <c r="M86" s="131"/>
      <c r="N86" s="131"/>
      <c r="O86" s="131"/>
      <c r="P86" s="48">
        <f>$Y$9 -COUNTIF($T$10:$T$273,"Vắng") -COUNTIF($T$10:$T$273,"Vắng có phép") - COUNTIF($T$10:$T$273,"Đình chỉ thi") - COUNTIF($T$10:$T$273,"Không đủ ĐKDT")</f>
        <v>70</v>
      </c>
      <c r="Q86" s="48"/>
      <c r="R86" s="49"/>
      <c r="S86" s="50"/>
      <c r="T86" s="50" t="s">
        <v>30</v>
      </c>
      <c r="U86" s="3"/>
    </row>
    <row r="87" spans="1:38" ht="16.5" customHeight="1">
      <c r="A87" s="2"/>
      <c r="B87" s="45" t="s">
        <v>32</v>
      </c>
      <c r="C87" s="45"/>
      <c r="D87" s="46">
        <f>+$AJ$9</f>
        <v>70</v>
      </c>
      <c r="E87" s="47" t="s">
        <v>30</v>
      </c>
      <c r="F87" s="47"/>
      <c r="G87" s="131" t="s">
        <v>33</v>
      </c>
      <c r="H87" s="131"/>
      <c r="I87" s="131"/>
      <c r="J87" s="131"/>
      <c r="K87" s="131"/>
      <c r="L87" s="131"/>
      <c r="M87" s="131"/>
      <c r="N87" s="131"/>
      <c r="O87" s="131"/>
      <c r="P87" s="51">
        <f>COUNTIF($T$10:$T$149,"Vắng")</f>
        <v>0</v>
      </c>
      <c r="Q87" s="51"/>
      <c r="R87" s="52"/>
      <c r="S87" s="50"/>
      <c r="T87" s="50" t="s">
        <v>30</v>
      </c>
      <c r="U87" s="3"/>
    </row>
    <row r="88" spans="1:38" ht="16.5" customHeight="1">
      <c r="A88" s="2"/>
      <c r="B88" s="45" t="s">
        <v>53</v>
      </c>
      <c r="C88" s="45"/>
      <c r="D88" s="83">
        <f>COUNTIF(V11:V83,"Học lại")</f>
        <v>3</v>
      </c>
      <c r="E88" s="47" t="s">
        <v>30</v>
      </c>
      <c r="F88" s="47"/>
      <c r="G88" s="131" t="s">
        <v>54</v>
      </c>
      <c r="H88" s="131"/>
      <c r="I88" s="131"/>
      <c r="J88" s="131"/>
      <c r="K88" s="131"/>
      <c r="L88" s="131"/>
      <c r="M88" s="131"/>
      <c r="N88" s="131"/>
      <c r="O88" s="131"/>
      <c r="P88" s="48">
        <f>COUNTIF($T$10:$T$149,"Vắng có phép")</f>
        <v>0</v>
      </c>
      <c r="Q88" s="48"/>
      <c r="R88" s="49"/>
      <c r="S88" s="50"/>
      <c r="T88" s="50" t="s">
        <v>30</v>
      </c>
      <c r="U88" s="3"/>
    </row>
    <row r="89" spans="1:38" ht="3" customHeight="1">
      <c r="A89" s="2"/>
      <c r="B89" s="39"/>
      <c r="C89" s="40"/>
      <c r="D89" s="40"/>
      <c r="E89" s="41"/>
      <c r="F89" s="41"/>
      <c r="G89" s="41"/>
      <c r="H89" s="42"/>
      <c r="I89" s="43"/>
      <c r="J89" s="43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</row>
    <row r="90" spans="1:38">
      <c r="B90" s="84" t="s">
        <v>34</v>
      </c>
      <c r="C90" s="84"/>
      <c r="D90" s="85">
        <f>COUNTIF(V11:V83,"Thi lại")</f>
        <v>0</v>
      </c>
      <c r="E90" s="86" t="s">
        <v>30</v>
      </c>
      <c r="F90" s="3"/>
      <c r="G90" s="3"/>
      <c r="H90" s="3"/>
      <c r="I90" s="3"/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3"/>
    </row>
    <row r="91" spans="1:38">
      <c r="B91" s="84"/>
      <c r="C91" s="84"/>
      <c r="D91" s="85"/>
      <c r="E91" s="86"/>
      <c r="F91" s="3"/>
      <c r="G91" s="3"/>
      <c r="H91" s="3"/>
      <c r="I91" s="3"/>
      <c r="J91" s="130" t="s">
        <v>3865</v>
      </c>
      <c r="K91" s="130"/>
      <c r="L91" s="130"/>
      <c r="M91" s="130"/>
      <c r="N91" s="130"/>
      <c r="O91" s="130"/>
      <c r="P91" s="130"/>
      <c r="Q91" s="130"/>
      <c r="R91" s="130"/>
      <c r="S91" s="130"/>
      <c r="T91" s="130"/>
      <c r="U91" s="3"/>
    </row>
    <row r="92" spans="1:38">
      <c r="A92" s="53"/>
      <c r="B92" s="99" t="s">
        <v>35</v>
      </c>
      <c r="C92" s="99"/>
      <c r="D92" s="99"/>
      <c r="E92" s="99"/>
      <c r="F92" s="99"/>
      <c r="G92" s="99"/>
      <c r="H92" s="99"/>
      <c r="I92" s="54"/>
      <c r="J92" s="104" t="s">
        <v>36</v>
      </c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3"/>
    </row>
    <row r="93" spans="1:38" ht="4.5" customHeight="1">
      <c r="A93" s="2"/>
      <c r="B93" s="39"/>
      <c r="C93" s="55"/>
      <c r="D93" s="55"/>
      <c r="E93" s="56"/>
      <c r="F93" s="56"/>
      <c r="G93" s="56"/>
      <c r="H93" s="57"/>
      <c r="I93" s="58"/>
      <c r="J93" s="58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38" s="2" customFormat="1">
      <c r="B94" s="99" t="s">
        <v>37</v>
      </c>
      <c r="C94" s="99"/>
      <c r="D94" s="101" t="s">
        <v>38</v>
      </c>
      <c r="E94" s="101"/>
      <c r="F94" s="101"/>
      <c r="G94" s="101"/>
      <c r="H94" s="101"/>
      <c r="I94" s="58"/>
      <c r="J94" s="58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9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3.7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18" customHeight="1">
      <c r="A100" s="1"/>
      <c r="B100" s="100" t="s">
        <v>3863</v>
      </c>
      <c r="C100" s="100"/>
      <c r="D100" s="100" t="s">
        <v>3864</v>
      </c>
      <c r="E100" s="100"/>
      <c r="F100" s="100"/>
      <c r="G100" s="100"/>
      <c r="H100" s="100"/>
      <c r="I100" s="100"/>
      <c r="J100" s="100" t="s">
        <v>39</v>
      </c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4.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s="2" customFormat="1" ht="36.75" hidden="1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62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</row>
    <row r="103" spans="1:38" ht="38.25" hidden="1" customHeight="1">
      <c r="B103" s="98" t="s">
        <v>51</v>
      </c>
      <c r="C103" s="99"/>
      <c r="D103" s="99"/>
      <c r="E103" s="99"/>
      <c r="F103" s="99"/>
      <c r="G103" s="99"/>
      <c r="H103" s="98" t="s">
        <v>52</v>
      </c>
      <c r="I103" s="98"/>
      <c r="J103" s="98"/>
      <c r="K103" s="98"/>
      <c r="L103" s="98"/>
      <c r="M103" s="98"/>
      <c r="N103" s="102" t="s">
        <v>57</v>
      </c>
      <c r="O103" s="102"/>
      <c r="P103" s="102"/>
      <c r="Q103" s="102"/>
      <c r="R103" s="102"/>
      <c r="S103" s="102"/>
      <c r="T103" s="102"/>
      <c r="U103" s="102"/>
    </row>
    <row r="104" spans="1:38" hidden="1">
      <c r="B104" s="39"/>
      <c r="C104" s="55"/>
      <c r="D104" s="55"/>
      <c r="E104" s="56"/>
      <c r="F104" s="56"/>
      <c r="G104" s="56"/>
      <c r="H104" s="57"/>
      <c r="I104" s="58"/>
      <c r="J104" s="58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38" hidden="1">
      <c r="B105" s="99" t="s">
        <v>37</v>
      </c>
      <c r="C105" s="99"/>
      <c r="D105" s="101" t="s">
        <v>38</v>
      </c>
      <c r="E105" s="101"/>
      <c r="F105" s="101"/>
      <c r="G105" s="101"/>
      <c r="H105" s="101"/>
      <c r="I105" s="58"/>
      <c r="J105" s="58"/>
      <c r="K105" s="44"/>
      <c r="L105" s="44"/>
      <c r="M105" s="44"/>
      <c r="N105" s="44"/>
      <c r="O105" s="44"/>
      <c r="P105" s="44"/>
      <c r="Q105" s="44"/>
      <c r="R105" s="44"/>
      <c r="S105" s="44"/>
      <c r="T105" s="44"/>
    </row>
    <row r="106" spans="1:38" hidden="1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38" hidden="1"/>
    <row r="108" spans="1:38" hidden="1"/>
    <row r="109" spans="1:38" hidden="1"/>
    <row r="110" spans="1:38" hidden="1"/>
    <row r="111" spans="1:38" s="62" customFormat="1" hidden="1">
      <c r="A111" s="1"/>
      <c r="B111" s="97" t="s">
        <v>3838</v>
      </c>
      <c r="C111" s="97"/>
      <c r="D111" s="97"/>
      <c r="E111" s="97" t="s">
        <v>3839</v>
      </c>
      <c r="F111" s="97"/>
      <c r="G111" s="97"/>
      <c r="H111" s="97" t="s">
        <v>3838</v>
      </c>
      <c r="I111" s="97"/>
      <c r="J111" s="97"/>
      <c r="K111" s="97"/>
      <c r="L111" s="97"/>
      <c r="M111" s="97"/>
      <c r="N111" s="97" t="s">
        <v>58</v>
      </c>
      <c r="O111" s="97"/>
      <c r="P111" s="97"/>
      <c r="Q111" s="97"/>
      <c r="R111" s="97"/>
      <c r="S111" s="97"/>
      <c r="T111" s="97"/>
      <c r="U111" s="97"/>
      <c r="W111" s="61"/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  <c r="AK111" s="61"/>
      <c r="AL111" s="61"/>
    </row>
  </sheetData>
  <sheetProtection formatCells="0" formatColumns="0" formatRows="0" insertColumns="0" insertRows="0" insertHyperlinks="0" deleteColumns="0" deleteRows="0" sort="0" autoFilter="0" pivotTables="0"/>
  <autoFilter ref="A9:AL83">
    <filterColumn colId="3" showButton="0"/>
  </autoFilter>
  <mergeCells count="61">
    <mergeCell ref="B105:C105"/>
    <mergeCell ref="D105:H105"/>
    <mergeCell ref="B111:D111"/>
    <mergeCell ref="E111:G111"/>
    <mergeCell ref="H111:M111"/>
    <mergeCell ref="N111:U111"/>
    <mergeCell ref="B100:C100"/>
    <mergeCell ref="D100:I100"/>
    <mergeCell ref="J100:T100"/>
    <mergeCell ref="B103:G103"/>
    <mergeCell ref="H103:M103"/>
    <mergeCell ref="N103:U103"/>
    <mergeCell ref="G88:O88"/>
    <mergeCell ref="J90:T90"/>
    <mergeCell ref="J91:T91"/>
    <mergeCell ref="B92:H92"/>
    <mergeCell ref="J92:T92"/>
    <mergeCell ref="B94:C94"/>
    <mergeCell ref="D94:H94"/>
    <mergeCell ref="T8:T10"/>
    <mergeCell ref="U8:U10"/>
    <mergeCell ref="B10:G10"/>
    <mergeCell ref="B85:C85"/>
    <mergeCell ref="G86:O86"/>
    <mergeCell ref="G87:O87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3">
    <cfRule type="cellIs" dxfId="90" priority="4" operator="greaterThan">
      <formula>10</formula>
    </cfRule>
  </conditionalFormatting>
  <conditionalFormatting sqref="C1:C1048576">
    <cfRule type="duplicateValues" dxfId="89" priority="3"/>
  </conditionalFormatting>
  <conditionalFormatting sqref="C111">
    <cfRule type="duplicateValues" dxfId="88" priority="2"/>
  </conditionalFormatting>
  <conditionalFormatting sqref="H11:H83 I11">
    <cfRule type="cellIs" dxfId="87" priority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88 AL3:AL9 X3:AK4 W5:AK9 V11:W83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2"/>
  <sheetViews>
    <sheetView workbookViewId="0">
      <pane ySplit="4" topLeftCell="A80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3" style="1" customWidth="1"/>
    <col min="5" max="5" width="6.21875" style="1" customWidth="1"/>
    <col min="6" max="6" width="9.33203125" style="1" hidden="1" customWidth="1"/>
    <col min="7" max="7" width="11.21875" style="1" customWidth="1"/>
    <col min="8" max="8" width="5.33203125" style="1" customWidth="1"/>
    <col min="9" max="9" width="5.21875" style="1" customWidth="1"/>
    <col min="10" max="11" width="4.33203125" style="1" hidden="1" customWidth="1"/>
    <col min="12" max="12" width="3.21875" style="1" hidden="1" customWidth="1"/>
    <col min="13" max="13" width="5.3320312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34" t="s">
        <v>3866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35" t="s">
        <v>59</v>
      </c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3843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136">
        <v>2</v>
      </c>
      <c r="G6" s="120" t="s">
        <v>3831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04</v>
      </c>
      <c r="Y9" s="69">
        <f>+$AH$9+$AJ$9+$AF$9</f>
        <v>71</v>
      </c>
      <c r="Z9" s="63">
        <f>COUNTIF($S$10:$S$141,"Khiển trách")</f>
        <v>0</v>
      </c>
      <c r="AA9" s="63">
        <f>COUNTIF($S$10:$S$141,"Cảnh cáo")</f>
        <v>0</v>
      </c>
      <c r="AB9" s="63">
        <f>COUNTIF($S$10:$S$141,"Đình chỉ thi")</f>
        <v>0</v>
      </c>
      <c r="AC9" s="70">
        <f>+($Z$9+$AA$9+$AB$9)/$Y$9*100%</f>
        <v>0</v>
      </c>
      <c r="AD9" s="63">
        <f>SUM(COUNTIF($S$10:$S$139,"Vắng"),COUNTIF($S$10:$S$139,"Vắng có phép"))</f>
        <v>0</v>
      </c>
      <c r="AE9" s="71">
        <f>+$AD$9/$Y$9</f>
        <v>0</v>
      </c>
      <c r="AF9" s="72">
        <f>COUNTIF($V$10:$V$139,"Thi lại")</f>
        <v>0</v>
      </c>
      <c r="AG9" s="71">
        <f>+$AF$9/$Y$9</f>
        <v>0</v>
      </c>
      <c r="AH9" s="72">
        <f>COUNTIF($V$10:$V$140,"Học lại")</f>
        <v>2</v>
      </c>
      <c r="AI9" s="71">
        <f>+$AH$9/$Y$9</f>
        <v>2.8169014084507043E-2</v>
      </c>
      <c r="AJ9" s="63">
        <f>COUNTIF($V$11:$V$140,"Đạt")</f>
        <v>69</v>
      </c>
      <c r="AK9" s="70">
        <f>+$AJ$9/$Y$9</f>
        <v>0.971830985915493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781</v>
      </c>
      <c r="D11" s="17" t="s">
        <v>782</v>
      </c>
      <c r="E11" s="18" t="s">
        <v>67</v>
      </c>
      <c r="F11" s="19" t="s">
        <v>775</v>
      </c>
      <c r="G11" s="16" t="s">
        <v>227</v>
      </c>
      <c r="H11" s="31">
        <v>10</v>
      </c>
      <c r="I11" s="20">
        <v>8</v>
      </c>
      <c r="J11" s="20" t="s">
        <v>27</v>
      </c>
      <c r="K11" s="20" t="s">
        <v>27</v>
      </c>
      <c r="L11" s="21"/>
      <c r="M11" s="21">
        <v>6</v>
      </c>
      <c r="N11" s="137" t="s">
        <v>3833</v>
      </c>
      <c r="O11" s="21"/>
      <c r="P11" s="22">
        <v>6</v>
      </c>
      <c r="Q11" s="23">
        <f t="shared" ref="Q11:Q74" si="0">ROUND(SUMPRODUCT(H11:P11,$H$10:$P$10)/100,1)</f>
        <v>7.4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81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783</v>
      </c>
      <c r="D12" s="28" t="s">
        <v>784</v>
      </c>
      <c r="E12" s="29" t="s">
        <v>90</v>
      </c>
      <c r="F12" s="30" t="s">
        <v>785</v>
      </c>
      <c r="G12" s="27" t="s">
        <v>615</v>
      </c>
      <c r="H12" s="31">
        <v>10</v>
      </c>
      <c r="I12" s="31">
        <v>5</v>
      </c>
      <c r="J12" s="31" t="s">
        <v>27</v>
      </c>
      <c r="K12" s="31" t="s">
        <v>27</v>
      </c>
      <c r="L12" s="32"/>
      <c r="M12" s="32">
        <v>6</v>
      </c>
      <c r="N12" s="137" t="s">
        <v>3833</v>
      </c>
      <c r="O12" s="32"/>
      <c r="P12" s="33">
        <v>6</v>
      </c>
      <c r="Q12" s="34">
        <f t="shared" si="0"/>
        <v>6.5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786</v>
      </c>
      <c r="D13" s="28" t="s">
        <v>787</v>
      </c>
      <c r="E13" s="29" t="s">
        <v>90</v>
      </c>
      <c r="F13" s="30" t="s">
        <v>788</v>
      </c>
      <c r="G13" s="27" t="s">
        <v>789</v>
      </c>
      <c r="H13" s="31">
        <v>10</v>
      </c>
      <c r="I13" s="31">
        <v>5</v>
      </c>
      <c r="J13" s="31" t="s">
        <v>27</v>
      </c>
      <c r="K13" s="31" t="s">
        <v>27</v>
      </c>
      <c r="L13" s="38"/>
      <c r="M13" s="38">
        <v>5</v>
      </c>
      <c r="N13" s="38" t="s">
        <v>3834</v>
      </c>
      <c r="O13" s="38"/>
      <c r="P13" s="33">
        <v>5</v>
      </c>
      <c r="Q13" s="34">
        <f t="shared" si="0"/>
        <v>6</v>
      </c>
      <c r="R13" s="35" t="str">
        <f t="shared" ref="R13:R8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1"/>
        <v>Trung bình</v>
      </c>
      <c r="T13" s="37" t="str">
        <f t="shared" ref="T13:T81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790</v>
      </c>
      <c r="D14" s="28" t="s">
        <v>89</v>
      </c>
      <c r="E14" s="29" t="s">
        <v>90</v>
      </c>
      <c r="F14" s="30" t="s">
        <v>791</v>
      </c>
      <c r="G14" s="27" t="s">
        <v>87</v>
      </c>
      <c r="H14" s="31">
        <v>10</v>
      </c>
      <c r="I14" s="31">
        <v>5</v>
      </c>
      <c r="J14" s="31" t="s">
        <v>27</v>
      </c>
      <c r="K14" s="31" t="s">
        <v>27</v>
      </c>
      <c r="L14" s="38"/>
      <c r="M14" s="38">
        <v>7</v>
      </c>
      <c r="N14" s="38" t="s">
        <v>3832</v>
      </c>
      <c r="O14" s="38"/>
      <c r="P14" s="33">
        <v>7</v>
      </c>
      <c r="Q14" s="34">
        <f t="shared" si="0"/>
        <v>7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792</v>
      </c>
      <c r="D15" s="28" t="s">
        <v>686</v>
      </c>
      <c r="E15" s="29" t="s">
        <v>793</v>
      </c>
      <c r="F15" s="30" t="s">
        <v>758</v>
      </c>
      <c r="G15" s="27" t="s">
        <v>181</v>
      </c>
      <c r="H15" s="31">
        <v>10</v>
      </c>
      <c r="I15" s="31">
        <v>9</v>
      </c>
      <c r="J15" s="31" t="s">
        <v>27</v>
      </c>
      <c r="K15" s="31" t="s">
        <v>27</v>
      </c>
      <c r="L15" s="38"/>
      <c r="M15" s="38">
        <v>7</v>
      </c>
      <c r="N15" s="38" t="s">
        <v>3832</v>
      </c>
      <c r="O15" s="38"/>
      <c r="P15" s="33">
        <v>7</v>
      </c>
      <c r="Q15" s="34">
        <f t="shared" si="0"/>
        <v>8.1999999999999993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794</v>
      </c>
      <c r="D16" s="28" t="s">
        <v>795</v>
      </c>
      <c r="E16" s="29" t="s">
        <v>796</v>
      </c>
      <c r="F16" s="30" t="s">
        <v>507</v>
      </c>
      <c r="G16" s="27" t="s">
        <v>267</v>
      </c>
      <c r="H16" s="31">
        <v>10</v>
      </c>
      <c r="I16" s="31">
        <v>8</v>
      </c>
      <c r="J16" s="31" t="s">
        <v>27</v>
      </c>
      <c r="K16" s="31" t="s">
        <v>27</v>
      </c>
      <c r="L16" s="38"/>
      <c r="M16" s="38">
        <v>6</v>
      </c>
      <c r="N16" s="137" t="s">
        <v>3833</v>
      </c>
      <c r="O16" s="38"/>
      <c r="P16" s="33">
        <v>6</v>
      </c>
      <c r="Q16" s="34">
        <f t="shared" si="0"/>
        <v>7.4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797</v>
      </c>
      <c r="D17" s="28" t="s">
        <v>798</v>
      </c>
      <c r="E17" s="29" t="s">
        <v>796</v>
      </c>
      <c r="F17" s="30" t="s">
        <v>799</v>
      </c>
      <c r="G17" s="27" t="s">
        <v>76</v>
      </c>
      <c r="H17" s="31">
        <v>10</v>
      </c>
      <c r="I17" s="31">
        <v>6</v>
      </c>
      <c r="J17" s="31" t="s">
        <v>27</v>
      </c>
      <c r="K17" s="31" t="s">
        <v>27</v>
      </c>
      <c r="L17" s="38"/>
      <c r="M17" s="38">
        <v>5</v>
      </c>
      <c r="N17" s="38" t="s">
        <v>3834</v>
      </c>
      <c r="O17" s="38"/>
      <c r="P17" s="33">
        <v>5</v>
      </c>
      <c r="Q17" s="34">
        <f t="shared" si="0"/>
        <v>6.3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800</v>
      </c>
      <c r="D18" s="28" t="s">
        <v>553</v>
      </c>
      <c r="E18" s="29" t="s">
        <v>801</v>
      </c>
      <c r="F18" s="30" t="s">
        <v>802</v>
      </c>
      <c r="G18" s="27" t="s">
        <v>181</v>
      </c>
      <c r="H18" s="31">
        <v>10</v>
      </c>
      <c r="I18" s="31">
        <v>8</v>
      </c>
      <c r="J18" s="31" t="s">
        <v>27</v>
      </c>
      <c r="K18" s="31" t="s">
        <v>27</v>
      </c>
      <c r="L18" s="38"/>
      <c r="M18" s="38">
        <v>7</v>
      </c>
      <c r="N18" s="38" t="s">
        <v>3832</v>
      </c>
      <c r="O18" s="38"/>
      <c r="P18" s="33">
        <v>7</v>
      </c>
      <c r="Q18" s="34">
        <f t="shared" si="0"/>
        <v>7.9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803</v>
      </c>
      <c r="D19" s="28" t="s">
        <v>804</v>
      </c>
      <c r="E19" s="29" t="s">
        <v>597</v>
      </c>
      <c r="F19" s="30" t="s">
        <v>805</v>
      </c>
      <c r="G19" s="27" t="s">
        <v>92</v>
      </c>
      <c r="H19" s="31">
        <v>10</v>
      </c>
      <c r="I19" s="31">
        <v>7</v>
      </c>
      <c r="J19" s="31" t="s">
        <v>27</v>
      </c>
      <c r="K19" s="31" t="s">
        <v>27</v>
      </c>
      <c r="L19" s="38"/>
      <c r="M19" s="38">
        <v>6</v>
      </c>
      <c r="N19" s="137" t="s">
        <v>3833</v>
      </c>
      <c r="O19" s="38"/>
      <c r="P19" s="33">
        <v>6</v>
      </c>
      <c r="Q19" s="34">
        <f t="shared" si="0"/>
        <v>7.1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806</v>
      </c>
      <c r="D20" s="28" t="s">
        <v>224</v>
      </c>
      <c r="E20" s="29" t="s">
        <v>100</v>
      </c>
      <c r="F20" s="30" t="s">
        <v>807</v>
      </c>
      <c r="G20" s="27" t="s">
        <v>768</v>
      </c>
      <c r="H20" s="31">
        <v>10</v>
      </c>
      <c r="I20" s="31">
        <v>9</v>
      </c>
      <c r="J20" s="31" t="s">
        <v>27</v>
      </c>
      <c r="K20" s="31" t="s">
        <v>27</v>
      </c>
      <c r="L20" s="38"/>
      <c r="M20" s="38">
        <v>7</v>
      </c>
      <c r="N20" s="38" t="s">
        <v>3832</v>
      </c>
      <c r="O20" s="38"/>
      <c r="P20" s="33">
        <v>7</v>
      </c>
      <c r="Q20" s="34">
        <f t="shared" si="0"/>
        <v>8.1999999999999993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808</v>
      </c>
      <c r="D21" s="28" t="s">
        <v>85</v>
      </c>
      <c r="E21" s="29" t="s">
        <v>105</v>
      </c>
      <c r="F21" s="30" t="s">
        <v>489</v>
      </c>
      <c r="G21" s="27" t="s">
        <v>115</v>
      </c>
      <c r="H21" s="31">
        <v>10</v>
      </c>
      <c r="I21" s="31">
        <v>8</v>
      </c>
      <c r="J21" s="31" t="s">
        <v>27</v>
      </c>
      <c r="K21" s="31" t="s">
        <v>27</v>
      </c>
      <c r="L21" s="38"/>
      <c r="M21" s="38">
        <v>8</v>
      </c>
      <c r="N21" s="38" t="s">
        <v>3836</v>
      </c>
      <c r="O21" s="38"/>
      <c r="P21" s="33">
        <v>8</v>
      </c>
      <c r="Q21" s="34">
        <f t="shared" si="0"/>
        <v>8.4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809</v>
      </c>
      <c r="D22" s="28" t="s">
        <v>810</v>
      </c>
      <c r="E22" s="29" t="s">
        <v>118</v>
      </c>
      <c r="F22" s="30" t="s">
        <v>676</v>
      </c>
      <c r="G22" s="27" t="s">
        <v>158</v>
      </c>
      <c r="H22" s="31">
        <v>0</v>
      </c>
      <c r="I22" s="31">
        <v>0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>Không đủ ĐKDT</v>
      </c>
      <c r="U22" s="91"/>
      <c r="V22" s="89" t="str">
        <f t="shared" si="2"/>
        <v>Học lại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811</v>
      </c>
      <c r="D23" s="28" t="s">
        <v>812</v>
      </c>
      <c r="E23" s="29" t="s">
        <v>118</v>
      </c>
      <c r="F23" s="30" t="s">
        <v>813</v>
      </c>
      <c r="G23" s="27" t="s">
        <v>272</v>
      </c>
      <c r="H23" s="31">
        <v>10</v>
      </c>
      <c r="I23" s="31">
        <v>9</v>
      </c>
      <c r="J23" s="31" t="s">
        <v>27</v>
      </c>
      <c r="K23" s="31" t="s">
        <v>27</v>
      </c>
      <c r="L23" s="38"/>
      <c r="M23" s="38">
        <v>6</v>
      </c>
      <c r="N23" s="137" t="s">
        <v>3833</v>
      </c>
      <c r="O23" s="38"/>
      <c r="P23" s="33">
        <v>6</v>
      </c>
      <c r="Q23" s="34">
        <f t="shared" si="0"/>
        <v>7.7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814</v>
      </c>
      <c r="D24" s="28" t="s">
        <v>815</v>
      </c>
      <c r="E24" s="29" t="s">
        <v>118</v>
      </c>
      <c r="F24" s="30" t="s">
        <v>63</v>
      </c>
      <c r="G24" s="27" t="s">
        <v>64</v>
      </c>
      <c r="H24" s="31">
        <v>10</v>
      </c>
      <c r="I24" s="31">
        <v>7</v>
      </c>
      <c r="J24" s="31" t="s">
        <v>27</v>
      </c>
      <c r="K24" s="31" t="s">
        <v>27</v>
      </c>
      <c r="L24" s="38"/>
      <c r="M24" s="38">
        <v>6</v>
      </c>
      <c r="N24" s="137" t="s">
        <v>3833</v>
      </c>
      <c r="O24" s="38"/>
      <c r="P24" s="33">
        <v>6</v>
      </c>
      <c r="Q24" s="34">
        <f t="shared" si="0"/>
        <v>7.1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816</v>
      </c>
      <c r="D25" s="28" t="s">
        <v>817</v>
      </c>
      <c r="E25" s="29" t="s">
        <v>623</v>
      </c>
      <c r="F25" s="30" t="s">
        <v>818</v>
      </c>
      <c r="G25" s="27" t="s">
        <v>272</v>
      </c>
      <c r="H25" s="31">
        <v>10</v>
      </c>
      <c r="I25" s="31">
        <v>9</v>
      </c>
      <c r="J25" s="31" t="s">
        <v>27</v>
      </c>
      <c r="K25" s="31" t="s">
        <v>27</v>
      </c>
      <c r="L25" s="38"/>
      <c r="M25" s="38">
        <v>7</v>
      </c>
      <c r="N25" s="38" t="s">
        <v>3832</v>
      </c>
      <c r="O25" s="38"/>
      <c r="P25" s="33">
        <v>7</v>
      </c>
      <c r="Q25" s="34">
        <f t="shared" si="0"/>
        <v>8.1999999999999993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819</v>
      </c>
      <c r="D26" s="28" t="s">
        <v>820</v>
      </c>
      <c r="E26" s="29" t="s">
        <v>130</v>
      </c>
      <c r="F26" s="30" t="s">
        <v>821</v>
      </c>
      <c r="G26" s="27" t="s">
        <v>76</v>
      </c>
      <c r="H26" s="31">
        <v>10</v>
      </c>
      <c r="I26" s="31">
        <v>8</v>
      </c>
      <c r="J26" s="31" t="s">
        <v>27</v>
      </c>
      <c r="K26" s="31" t="s">
        <v>27</v>
      </c>
      <c r="L26" s="38"/>
      <c r="M26" s="38">
        <v>6</v>
      </c>
      <c r="N26" s="137" t="s">
        <v>3833</v>
      </c>
      <c r="O26" s="38"/>
      <c r="P26" s="33">
        <v>6</v>
      </c>
      <c r="Q26" s="34">
        <f t="shared" si="0"/>
        <v>7.4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822</v>
      </c>
      <c r="D27" s="28" t="s">
        <v>823</v>
      </c>
      <c r="E27" s="29" t="s">
        <v>402</v>
      </c>
      <c r="F27" s="30" t="s">
        <v>824</v>
      </c>
      <c r="G27" s="27" t="s">
        <v>739</v>
      </c>
      <c r="H27" s="31">
        <v>10</v>
      </c>
      <c r="I27" s="31">
        <v>10</v>
      </c>
      <c r="J27" s="31" t="s">
        <v>27</v>
      </c>
      <c r="K27" s="31" t="s">
        <v>27</v>
      </c>
      <c r="L27" s="38"/>
      <c r="M27" s="38">
        <v>7</v>
      </c>
      <c r="N27" s="38" t="s">
        <v>3832</v>
      </c>
      <c r="O27" s="38"/>
      <c r="P27" s="33">
        <v>7</v>
      </c>
      <c r="Q27" s="34">
        <f t="shared" si="0"/>
        <v>8.5</v>
      </c>
      <c r="R27" s="35" t="str">
        <f t="shared" si="3"/>
        <v>A</v>
      </c>
      <c r="S27" s="36" t="str">
        <f t="shared" si="1"/>
        <v>Giỏi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825</v>
      </c>
      <c r="D28" s="28" t="s">
        <v>155</v>
      </c>
      <c r="E28" s="29" t="s">
        <v>826</v>
      </c>
      <c r="F28" s="30" t="s">
        <v>827</v>
      </c>
      <c r="G28" s="27" t="s">
        <v>153</v>
      </c>
      <c r="H28" s="31">
        <v>10</v>
      </c>
      <c r="I28" s="31">
        <v>7</v>
      </c>
      <c r="J28" s="31" t="s">
        <v>27</v>
      </c>
      <c r="K28" s="31" t="s">
        <v>27</v>
      </c>
      <c r="L28" s="38"/>
      <c r="M28" s="38">
        <v>7</v>
      </c>
      <c r="N28" s="38" t="s">
        <v>3832</v>
      </c>
      <c r="O28" s="38"/>
      <c r="P28" s="33">
        <v>7</v>
      </c>
      <c r="Q28" s="34">
        <f t="shared" si="0"/>
        <v>7.6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828</v>
      </c>
      <c r="D29" s="28" t="s">
        <v>829</v>
      </c>
      <c r="E29" s="29" t="s">
        <v>142</v>
      </c>
      <c r="F29" s="30" t="s">
        <v>830</v>
      </c>
      <c r="G29" s="27" t="s">
        <v>87</v>
      </c>
      <c r="H29" s="31">
        <v>10</v>
      </c>
      <c r="I29" s="31">
        <v>7</v>
      </c>
      <c r="J29" s="31" t="s">
        <v>27</v>
      </c>
      <c r="K29" s="31" t="s">
        <v>27</v>
      </c>
      <c r="L29" s="38"/>
      <c r="M29" s="38">
        <v>5</v>
      </c>
      <c r="N29" s="38" t="s">
        <v>3834</v>
      </c>
      <c r="O29" s="38"/>
      <c r="P29" s="33">
        <v>5</v>
      </c>
      <c r="Q29" s="34">
        <f t="shared" si="0"/>
        <v>6.6</v>
      </c>
      <c r="R29" s="35" t="str">
        <f t="shared" si="3"/>
        <v>C+</v>
      </c>
      <c r="S29" s="36" t="str">
        <f t="shared" si="1"/>
        <v>Trung bình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831</v>
      </c>
      <c r="D30" s="28" t="s">
        <v>138</v>
      </c>
      <c r="E30" s="29" t="s">
        <v>151</v>
      </c>
      <c r="F30" s="30" t="s">
        <v>832</v>
      </c>
      <c r="G30" s="27" t="s">
        <v>83</v>
      </c>
      <c r="H30" s="31">
        <v>10</v>
      </c>
      <c r="I30" s="31">
        <v>8</v>
      </c>
      <c r="J30" s="31" t="s">
        <v>27</v>
      </c>
      <c r="K30" s="31" t="s">
        <v>27</v>
      </c>
      <c r="L30" s="38"/>
      <c r="M30" s="38">
        <v>8</v>
      </c>
      <c r="N30" s="38" t="s">
        <v>3836</v>
      </c>
      <c r="O30" s="38"/>
      <c r="P30" s="33">
        <v>8</v>
      </c>
      <c r="Q30" s="34">
        <f t="shared" si="0"/>
        <v>8.4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833</v>
      </c>
      <c r="D31" s="28" t="s">
        <v>834</v>
      </c>
      <c r="E31" s="29" t="s">
        <v>411</v>
      </c>
      <c r="F31" s="30" t="s">
        <v>835</v>
      </c>
      <c r="G31" s="27" t="s">
        <v>115</v>
      </c>
      <c r="H31" s="31">
        <v>10</v>
      </c>
      <c r="I31" s="31">
        <v>8</v>
      </c>
      <c r="J31" s="31" t="s">
        <v>27</v>
      </c>
      <c r="K31" s="31" t="s">
        <v>27</v>
      </c>
      <c r="L31" s="38"/>
      <c r="M31" s="38">
        <v>6</v>
      </c>
      <c r="N31" s="137" t="s">
        <v>3833</v>
      </c>
      <c r="O31" s="38"/>
      <c r="P31" s="33">
        <v>6</v>
      </c>
      <c r="Q31" s="34">
        <f t="shared" si="0"/>
        <v>7.4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836</v>
      </c>
      <c r="D32" s="28" t="s">
        <v>686</v>
      </c>
      <c r="E32" s="29" t="s">
        <v>411</v>
      </c>
      <c r="F32" s="30" t="s">
        <v>837</v>
      </c>
      <c r="G32" s="27" t="s">
        <v>189</v>
      </c>
      <c r="H32" s="31">
        <v>10</v>
      </c>
      <c r="I32" s="31">
        <v>8</v>
      </c>
      <c r="J32" s="31" t="s">
        <v>27</v>
      </c>
      <c r="K32" s="31" t="s">
        <v>27</v>
      </c>
      <c r="L32" s="38"/>
      <c r="M32" s="38">
        <v>9</v>
      </c>
      <c r="N32" s="38" t="s">
        <v>3837</v>
      </c>
      <c r="O32" s="38"/>
      <c r="P32" s="33">
        <v>9</v>
      </c>
      <c r="Q32" s="34">
        <f t="shared" si="0"/>
        <v>8.9</v>
      </c>
      <c r="R32" s="35" t="str">
        <f t="shared" si="3"/>
        <v>A</v>
      </c>
      <c r="S32" s="36" t="str">
        <f t="shared" si="1"/>
        <v>Giỏi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838</v>
      </c>
      <c r="D33" s="28" t="s">
        <v>104</v>
      </c>
      <c r="E33" s="29" t="s">
        <v>411</v>
      </c>
      <c r="F33" s="30" t="s">
        <v>802</v>
      </c>
      <c r="G33" s="27" t="s">
        <v>181</v>
      </c>
      <c r="H33" s="31">
        <v>10</v>
      </c>
      <c r="I33" s="31">
        <v>4</v>
      </c>
      <c r="J33" s="31" t="s">
        <v>27</v>
      </c>
      <c r="K33" s="31" t="s">
        <v>27</v>
      </c>
      <c r="L33" s="38"/>
      <c r="M33" s="38">
        <v>4</v>
      </c>
      <c r="N33" s="38" t="s">
        <v>3835</v>
      </c>
      <c r="O33" s="38"/>
      <c r="P33" s="33">
        <v>4</v>
      </c>
      <c r="Q33" s="34">
        <f t="shared" si="0"/>
        <v>5.2</v>
      </c>
      <c r="R33" s="35" t="str">
        <f t="shared" si="3"/>
        <v>D+</v>
      </c>
      <c r="S33" s="36" t="str">
        <f t="shared" si="1"/>
        <v>Trung bình yếu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839</v>
      </c>
      <c r="D34" s="28" t="s">
        <v>285</v>
      </c>
      <c r="E34" s="29" t="s">
        <v>411</v>
      </c>
      <c r="F34" s="30" t="s">
        <v>840</v>
      </c>
      <c r="G34" s="27" t="s">
        <v>83</v>
      </c>
      <c r="H34" s="31">
        <v>10</v>
      </c>
      <c r="I34" s="31">
        <v>5</v>
      </c>
      <c r="J34" s="31" t="s">
        <v>27</v>
      </c>
      <c r="K34" s="31" t="s">
        <v>27</v>
      </c>
      <c r="L34" s="38"/>
      <c r="M34" s="38">
        <v>4</v>
      </c>
      <c r="N34" s="38" t="s">
        <v>3835</v>
      </c>
      <c r="O34" s="38"/>
      <c r="P34" s="33">
        <v>4</v>
      </c>
      <c r="Q34" s="34">
        <f t="shared" si="0"/>
        <v>5.5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841</v>
      </c>
      <c r="D35" s="28" t="s">
        <v>842</v>
      </c>
      <c r="E35" s="29" t="s">
        <v>411</v>
      </c>
      <c r="F35" s="30" t="s">
        <v>63</v>
      </c>
      <c r="G35" s="27" t="s">
        <v>181</v>
      </c>
      <c r="H35" s="31">
        <v>10</v>
      </c>
      <c r="I35" s="31">
        <v>7</v>
      </c>
      <c r="J35" s="31" t="s">
        <v>27</v>
      </c>
      <c r="K35" s="31" t="s">
        <v>27</v>
      </c>
      <c r="L35" s="38"/>
      <c r="M35" s="38">
        <v>4</v>
      </c>
      <c r="N35" s="38" t="s">
        <v>3835</v>
      </c>
      <c r="O35" s="38"/>
      <c r="P35" s="33">
        <v>4</v>
      </c>
      <c r="Q35" s="34">
        <f t="shared" si="0"/>
        <v>6.1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843</v>
      </c>
      <c r="D36" s="28" t="s">
        <v>844</v>
      </c>
      <c r="E36" s="29" t="s">
        <v>161</v>
      </c>
      <c r="F36" s="30" t="s">
        <v>845</v>
      </c>
      <c r="G36" s="27" t="s">
        <v>189</v>
      </c>
      <c r="H36" s="31">
        <v>10</v>
      </c>
      <c r="I36" s="31">
        <v>6</v>
      </c>
      <c r="J36" s="31" t="s">
        <v>27</v>
      </c>
      <c r="K36" s="31" t="s">
        <v>27</v>
      </c>
      <c r="L36" s="38"/>
      <c r="M36" s="38">
        <v>8</v>
      </c>
      <c r="N36" s="38" t="s">
        <v>3836</v>
      </c>
      <c r="O36" s="38"/>
      <c r="P36" s="33">
        <v>8</v>
      </c>
      <c r="Q36" s="34">
        <f t="shared" si="0"/>
        <v>7.8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846</v>
      </c>
      <c r="D37" s="28" t="s">
        <v>847</v>
      </c>
      <c r="E37" s="29" t="s">
        <v>161</v>
      </c>
      <c r="F37" s="30" t="s">
        <v>440</v>
      </c>
      <c r="G37" s="27" t="s">
        <v>83</v>
      </c>
      <c r="H37" s="31">
        <v>10</v>
      </c>
      <c r="I37" s="31">
        <v>7</v>
      </c>
      <c r="J37" s="31" t="s">
        <v>27</v>
      </c>
      <c r="K37" s="31" t="s">
        <v>27</v>
      </c>
      <c r="L37" s="38"/>
      <c r="M37" s="38">
        <v>9</v>
      </c>
      <c r="N37" s="38" t="s">
        <v>3837</v>
      </c>
      <c r="O37" s="38"/>
      <c r="P37" s="33">
        <v>9</v>
      </c>
      <c r="Q37" s="34">
        <f t="shared" si="0"/>
        <v>8.6</v>
      </c>
      <c r="R37" s="35" t="str">
        <f t="shared" si="3"/>
        <v>A</v>
      </c>
      <c r="S37" s="36" t="str">
        <f t="shared" si="1"/>
        <v>Giỏi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848</v>
      </c>
      <c r="D38" s="28" t="s">
        <v>849</v>
      </c>
      <c r="E38" s="29" t="s">
        <v>168</v>
      </c>
      <c r="F38" s="30" t="s">
        <v>68</v>
      </c>
      <c r="G38" s="27" t="s">
        <v>181</v>
      </c>
      <c r="H38" s="31">
        <v>10</v>
      </c>
      <c r="I38" s="31">
        <v>7</v>
      </c>
      <c r="J38" s="31" t="s">
        <v>27</v>
      </c>
      <c r="K38" s="31" t="s">
        <v>27</v>
      </c>
      <c r="L38" s="38"/>
      <c r="M38" s="38">
        <v>6</v>
      </c>
      <c r="N38" s="137" t="s">
        <v>3833</v>
      </c>
      <c r="O38" s="38"/>
      <c r="P38" s="33">
        <v>6</v>
      </c>
      <c r="Q38" s="34">
        <f t="shared" si="0"/>
        <v>7.1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850</v>
      </c>
      <c r="D39" s="28" t="s">
        <v>285</v>
      </c>
      <c r="E39" s="29" t="s">
        <v>168</v>
      </c>
      <c r="F39" s="30" t="s">
        <v>851</v>
      </c>
      <c r="G39" s="27" t="s">
        <v>120</v>
      </c>
      <c r="H39" s="31">
        <v>10</v>
      </c>
      <c r="I39" s="31">
        <v>7</v>
      </c>
      <c r="J39" s="31" t="s">
        <v>27</v>
      </c>
      <c r="K39" s="31" t="s">
        <v>27</v>
      </c>
      <c r="L39" s="38"/>
      <c r="M39" s="38">
        <v>5</v>
      </c>
      <c r="N39" s="38" t="s">
        <v>3834</v>
      </c>
      <c r="O39" s="38"/>
      <c r="P39" s="33">
        <v>5</v>
      </c>
      <c r="Q39" s="34">
        <f t="shared" si="0"/>
        <v>6.6</v>
      </c>
      <c r="R39" s="35" t="str">
        <f t="shared" si="3"/>
        <v>C+</v>
      </c>
      <c r="S39" s="36" t="str">
        <f t="shared" si="1"/>
        <v>Trung bình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852</v>
      </c>
      <c r="D40" s="28" t="s">
        <v>853</v>
      </c>
      <c r="E40" s="29" t="s">
        <v>427</v>
      </c>
      <c r="F40" s="30" t="s">
        <v>698</v>
      </c>
      <c r="G40" s="27" t="s">
        <v>647</v>
      </c>
      <c r="H40" s="31">
        <v>10</v>
      </c>
      <c r="I40" s="31">
        <v>9</v>
      </c>
      <c r="J40" s="31" t="s">
        <v>27</v>
      </c>
      <c r="K40" s="31" t="s">
        <v>27</v>
      </c>
      <c r="L40" s="38"/>
      <c r="M40" s="38">
        <v>9</v>
      </c>
      <c r="N40" s="38" t="s">
        <v>3837</v>
      </c>
      <c r="O40" s="38"/>
      <c r="P40" s="33">
        <v>9</v>
      </c>
      <c r="Q40" s="34">
        <f t="shared" si="0"/>
        <v>9.1999999999999993</v>
      </c>
      <c r="R40" s="35" t="str">
        <f t="shared" si="3"/>
        <v>A+</v>
      </c>
      <c r="S40" s="36" t="str">
        <f t="shared" si="1"/>
        <v>Giỏi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854</v>
      </c>
      <c r="D41" s="28" t="s">
        <v>224</v>
      </c>
      <c r="E41" s="29" t="s">
        <v>176</v>
      </c>
      <c r="F41" s="30" t="s">
        <v>855</v>
      </c>
      <c r="G41" s="27" t="s">
        <v>768</v>
      </c>
      <c r="H41" s="31">
        <v>10</v>
      </c>
      <c r="I41" s="31">
        <v>7</v>
      </c>
      <c r="J41" s="31" t="s">
        <v>27</v>
      </c>
      <c r="K41" s="31" t="s">
        <v>27</v>
      </c>
      <c r="L41" s="38"/>
      <c r="M41" s="38">
        <v>6</v>
      </c>
      <c r="N41" s="137" t="s">
        <v>3833</v>
      </c>
      <c r="O41" s="38"/>
      <c r="P41" s="33">
        <v>6</v>
      </c>
      <c r="Q41" s="34">
        <f t="shared" si="0"/>
        <v>7.1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856</v>
      </c>
      <c r="D42" s="28" t="s">
        <v>857</v>
      </c>
      <c r="E42" s="29" t="s">
        <v>193</v>
      </c>
      <c r="F42" s="30" t="s">
        <v>191</v>
      </c>
      <c r="G42" s="27" t="s">
        <v>144</v>
      </c>
      <c r="H42" s="31">
        <v>10</v>
      </c>
      <c r="I42" s="31">
        <v>6</v>
      </c>
      <c r="J42" s="31" t="s">
        <v>27</v>
      </c>
      <c r="K42" s="31" t="s">
        <v>27</v>
      </c>
      <c r="L42" s="38"/>
      <c r="M42" s="38">
        <v>5</v>
      </c>
      <c r="N42" s="38" t="s">
        <v>3834</v>
      </c>
      <c r="O42" s="38"/>
      <c r="P42" s="33">
        <v>5</v>
      </c>
      <c r="Q42" s="34">
        <f t="shared" si="0"/>
        <v>6.3</v>
      </c>
      <c r="R42" s="35" t="str">
        <f t="shared" si="3"/>
        <v>C</v>
      </c>
      <c r="S42" s="36" t="str">
        <f t="shared" si="1"/>
        <v>Trung bình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858</v>
      </c>
      <c r="D43" s="28" t="s">
        <v>859</v>
      </c>
      <c r="E43" s="29" t="s">
        <v>860</v>
      </c>
      <c r="F43" s="30" t="s">
        <v>861</v>
      </c>
      <c r="G43" s="27" t="s">
        <v>688</v>
      </c>
      <c r="H43" s="31">
        <v>10</v>
      </c>
      <c r="I43" s="31">
        <v>9</v>
      </c>
      <c r="J43" s="31" t="s">
        <v>27</v>
      </c>
      <c r="K43" s="31" t="s">
        <v>27</v>
      </c>
      <c r="L43" s="38"/>
      <c r="M43" s="38">
        <v>7</v>
      </c>
      <c r="N43" s="38" t="s">
        <v>3832</v>
      </c>
      <c r="O43" s="38"/>
      <c r="P43" s="33">
        <v>7</v>
      </c>
      <c r="Q43" s="34">
        <f t="shared" si="0"/>
        <v>8.1999999999999993</v>
      </c>
      <c r="R43" s="35" t="str">
        <f t="shared" si="3"/>
        <v>B+</v>
      </c>
      <c r="S43" s="36" t="str">
        <f t="shared" si="1"/>
        <v>Khá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862</v>
      </c>
      <c r="D44" s="28" t="s">
        <v>863</v>
      </c>
      <c r="E44" s="29" t="s">
        <v>864</v>
      </c>
      <c r="F44" s="30" t="s">
        <v>351</v>
      </c>
      <c r="G44" s="27" t="s">
        <v>272</v>
      </c>
      <c r="H44" s="31">
        <v>10</v>
      </c>
      <c r="I44" s="31">
        <v>9</v>
      </c>
      <c r="J44" s="31" t="s">
        <v>27</v>
      </c>
      <c r="K44" s="31" t="s">
        <v>27</v>
      </c>
      <c r="L44" s="38"/>
      <c r="M44" s="38">
        <v>5</v>
      </c>
      <c r="N44" s="38" t="s">
        <v>3834</v>
      </c>
      <c r="O44" s="38"/>
      <c r="P44" s="33">
        <v>5</v>
      </c>
      <c r="Q44" s="34">
        <f t="shared" si="0"/>
        <v>7.2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865</v>
      </c>
      <c r="D45" s="28" t="s">
        <v>866</v>
      </c>
      <c r="E45" s="29" t="s">
        <v>703</v>
      </c>
      <c r="F45" s="30" t="s">
        <v>199</v>
      </c>
      <c r="G45" s="27" t="s">
        <v>181</v>
      </c>
      <c r="H45" s="31">
        <v>10</v>
      </c>
      <c r="I45" s="31">
        <v>9</v>
      </c>
      <c r="J45" s="31" t="s">
        <v>27</v>
      </c>
      <c r="K45" s="31" t="s">
        <v>27</v>
      </c>
      <c r="L45" s="38"/>
      <c r="M45" s="38">
        <v>5</v>
      </c>
      <c r="N45" s="38" t="s">
        <v>3834</v>
      </c>
      <c r="O45" s="38"/>
      <c r="P45" s="33">
        <v>5</v>
      </c>
      <c r="Q45" s="34">
        <f t="shared" si="0"/>
        <v>7.2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867</v>
      </c>
      <c r="D46" s="28" t="s">
        <v>868</v>
      </c>
      <c r="E46" s="29" t="s">
        <v>198</v>
      </c>
      <c r="F46" s="30" t="s">
        <v>687</v>
      </c>
      <c r="G46" s="27" t="s">
        <v>115</v>
      </c>
      <c r="H46" s="31">
        <v>10</v>
      </c>
      <c r="I46" s="31">
        <v>9</v>
      </c>
      <c r="J46" s="31" t="s">
        <v>27</v>
      </c>
      <c r="K46" s="31" t="s">
        <v>27</v>
      </c>
      <c r="L46" s="38"/>
      <c r="M46" s="38">
        <v>7</v>
      </c>
      <c r="N46" s="38" t="s">
        <v>3832</v>
      </c>
      <c r="O46" s="38"/>
      <c r="P46" s="33">
        <v>7</v>
      </c>
      <c r="Q46" s="34">
        <f t="shared" si="0"/>
        <v>8.1999999999999993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869</v>
      </c>
      <c r="D47" s="28" t="s">
        <v>870</v>
      </c>
      <c r="E47" s="29" t="s">
        <v>871</v>
      </c>
      <c r="F47" s="30" t="s">
        <v>423</v>
      </c>
      <c r="G47" s="27" t="s">
        <v>267</v>
      </c>
      <c r="H47" s="31">
        <v>10</v>
      </c>
      <c r="I47" s="31">
        <v>9</v>
      </c>
      <c r="J47" s="31" t="s">
        <v>27</v>
      </c>
      <c r="K47" s="31" t="s">
        <v>27</v>
      </c>
      <c r="L47" s="38"/>
      <c r="M47" s="38">
        <v>5</v>
      </c>
      <c r="N47" s="38" t="s">
        <v>3834</v>
      </c>
      <c r="O47" s="38"/>
      <c r="P47" s="33">
        <v>5</v>
      </c>
      <c r="Q47" s="34">
        <f t="shared" si="0"/>
        <v>7.2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872</v>
      </c>
      <c r="D48" s="28" t="s">
        <v>873</v>
      </c>
      <c r="E48" s="29" t="s">
        <v>459</v>
      </c>
      <c r="F48" s="30" t="s">
        <v>874</v>
      </c>
      <c r="G48" s="27" t="s">
        <v>227</v>
      </c>
      <c r="H48" s="31">
        <v>10</v>
      </c>
      <c r="I48" s="31">
        <v>8</v>
      </c>
      <c r="J48" s="31" t="s">
        <v>27</v>
      </c>
      <c r="K48" s="31" t="s">
        <v>27</v>
      </c>
      <c r="L48" s="38"/>
      <c r="M48" s="38">
        <v>7</v>
      </c>
      <c r="N48" s="38" t="s">
        <v>3832</v>
      </c>
      <c r="O48" s="38"/>
      <c r="P48" s="33">
        <v>7</v>
      </c>
      <c r="Q48" s="34">
        <f t="shared" si="0"/>
        <v>7.9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875</v>
      </c>
      <c r="D49" s="28" t="s">
        <v>876</v>
      </c>
      <c r="E49" s="29" t="s">
        <v>208</v>
      </c>
      <c r="F49" s="30" t="s">
        <v>877</v>
      </c>
      <c r="G49" s="27" t="s">
        <v>652</v>
      </c>
      <c r="H49" s="31">
        <v>10</v>
      </c>
      <c r="I49" s="31">
        <v>8</v>
      </c>
      <c r="J49" s="31" t="s">
        <v>27</v>
      </c>
      <c r="K49" s="31" t="s">
        <v>27</v>
      </c>
      <c r="L49" s="38"/>
      <c r="M49" s="38">
        <v>5</v>
      </c>
      <c r="N49" s="38" t="s">
        <v>3834</v>
      </c>
      <c r="O49" s="38"/>
      <c r="P49" s="33">
        <v>5</v>
      </c>
      <c r="Q49" s="34">
        <f t="shared" si="0"/>
        <v>6.9</v>
      </c>
      <c r="R49" s="35" t="str">
        <f t="shared" si="3"/>
        <v>C+</v>
      </c>
      <c r="S49" s="36" t="str">
        <f t="shared" si="1"/>
        <v>Trung bình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878</v>
      </c>
      <c r="D50" s="28" t="s">
        <v>879</v>
      </c>
      <c r="E50" s="29" t="s">
        <v>208</v>
      </c>
      <c r="F50" s="30" t="s">
        <v>194</v>
      </c>
      <c r="G50" s="27" t="s">
        <v>87</v>
      </c>
      <c r="H50" s="31">
        <v>10</v>
      </c>
      <c r="I50" s="31">
        <v>8</v>
      </c>
      <c r="J50" s="31" t="s">
        <v>27</v>
      </c>
      <c r="K50" s="31" t="s">
        <v>27</v>
      </c>
      <c r="L50" s="38"/>
      <c r="M50" s="38">
        <v>5</v>
      </c>
      <c r="N50" s="38" t="s">
        <v>3834</v>
      </c>
      <c r="O50" s="38"/>
      <c r="P50" s="33">
        <v>5</v>
      </c>
      <c r="Q50" s="34">
        <f t="shared" si="0"/>
        <v>6.9</v>
      </c>
      <c r="R50" s="35" t="str">
        <f t="shared" si="3"/>
        <v>C+</v>
      </c>
      <c r="S50" s="36" t="str">
        <f t="shared" si="1"/>
        <v>Trung bình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880</v>
      </c>
      <c r="D51" s="28" t="s">
        <v>881</v>
      </c>
      <c r="E51" s="29" t="s">
        <v>882</v>
      </c>
      <c r="F51" s="30" t="s">
        <v>601</v>
      </c>
      <c r="G51" s="27" t="s">
        <v>120</v>
      </c>
      <c r="H51" s="31">
        <v>10</v>
      </c>
      <c r="I51" s="31">
        <v>8</v>
      </c>
      <c r="J51" s="31" t="s">
        <v>27</v>
      </c>
      <c r="K51" s="31" t="s">
        <v>27</v>
      </c>
      <c r="L51" s="38"/>
      <c r="M51" s="38">
        <v>7</v>
      </c>
      <c r="N51" s="38" t="s">
        <v>3832</v>
      </c>
      <c r="O51" s="38"/>
      <c r="P51" s="33">
        <v>7</v>
      </c>
      <c r="Q51" s="34">
        <f t="shared" si="0"/>
        <v>7.9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883</v>
      </c>
      <c r="D52" s="28" t="s">
        <v>122</v>
      </c>
      <c r="E52" s="29" t="s">
        <v>709</v>
      </c>
      <c r="F52" s="30" t="s">
        <v>465</v>
      </c>
      <c r="G52" s="27" t="s">
        <v>181</v>
      </c>
      <c r="H52" s="31">
        <v>10</v>
      </c>
      <c r="I52" s="31">
        <v>8</v>
      </c>
      <c r="J52" s="31" t="s">
        <v>27</v>
      </c>
      <c r="K52" s="31" t="s">
        <v>27</v>
      </c>
      <c r="L52" s="38"/>
      <c r="M52" s="38">
        <v>6</v>
      </c>
      <c r="N52" s="137" t="s">
        <v>3833</v>
      </c>
      <c r="O52" s="38"/>
      <c r="P52" s="33">
        <v>6</v>
      </c>
      <c r="Q52" s="34">
        <f t="shared" si="0"/>
        <v>7.4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884</v>
      </c>
      <c r="D53" s="28" t="s">
        <v>686</v>
      </c>
      <c r="E53" s="29" t="s">
        <v>488</v>
      </c>
      <c r="F53" s="30" t="s">
        <v>885</v>
      </c>
      <c r="G53" s="27" t="s">
        <v>886</v>
      </c>
      <c r="H53" s="31">
        <v>10</v>
      </c>
      <c r="I53" s="31">
        <v>9</v>
      </c>
      <c r="J53" s="31" t="s">
        <v>27</v>
      </c>
      <c r="K53" s="31" t="s">
        <v>27</v>
      </c>
      <c r="L53" s="38"/>
      <c r="M53" s="38">
        <v>7</v>
      </c>
      <c r="N53" s="38" t="s">
        <v>3832</v>
      </c>
      <c r="O53" s="38"/>
      <c r="P53" s="33">
        <v>7</v>
      </c>
      <c r="Q53" s="34">
        <f t="shared" si="0"/>
        <v>8.1999999999999993</v>
      </c>
      <c r="R53" s="35" t="str">
        <f t="shared" si="3"/>
        <v>B+</v>
      </c>
      <c r="S53" s="36" t="str">
        <f t="shared" si="1"/>
        <v>Khá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887</v>
      </c>
      <c r="D54" s="28" t="s">
        <v>672</v>
      </c>
      <c r="E54" s="29" t="s">
        <v>225</v>
      </c>
      <c r="F54" s="30" t="s">
        <v>888</v>
      </c>
      <c r="G54" s="27" t="s">
        <v>424</v>
      </c>
      <c r="H54" s="31">
        <v>10</v>
      </c>
      <c r="I54" s="31">
        <v>8</v>
      </c>
      <c r="J54" s="31" t="s">
        <v>27</v>
      </c>
      <c r="K54" s="31" t="s">
        <v>27</v>
      </c>
      <c r="L54" s="38"/>
      <c r="M54" s="38">
        <v>7</v>
      </c>
      <c r="N54" s="38" t="s">
        <v>3832</v>
      </c>
      <c r="O54" s="38"/>
      <c r="P54" s="33">
        <v>7</v>
      </c>
      <c r="Q54" s="34">
        <f t="shared" si="0"/>
        <v>7.9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889</v>
      </c>
      <c r="D55" s="28" t="s">
        <v>890</v>
      </c>
      <c r="E55" s="29" t="s">
        <v>225</v>
      </c>
      <c r="F55" s="30" t="s">
        <v>589</v>
      </c>
      <c r="G55" s="27" t="s">
        <v>115</v>
      </c>
      <c r="H55" s="31">
        <v>10</v>
      </c>
      <c r="I55" s="31">
        <v>7</v>
      </c>
      <c r="J55" s="31" t="s">
        <v>27</v>
      </c>
      <c r="K55" s="31" t="s">
        <v>27</v>
      </c>
      <c r="L55" s="38"/>
      <c r="M55" s="38">
        <v>5</v>
      </c>
      <c r="N55" s="38" t="s">
        <v>3834</v>
      </c>
      <c r="O55" s="38"/>
      <c r="P55" s="33">
        <v>5</v>
      </c>
      <c r="Q55" s="34">
        <f t="shared" si="0"/>
        <v>6.6</v>
      </c>
      <c r="R55" s="35" t="str">
        <f t="shared" si="3"/>
        <v>C+</v>
      </c>
      <c r="S55" s="36" t="str">
        <f t="shared" si="1"/>
        <v>Trung bình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891</v>
      </c>
      <c r="D56" s="28" t="s">
        <v>74</v>
      </c>
      <c r="E56" s="29" t="s">
        <v>892</v>
      </c>
      <c r="F56" s="30" t="s">
        <v>251</v>
      </c>
      <c r="G56" s="27" t="s">
        <v>893</v>
      </c>
      <c r="H56" s="31">
        <v>10</v>
      </c>
      <c r="I56" s="31">
        <v>8</v>
      </c>
      <c r="J56" s="31" t="s">
        <v>27</v>
      </c>
      <c r="K56" s="31" t="s">
        <v>27</v>
      </c>
      <c r="L56" s="38"/>
      <c r="M56" s="38">
        <v>7</v>
      </c>
      <c r="N56" s="38" t="s">
        <v>3832</v>
      </c>
      <c r="O56" s="38"/>
      <c r="P56" s="33">
        <v>7</v>
      </c>
      <c r="Q56" s="34">
        <f t="shared" si="0"/>
        <v>7.9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894</v>
      </c>
      <c r="D57" s="28" t="s">
        <v>895</v>
      </c>
      <c r="E57" s="29" t="s">
        <v>242</v>
      </c>
      <c r="F57" s="30" t="s">
        <v>513</v>
      </c>
      <c r="G57" s="27" t="s">
        <v>739</v>
      </c>
      <c r="H57" s="31">
        <v>10</v>
      </c>
      <c r="I57" s="31">
        <v>7</v>
      </c>
      <c r="J57" s="31" t="s">
        <v>27</v>
      </c>
      <c r="K57" s="31" t="s">
        <v>27</v>
      </c>
      <c r="L57" s="38"/>
      <c r="M57" s="38">
        <v>7</v>
      </c>
      <c r="N57" s="38" t="s">
        <v>3832</v>
      </c>
      <c r="O57" s="38"/>
      <c r="P57" s="33">
        <v>7</v>
      </c>
      <c r="Q57" s="34">
        <f t="shared" si="0"/>
        <v>7.6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896</v>
      </c>
      <c r="D58" s="28" t="s">
        <v>897</v>
      </c>
      <c r="E58" s="29" t="s">
        <v>242</v>
      </c>
      <c r="F58" s="30" t="s">
        <v>664</v>
      </c>
      <c r="G58" s="27" t="s">
        <v>615</v>
      </c>
      <c r="H58" s="31">
        <v>10</v>
      </c>
      <c r="I58" s="31">
        <v>8</v>
      </c>
      <c r="J58" s="31" t="s">
        <v>27</v>
      </c>
      <c r="K58" s="31" t="s">
        <v>27</v>
      </c>
      <c r="L58" s="38"/>
      <c r="M58" s="38">
        <v>5</v>
      </c>
      <c r="N58" s="38" t="s">
        <v>3834</v>
      </c>
      <c r="O58" s="38"/>
      <c r="P58" s="33">
        <v>5</v>
      </c>
      <c r="Q58" s="34">
        <f t="shared" si="0"/>
        <v>6.9</v>
      </c>
      <c r="R58" s="35" t="str">
        <f t="shared" si="3"/>
        <v>C+</v>
      </c>
      <c r="S58" s="36" t="str">
        <f t="shared" si="1"/>
        <v>Trung bình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898</v>
      </c>
      <c r="D59" s="28" t="s">
        <v>899</v>
      </c>
      <c r="E59" s="29" t="s">
        <v>519</v>
      </c>
      <c r="F59" s="30" t="s">
        <v>148</v>
      </c>
      <c r="G59" s="27" t="s">
        <v>652</v>
      </c>
      <c r="H59" s="31">
        <v>10</v>
      </c>
      <c r="I59" s="31">
        <v>10</v>
      </c>
      <c r="J59" s="31" t="s">
        <v>27</v>
      </c>
      <c r="K59" s="31" t="s">
        <v>27</v>
      </c>
      <c r="L59" s="38"/>
      <c r="M59" s="38">
        <v>6</v>
      </c>
      <c r="N59" s="137" t="s">
        <v>3833</v>
      </c>
      <c r="O59" s="38"/>
      <c r="P59" s="33">
        <v>6</v>
      </c>
      <c r="Q59" s="34">
        <f t="shared" si="0"/>
        <v>8</v>
      </c>
      <c r="R59" s="35" t="str">
        <f t="shared" si="3"/>
        <v>B+</v>
      </c>
      <c r="S59" s="36" t="str">
        <f t="shared" si="1"/>
        <v>Khá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900</v>
      </c>
      <c r="D60" s="28" t="s">
        <v>94</v>
      </c>
      <c r="E60" s="29" t="s">
        <v>519</v>
      </c>
      <c r="F60" s="30" t="s">
        <v>901</v>
      </c>
      <c r="G60" s="27" t="s">
        <v>647</v>
      </c>
      <c r="H60" s="31">
        <v>10</v>
      </c>
      <c r="I60" s="31">
        <v>7</v>
      </c>
      <c r="J60" s="31" t="s">
        <v>27</v>
      </c>
      <c r="K60" s="31" t="s">
        <v>27</v>
      </c>
      <c r="L60" s="38"/>
      <c r="M60" s="38">
        <v>7</v>
      </c>
      <c r="N60" s="38" t="s">
        <v>3832</v>
      </c>
      <c r="O60" s="38"/>
      <c r="P60" s="33">
        <v>7</v>
      </c>
      <c r="Q60" s="34">
        <f t="shared" si="0"/>
        <v>7.6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902</v>
      </c>
      <c r="D61" s="28" t="s">
        <v>903</v>
      </c>
      <c r="E61" s="29" t="s">
        <v>526</v>
      </c>
      <c r="F61" s="30" t="s">
        <v>904</v>
      </c>
      <c r="G61" s="27" t="s">
        <v>227</v>
      </c>
      <c r="H61" s="31">
        <v>10</v>
      </c>
      <c r="I61" s="31">
        <v>7</v>
      </c>
      <c r="J61" s="31" t="s">
        <v>27</v>
      </c>
      <c r="K61" s="31" t="s">
        <v>27</v>
      </c>
      <c r="L61" s="38"/>
      <c r="M61" s="38">
        <v>5</v>
      </c>
      <c r="N61" s="38" t="s">
        <v>3834</v>
      </c>
      <c r="O61" s="38"/>
      <c r="P61" s="33">
        <v>5</v>
      </c>
      <c r="Q61" s="34">
        <f t="shared" si="0"/>
        <v>6.6</v>
      </c>
      <c r="R61" s="35" t="str">
        <f t="shared" si="3"/>
        <v>C+</v>
      </c>
      <c r="S61" s="36" t="str">
        <f t="shared" si="1"/>
        <v>Trung bình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905</v>
      </c>
      <c r="D62" s="28" t="s">
        <v>442</v>
      </c>
      <c r="E62" s="29" t="s">
        <v>531</v>
      </c>
      <c r="F62" s="30" t="s">
        <v>906</v>
      </c>
      <c r="G62" s="27" t="s">
        <v>87</v>
      </c>
      <c r="H62" s="31">
        <v>10</v>
      </c>
      <c r="I62" s="31">
        <v>7</v>
      </c>
      <c r="J62" s="31" t="s">
        <v>27</v>
      </c>
      <c r="K62" s="31" t="s">
        <v>27</v>
      </c>
      <c r="L62" s="38"/>
      <c r="M62" s="38">
        <v>6</v>
      </c>
      <c r="N62" s="137" t="s">
        <v>3833</v>
      </c>
      <c r="O62" s="38"/>
      <c r="P62" s="33">
        <v>6</v>
      </c>
      <c r="Q62" s="34">
        <f t="shared" si="0"/>
        <v>7.1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907</v>
      </c>
      <c r="D63" s="28" t="s">
        <v>534</v>
      </c>
      <c r="E63" s="29" t="s">
        <v>257</v>
      </c>
      <c r="F63" s="30" t="s">
        <v>908</v>
      </c>
      <c r="G63" s="27" t="s">
        <v>647</v>
      </c>
      <c r="H63" s="31">
        <v>10</v>
      </c>
      <c r="I63" s="31">
        <v>7</v>
      </c>
      <c r="J63" s="31" t="s">
        <v>27</v>
      </c>
      <c r="K63" s="31" t="s">
        <v>27</v>
      </c>
      <c r="L63" s="38"/>
      <c r="M63" s="38">
        <v>9</v>
      </c>
      <c r="N63" s="38" t="s">
        <v>3837</v>
      </c>
      <c r="O63" s="38"/>
      <c r="P63" s="33">
        <v>9</v>
      </c>
      <c r="Q63" s="34">
        <f t="shared" si="0"/>
        <v>8.6</v>
      </c>
      <c r="R63" s="35" t="str">
        <f t="shared" si="3"/>
        <v>A</v>
      </c>
      <c r="S63" s="36" t="str">
        <f t="shared" si="1"/>
        <v>Giỏi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909</v>
      </c>
      <c r="D64" s="28" t="s">
        <v>117</v>
      </c>
      <c r="E64" s="29" t="s">
        <v>279</v>
      </c>
      <c r="F64" s="30" t="s">
        <v>724</v>
      </c>
      <c r="G64" s="27" t="s">
        <v>267</v>
      </c>
      <c r="H64" s="31">
        <v>10</v>
      </c>
      <c r="I64" s="31">
        <v>7</v>
      </c>
      <c r="J64" s="31" t="s">
        <v>27</v>
      </c>
      <c r="K64" s="31" t="s">
        <v>27</v>
      </c>
      <c r="L64" s="38"/>
      <c r="M64" s="38">
        <v>6</v>
      </c>
      <c r="N64" s="137" t="s">
        <v>3833</v>
      </c>
      <c r="O64" s="38"/>
      <c r="P64" s="33">
        <v>6</v>
      </c>
      <c r="Q64" s="34">
        <f t="shared" si="0"/>
        <v>7.1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910</v>
      </c>
      <c r="D65" s="28" t="s">
        <v>911</v>
      </c>
      <c r="E65" s="29" t="s">
        <v>279</v>
      </c>
      <c r="F65" s="30" t="s">
        <v>209</v>
      </c>
      <c r="G65" s="27" t="s">
        <v>181</v>
      </c>
      <c r="H65" s="31">
        <v>10</v>
      </c>
      <c r="I65" s="31">
        <v>9</v>
      </c>
      <c r="J65" s="31" t="s">
        <v>27</v>
      </c>
      <c r="K65" s="31" t="s">
        <v>27</v>
      </c>
      <c r="L65" s="38"/>
      <c r="M65" s="38">
        <v>9</v>
      </c>
      <c r="N65" s="38" t="s">
        <v>3837</v>
      </c>
      <c r="O65" s="38"/>
      <c r="P65" s="33">
        <v>9</v>
      </c>
      <c r="Q65" s="34">
        <f t="shared" si="0"/>
        <v>9.1999999999999993</v>
      </c>
      <c r="R65" s="35" t="str">
        <f t="shared" si="3"/>
        <v>A+</v>
      </c>
      <c r="S65" s="36" t="str">
        <f t="shared" si="1"/>
        <v>Giỏi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912</v>
      </c>
      <c r="D66" s="28" t="s">
        <v>913</v>
      </c>
      <c r="E66" s="29" t="s">
        <v>283</v>
      </c>
      <c r="F66" s="30" t="s">
        <v>286</v>
      </c>
      <c r="G66" s="27" t="s">
        <v>83</v>
      </c>
      <c r="H66" s="31">
        <v>10</v>
      </c>
      <c r="I66" s="31">
        <v>10</v>
      </c>
      <c r="J66" s="31" t="s">
        <v>27</v>
      </c>
      <c r="K66" s="31" t="s">
        <v>27</v>
      </c>
      <c r="L66" s="38"/>
      <c r="M66" s="38">
        <v>5</v>
      </c>
      <c r="N66" s="38" t="s">
        <v>3834</v>
      </c>
      <c r="O66" s="38"/>
      <c r="P66" s="33">
        <v>5</v>
      </c>
      <c r="Q66" s="34">
        <f t="shared" si="0"/>
        <v>7.5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914</v>
      </c>
      <c r="D67" s="28" t="s">
        <v>915</v>
      </c>
      <c r="E67" s="29" t="s">
        <v>916</v>
      </c>
      <c r="F67" s="30" t="s">
        <v>507</v>
      </c>
      <c r="G67" s="27" t="s">
        <v>917</v>
      </c>
      <c r="H67" s="31">
        <v>10</v>
      </c>
      <c r="I67" s="31">
        <v>7</v>
      </c>
      <c r="J67" s="31" t="s">
        <v>27</v>
      </c>
      <c r="K67" s="31" t="s">
        <v>27</v>
      </c>
      <c r="L67" s="38"/>
      <c r="M67" s="38">
        <v>6</v>
      </c>
      <c r="N67" s="137" t="s">
        <v>3833</v>
      </c>
      <c r="O67" s="38"/>
      <c r="P67" s="33">
        <v>6</v>
      </c>
      <c r="Q67" s="34">
        <f t="shared" si="0"/>
        <v>7.1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918</v>
      </c>
      <c r="D68" s="28" t="s">
        <v>686</v>
      </c>
      <c r="E68" s="29" t="s">
        <v>760</v>
      </c>
      <c r="F68" s="30" t="s">
        <v>381</v>
      </c>
      <c r="G68" s="27" t="s">
        <v>272</v>
      </c>
      <c r="H68" s="31">
        <v>10</v>
      </c>
      <c r="I68" s="31">
        <v>8</v>
      </c>
      <c r="J68" s="31" t="s">
        <v>27</v>
      </c>
      <c r="K68" s="31" t="s">
        <v>27</v>
      </c>
      <c r="L68" s="38"/>
      <c r="M68" s="38">
        <v>6</v>
      </c>
      <c r="N68" s="137" t="s">
        <v>3833</v>
      </c>
      <c r="O68" s="38"/>
      <c r="P68" s="33">
        <v>6</v>
      </c>
      <c r="Q68" s="34">
        <f t="shared" si="0"/>
        <v>7.4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919</v>
      </c>
      <c r="D69" s="28" t="s">
        <v>920</v>
      </c>
      <c r="E69" s="29" t="s">
        <v>921</v>
      </c>
      <c r="F69" s="30" t="s">
        <v>922</v>
      </c>
      <c r="G69" s="27" t="s">
        <v>181</v>
      </c>
      <c r="H69" s="31">
        <v>10</v>
      </c>
      <c r="I69" s="31">
        <v>10</v>
      </c>
      <c r="J69" s="31" t="s">
        <v>27</v>
      </c>
      <c r="K69" s="31" t="s">
        <v>27</v>
      </c>
      <c r="L69" s="38"/>
      <c r="M69" s="38">
        <v>6</v>
      </c>
      <c r="N69" s="137" t="s">
        <v>3833</v>
      </c>
      <c r="O69" s="38"/>
      <c r="P69" s="33">
        <v>6</v>
      </c>
      <c r="Q69" s="34">
        <f t="shared" si="0"/>
        <v>8</v>
      </c>
      <c r="R69" s="35" t="str">
        <f t="shared" si="3"/>
        <v>B+</v>
      </c>
      <c r="S69" s="36" t="str">
        <f t="shared" si="1"/>
        <v>Khá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923</v>
      </c>
      <c r="D70" s="28" t="s">
        <v>924</v>
      </c>
      <c r="E70" s="29" t="s">
        <v>300</v>
      </c>
      <c r="F70" s="30" t="s">
        <v>925</v>
      </c>
      <c r="G70" s="27" t="s">
        <v>643</v>
      </c>
      <c r="H70" s="31">
        <v>10</v>
      </c>
      <c r="I70" s="31">
        <v>7</v>
      </c>
      <c r="J70" s="31" t="s">
        <v>27</v>
      </c>
      <c r="K70" s="31" t="s">
        <v>27</v>
      </c>
      <c r="L70" s="38"/>
      <c r="M70" s="38">
        <v>5</v>
      </c>
      <c r="N70" s="38" t="s">
        <v>3834</v>
      </c>
      <c r="O70" s="38"/>
      <c r="P70" s="33">
        <v>5</v>
      </c>
      <c r="Q70" s="34">
        <f t="shared" si="0"/>
        <v>6.6</v>
      </c>
      <c r="R70" s="35" t="str">
        <f t="shared" si="3"/>
        <v>C+</v>
      </c>
      <c r="S70" s="36" t="str">
        <f t="shared" si="1"/>
        <v>Trung bình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926</v>
      </c>
      <c r="D71" s="28" t="s">
        <v>927</v>
      </c>
      <c r="E71" s="29" t="s">
        <v>300</v>
      </c>
      <c r="F71" s="30" t="s">
        <v>393</v>
      </c>
      <c r="G71" s="27" t="s">
        <v>189</v>
      </c>
      <c r="H71" s="31">
        <v>10</v>
      </c>
      <c r="I71" s="31">
        <v>8</v>
      </c>
      <c r="J71" s="31" t="s">
        <v>27</v>
      </c>
      <c r="K71" s="31" t="s">
        <v>27</v>
      </c>
      <c r="L71" s="38"/>
      <c r="M71" s="38">
        <v>7</v>
      </c>
      <c r="N71" s="38" t="s">
        <v>3832</v>
      </c>
      <c r="O71" s="38"/>
      <c r="P71" s="33">
        <v>7</v>
      </c>
      <c r="Q71" s="34">
        <f t="shared" si="0"/>
        <v>7.9</v>
      </c>
      <c r="R71" s="35" t="str">
        <f t="shared" si="3"/>
        <v>B</v>
      </c>
      <c r="S71" s="36" t="str">
        <f t="shared" si="1"/>
        <v>Khá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928</v>
      </c>
      <c r="D72" s="28" t="s">
        <v>237</v>
      </c>
      <c r="E72" s="29" t="s">
        <v>311</v>
      </c>
      <c r="F72" s="30" t="s">
        <v>290</v>
      </c>
      <c r="G72" s="27" t="s">
        <v>158</v>
      </c>
      <c r="H72" s="31">
        <v>9</v>
      </c>
      <c r="I72" s="31">
        <v>7</v>
      </c>
      <c r="J72" s="31" t="s">
        <v>27</v>
      </c>
      <c r="K72" s="31" t="s">
        <v>27</v>
      </c>
      <c r="L72" s="38"/>
      <c r="M72" s="38">
        <v>5</v>
      </c>
      <c r="N72" s="38" t="s">
        <v>3834</v>
      </c>
      <c r="O72" s="38"/>
      <c r="P72" s="33">
        <v>5</v>
      </c>
      <c r="Q72" s="34">
        <f t="shared" si="0"/>
        <v>6.4</v>
      </c>
      <c r="R72" s="35" t="str">
        <f t="shared" si="3"/>
        <v>C</v>
      </c>
      <c r="S72" s="36" t="str">
        <f t="shared" si="1"/>
        <v>Trung bình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929</v>
      </c>
      <c r="D73" s="28" t="s">
        <v>582</v>
      </c>
      <c r="E73" s="29" t="s">
        <v>930</v>
      </c>
      <c r="F73" s="30" t="s">
        <v>931</v>
      </c>
      <c r="G73" s="27" t="s">
        <v>120</v>
      </c>
      <c r="H73" s="31">
        <v>10</v>
      </c>
      <c r="I73" s="31">
        <v>7</v>
      </c>
      <c r="J73" s="31" t="s">
        <v>27</v>
      </c>
      <c r="K73" s="31" t="s">
        <v>27</v>
      </c>
      <c r="L73" s="38"/>
      <c r="M73" s="38">
        <v>8</v>
      </c>
      <c r="N73" s="38" t="s">
        <v>3836</v>
      </c>
      <c r="O73" s="38"/>
      <c r="P73" s="33">
        <v>8</v>
      </c>
      <c r="Q73" s="34">
        <f t="shared" si="0"/>
        <v>8.1</v>
      </c>
      <c r="R73" s="35" t="str">
        <f t="shared" si="3"/>
        <v>B+</v>
      </c>
      <c r="S73" s="36" t="str">
        <f t="shared" si="1"/>
        <v>Khá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932</v>
      </c>
      <c r="D74" s="28" t="s">
        <v>933</v>
      </c>
      <c r="E74" s="29" t="s">
        <v>934</v>
      </c>
      <c r="F74" s="30" t="s">
        <v>935</v>
      </c>
      <c r="G74" s="27" t="s">
        <v>115</v>
      </c>
      <c r="H74" s="31">
        <v>10</v>
      </c>
      <c r="I74" s="31">
        <v>7</v>
      </c>
      <c r="J74" s="31" t="s">
        <v>27</v>
      </c>
      <c r="K74" s="31" t="s">
        <v>27</v>
      </c>
      <c r="L74" s="38"/>
      <c r="M74" s="38">
        <v>5</v>
      </c>
      <c r="N74" s="38" t="s">
        <v>3834</v>
      </c>
      <c r="O74" s="38"/>
      <c r="P74" s="33">
        <v>5</v>
      </c>
      <c r="Q74" s="34">
        <f t="shared" si="0"/>
        <v>6.6</v>
      </c>
      <c r="R74" s="35" t="str">
        <f t="shared" si="3"/>
        <v>C+</v>
      </c>
      <c r="S74" s="36" t="str">
        <f t="shared" si="1"/>
        <v>Trung bình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936</v>
      </c>
      <c r="D75" s="28" t="s">
        <v>937</v>
      </c>
      <c r="E75" s="29" t="s">
        <v>319</v>
      </c>
      <c r="F75" s="30" t="s">
        <v>938</v>
      </c>
      <c r="G75" s="27" t="s">
        <v>185</v>
      </c>
      <c r="H75" s="31">
        <v>10</v>
      </c>
      <c r="I75" s="31">
        <v>8</v>
      </c>
      <c r="J75" s="31" t="s">
        <v>27</v>
      </c>
      <c r="K75" s="31" t="s">
        <v>27</v>
      </c>
      <c r="L75" s="38"/>
      <c r="M75" s="38">
        <v>7</v>
      </c>
      <c r="N75" s="38" t="s">
        <v>3832</v>
      </c>
      <c r="O75" s="38"/>
      <c r="P75" s="33">
        <v>7</v>
      </c>
      <c r="Q75" s="34">
        <f t="shared" ref="Q75:Q81" si="5">ROUND(SUMPRODUCT(H75:P75,$H$10:$P$10)/100,1)</f>
        <v>7.9</v>
      </c>
      <c r="R75" s="35" t="str">
        <f t="shared" si="3"/>
        <v>B</v>
      </c>
      <c r="S75" s="36" t="str">
        <f t="shared" si="1"/>
        <v>Khá</v>
      </c>
      <c r="T75" s="37" t="str">
        <f t="shared" si="4"/>
        <v/>
      </c>
      <c r="U75" s="91"/>
      <c r="V75" s="89" t="str">
        <f t="shared" ref="V75:V81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939</v>
      </c>
      <c r="D76" s="28" t="s">
        <v>117</v>
      </c>
      <c r="E76" s="29" t="s">
        <v>319</v>
      </c>
      <c r="F76" s="30" t="s">
        <v>940</v>
      </c>
      <c r="G76" s="27" t="s">
        <v>941</v>
      </c>
      <c r="H76" s="31">
        <v>0</v>
      </c>
      <c r="I76" s="31"/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>Không đủ ĐKDT</v>
      </c>
      <c r="U76" s="91"/>
      <c r="V76" s="89" t="str">
        <f t="shared" si="6"/>
        <v>Học lại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942</v>
      </c>
      <c r="D77" s="28" t="s">
        <v>113</v>
      </c>
      <c r="E77" s="29" t="s">
        <v>319</v>
      </c>
      <c r="F77" s="30" t="s">
        <v>188</v>
      </c>
      <c r="G77" s="27" t="s">
        <v>120</v>
      </c>
      <c r="H77" s="31">
        <v>10</v>
      </c>
      <c r="I77" s="31">
        <v>7</v>
      </c>
      <c r="J77" s="31" t="s">
        <v>27</v>
      </c>
      <c r="K77" s="31" t="s">
        <v>27</v>
      </c>
      <c r="L77" s="38"/>
      <c r="M77" s="38">
        <v>7</v>
      </c>
      <c r="N77" s="38" t="s">
        <v>3832</v>
      </c>
      <c r="O77" s="38"/>
      <c r="P77" s="33">
        <v>7</v>
      </c>
      <c r="Q77" s="34">
        <f t="shared" si="5"/>
        <v>7.6</v>
      </c>
      <c r="R77" s="35" t="str">
        <f t="shared" si="3"/>
        <v>B</v>
      </c>
      <c r="S77" s="36" t="str">
        <f t="shared" si="1"/>
        <v>Khá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943</v>
      </c>
      <c r="D78" s="28" t="s">
        <v>944</v>
      </c>
      <c r="E78" s="29" t="s">
        <v>319</v>
      </c>
      <c r="F78" s="30" t="s">
        <v>945</v>
      </c>
      <c r="G78" s="27" t="s">
        <v>739</v>
      </c>
      <c r="H78" s="31">
        <v>10</v>
      </c>
      <c r="I78" s="31">
        <v>10</v>
      </c>
      <c r="J78" s="31" t="s">
        <v>27</v>
      </c>
      <c r="K78" s="31" t="s">
        <v>27</v>
      </c>
      <c r="L78" s="38"/>
      <c r="M78" s="38">
        <v>8</v>
      </c>
      <c r="N78" s="38" t="s">
        <v>3836</v>
      </c>
      <c r="O78" s="38"/>
      <c r="P78" s="33">
        <v>8</v>
      </c>
      <c r="Q78" s="34">
        <f t="shared" si="5"/>
        <v>9</v>
      </c>
      <c r="R78" s="35" t="str">
        <f t="shared" si="3"/>
        <v>A+</v>
      </c>
      <c r="S78" s="36" t="str">
        <f t="shared" si="1"/>
        <v>Giỏi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946</v>
      </c>
      <c r="D79" s="28" t="s">
        <v>947</v>
      </c>
      <c r="E79" s="29" t="s">
        <v>948</v>
      </c>
      <c r="F79" s="30" t="s">
        <v>563</v>
      </c>
      <c r="G79" s="27" t="s">
        <v>189</v>
      </c>
      <c r="H79" s="31">
        <v>9</v>
      </c>
      <c r="I79" s="31">
        <v>8</v>
      </c>
      <c r="J79" s="31" t="s">
        <v>27</v>
      </c>
      <c r="K79" s="31" t="s">
        <v>27</v>
      </c>
      <c r="L79" s="38"/>
      <c r="M79" s="38">
        <v>3</v>
      </c>
      <c r="N79" s="38" t="s">
        <v>1995</v>
      </c>
      <c r="O79" s="38"/>
      <c r="P79" s="33">
        <v>3</v>
      </c>
      <c r="Q79" s="34">
        <f t="shared" si="5"/>
        <v>5.7</v>
      </c>
      <c r="R79" s="35" t="str">
        <f t="shared" si="3"/>
        <v>C</v>
      </c>
      <c r="S79" s="36" t="str">
        <f t="shared" si="1"/>
        <v>Trung bình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949</v>
      </c>
      <c r="D80" s="28" t="s">
        <v>950</v>
      </c>
      <c r="E80" s="29" t="s">
        <v>338</v>
      </c>
      <c r="F80" s="30" t="s">
        <v>951</v>
      </c>
      <c r="G80" s="27" t="s">
        <v>424</v>
      </c>
      <c r="H80" s="31">
        <v>10</v>
      </c>
      <c r="I80" s="31">
        <v>6</v>
      </c>
      <c r="J80" s="31" t="s">
        <v>27</v>
      </c>
      <c r="K80" s="31" t="s">
        <v>27</v>
      </c>
      <c r="L80" s="38"/>
      <c r="M80" s="38">
        <v>5</v>
      </c>
      <c r="N80" s="38" t="s">
        <v>3834</v>
      </c>
      <c r="O80" s="38"/>
      <c r="P80" s="33">
        <v>5</v>
      </c>
      <c r="Q80" s="34">
        <f t="shared" si="5"/>
        <v>6.3</v>
      </c>
      <c r="R80" s="35" t="str">
        <f t="shared" si="3"/>
        <v>C</v>
      </c>
      <c r="S80" s="36" t="str">
        <f t="shared" si="1"/>
        <v>Trung bình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952</v>
      </c>
      <c r="D81" s="28" t="s">
        <v>502</v>
      </c>
      <c r="E81" s="29" t="s">
        <v>953</v>
      </c>
      <c r="F81" s="30" t="s">
        <v>532</v>
      </c>
      <c r="G81" s="27" t="s">
        <v>102</v>
      </c>
      <c r="H81" s="31">
        <v>10</v>
      </c>
      <c r="I81" s="31">
        <v>5</v>
      </c>
      <c r="J81" s="31" t="s">
        <v>27</v>
      </c>
      <c r="K81" s="31" t="s">
        <v>27</v>
      </c>
      <c r="L81" s="38"/>
      <c r="M81" s="38">
        <v>5</v>
      </c>
      <c r="N81" s="38" t="s">
        <v>3834</v>
      </c>
      <c r="O81" s="38"/>
      <c r="P81" s="33">
        <v>5</v>
      </c>
      <c r="Q81" s="34">
        <f t="shared" si="5"/>
        <v>6</v>
      </c>
      <c r="R81" s="35" t="str">
        <f t="shared" si="3"/>
        <v>C</v>
      </c>
      <c r="S81" s="36" t="str">
        <f t="shared" si="1"/>
        <v>Trung bình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7.5" customHeight="1">
      <c r="A82" s="2"/>
      <c r="B82" s="39"/>
      <c r="C82" s="40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</row>
    <row r="83" spans="1:38" ht="16.5">
      <c r="A83" s="2"/>
      <c r="B83" s="111" t="s">
        <v>28</v>
      </c>
      <c r="C83" s="111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t="16.5" customHeight="1">
      <c r="A84" s="2"/>
      <c r="B84" s="45" t="s">
        <v>29</v>
      </c>
      <c r="C84" s="45"/>
      <c r="D84" s="46">
        <f>+$Y$9</f>
        <v>71</v>
      </c>
      <c r="E84" s="47" t="s">
        <v>30</v>
      </c>
      <c r="F84" s="47"/>
      <c r="G84" s="131" t="s">
        <v>31</v>
      </c>
      <c r="H84" s="131"/>
      <c r="I84" s="131"/>
      <c r="J84" s="131"/>
      <c r="K84" s="131"/>
      <c r="L84" s="131"/>
      <c r="M84" s="131"/>
      <c r="N84" s="131"/>
      <c r="O84" s="131"/>
      <c r="P84" s="48">
        <f>$Y$9 -COUNTIF($T$10:$T$271,"Vắng") -COUNTIF($T$10:$T$271,"Vắng có phép") - COUNTIF($T$10:$T$271,"Đình chỉ thi") - COUNTIF($T$10:$T$271,"Không đủ ĐKDT")</f>
        <v>69</v>
      </c>
      <c r="Q84" s="48"/>
      <c r="R84" s="49"/>
      <c r="S84" s="50"/>
      <c r="T84" s="50" t="s">
        <v>30</v>
      </c>
      <c r="U84" s="3"/>
    </row>
    <row r="85" spans="1:38" ht="16.5" customHeight="1">
      <c r="A85" s="2"/>
      <c r="B85" s="45" t="s">
        <v>32</v>
      </c>
      <c r="C85" s="45"/>
      <c r="D85" s="46">
        <f>+$AJ$9</f>
        <v>69</v>
      </c>
      <c r="E85" s="47" t="s">
        <v>30</v>
      </c>
      <c r="F85" s="47"/>
      <c r="G85" s="131" t="s">
        <v>33</v>
      </c>
      <c r="H85" s="131"/>
      <c r="I85" s="131"/>
      <c r="J85" s="131"/>
      <c r="K85" s="131"/>
      <c r="L85" s="131"/>
      <c r="M85" s="131"/>
      <c r="N85" s="131"/>
      <c r="O85" s="131"/>
      <c r="P85" s="51">
        <f>COUNTIF($T$10:$T$147,"Vắng")</f>
        <v>0</v>
      </c>
      <c r="Q85" s="51"/>
      <c r="R85" s="52"/>
      <c r="S85" s="50"/>
      <c r="T85" s="50" t="s">
        <v>30</v>
      </c>
      <c r="U85" s="3"/>
    </row>
    <row r="86" spans="1:38" ht="16.5" customHeight="1">
      <c r="A86" s="2"/>
      <c r="B86" s="45" t="s">
        <v>53</v>
      </c>
      <c r="C86" s="45"/>
      <c r="D86" s="83">
        <f>COUNTIF(V11:V81,"Học lại")</f>
        <v>2</v>
      </c>
      <c r="E86" s="47" t="s">
        <v>30</v>
      </c>
      <c r="F86" s="47"/>
      <c r="G86" s="131" t="s">
        <v>54</v>
      </c>
      <c r="H86" s="131"/>
      <c r="I86" s="131"/>
      <c r="J86" s="131"/>
      <c r="K86" s="131"/>
      <c r="L86" s="131"/>
      <c r="M86" s="131"/>
      <c r="N86" s="131"/>
      <c r="O86" s="131"/>
      <c r="P86" s="48">
        <f>COUNTIF($T$10:$T$147,"Vắng có phép")</f>
        <v>0</v>
      </c>
      <c r="Q86" s="48"/>
      <c r="R86" s="49"/>
      <c r="S86" s="50"/>
      <c r="T86" s="50" t="s">
        <v>30</v>
      </c>
      <c r="U86" s="3"/>
    </row>
    <row r="87" spans="1:38" ht="3" customHeight="1">
      <c r="A87" s="2"/>
      <c r="B87" s="39"/>
      <c r="C87" s="40"/>
      <c r="D87" s="40"/>
      <c r="E87" s="41"/>
      <c r="F87" s="41"/>
      <c r="G87" s="41"/>
      <c r="H87" s="42"/>
      <c r="I87" s="43"/>
      <c r="J87" s="43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3"/>
    </row>
    <row r="88" spans="1:38">
      <c r="B88" s="84" t="s">
        <v>34</v>
      </c>
      <c r="C88" s="84"/>
      <c r="D88" s="85">
        <f>COUNTIF(V11:V81,"Thi lại")</f>
        <v>0</v>
      </c>
      <c r="E88" s="86" t="s">
        <v>30</v>
      </c>
      <c r="F88" s="3"/>
      <c r="G88" s="3"/>
      <c r="H88" s="3"/>
      <c r="I88" s="3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3"/>
    </row>
    <row r="89" spans="1:38">
      <c r="B89" s="84"/>
      <c r="C89" s="84"/>
      <c r="D89" s="85"/>
      <c r="E89" s="86"/>
      <c r="F89" s="3"/>
      <c r="G89" s="3"/>
      <c r="H89" s="3"/>
      <c r="I89" s="3"/>
      <c r="J89" s="130" t="s">
        <v>3865</v>
      </c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3"/>
    </row>
    <row r="90" spans="1:38">
      <c r="A90" s="53"/>
      <c r="B90" s="99" t="s">
        <v>35</v>
      </c>
      <c r="C90" s="99"/>
      <c r="D90" s="99"/>
      <c r="E90" s="99"/>
      <c r="F90" s="99"/>
      <c r="G90" s="99"/>
      <c r="H90" s="99"/>
      <c r="I90" s="54"/>
      <c r="J90" s="104" t="s">
        <v>36</v>
      </c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3"/>
    </row>
    <row r="91" spans="1:38" ht="4.5" customHeight="1">
      <c r="A91" s="2"/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38" s="2" customFormat="1">
      <c r="B92" s="99" t="s">
        <v>37</v>
      </c>
      <c r="C92" s="99"/>
      <c r="D92" s="101" t="s">
        <v>38</v>
      </c>
      <c r="E92" s="101"/>
      <c r="F92" s="101"/>
      <c r="G92" s="101"/>
      <c r="H92" s="101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9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18" customHeight="1">
      <c r="A98" s="1"/>
      <c r="B98" s="100" t="s">
        <v>3863</v>
      </c>
      <c r="C98" s="100"/>
      <c r="D98" s="100" t="s">
        <v>3864</v>
      </c>
      <c r="E98" s="100"/>
      <c r="F98" s="100"/>
      <c r="G98" s="100"/>
      <c r="H98" s="100"/>
      <c r="I98" s="100"/>
      <c r="J98" s="100" t="s">
        <v>39</v>
      </c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4.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36.75" hidden="1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ht="38.25" hidden="1" customHeight="1">
      <c r="B101" s="98" t="s">
        <v>51</v>
      </c>
      <c r="C101" s="99"/>
      <c r="D101" s="99"/>
      <c r="E101" s="99"/>
      <c r="F101" s="99"/>
      <c r="G101" s="99"/>
      <c r="H101" s="98" t="s">
        <v>52</v>
      </c>
      <c r="I101" s="98"/>
      <c r="J101" s="98"/>
      <c r="K101" s="98"/>
      <c r="L101" s="98"/>
      <c r="M101" s="98"/>
      <c r="N101" s="102" t="s">
        <v>57</v>
      </c>
      <c r="O101" s="102"/>
      <c r="P101" s="102"/>
      <c r="Q101" s="102"/>
      <c r="R101" s="102"/>
      <c r="S101" s="102"/>
      <c r="T101" s="102"/>
      <c r="U101" s="102"/>
    </row>
    <row r="102" spans="1:38" hidden="1">
      <c r="B102" s="39"/>
      <c r="C102" s="55"/>
      <c r="D102" s="55"/>
      <c r="E102" s="56"/>
      <c r="F102" s="56"/>
      <c r="G102" s="56"/>
      <c r="H102" s="57"/>
      <c r="I102" s="58"/>
      <c r="J102" s="58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38" hidden="1">
      <c r="B103" s="99" t="s">
        <v>37</v>
      </c>
      <c r="C103" s="99"/>
      <c r="D103" s="101" t="s">
        <v>38</v>
      </c>
      <c r="E103" s="101"/>
      <c r="F103" s="101"/>
      <c r="G103" s="101"/>
      <c r="H103" s="101"/>
      <c r="I103" s="58"/>
      <c r="J103" s="58"/>
      <c r="K103" s="44"/>
      <c r="L103" s="44"/>
      <c r="M103" s="44"/>
      <c r="N103" s="44"/>
      <c r="O103" s="44"/>
      <c r="P103" s="44"/>
      <c r="Q103" s="44"/>
      <c r="R103" s="44"/>
      <c r="S103" s="44"/>
      <c r="T103" s="44"/>
    </row>
    <row r="104" spans="1:38" hidden="1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38" hidden="1"/>
    <row r="106" spans="1:38" hidden="1"/>
    <row r="107" spans="1:38" hidden="1"/>
    <row r="108" spans="1:38" hidden="1"/>
    <row r="109" spans="1:38" s="62" customFormat="1" hidden="1">
      <c r="A109" s="1"/>
      <c r="B109" s="97" t="s">
        <v>3838</v>
      </c>
      <c r="C109" s="97"/>
      <c r="D109" s="97"/>
      <c r="E109" s="97" t="s">
        <v>3839</v>
      </c>
      <c r="F109" s="97"/>
      <c r="G109" s="97"/>
      <c r="H109" s="97" t="s">
        <v>3838</v>
      </c>
      <c r="I109" s="97"/>
      <c r="J109" s="97"/>
      <c r="K109" s="97"/>
      <c r="L109" s="97"/>
      <c r="M109" s="97"/>
      <c r="N109" s="97" t="s">
        <v>58</v>
      </c>
      <c r="O109" s="97"/>
      <c r="P109" s="97"/>
      <c r="Q109" s="97"/>
      <c r="R109" s="97"/>
      <c r="S109" s="97"/>
      <c r="T109" s="97"/>
      <c r="U109" s="97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61"/>
    </row>
    <row r="110" spans="1:38" hidden="1"/>
    <row r="111" spans="1:38" hidden="1"/>
    <row r="112" spans="1:38" hidden="1"/>
  </sheetData>
  <sheetProtection formatCells="0" formatColumns="0" formatRows="0" insertColumns="0" insertRows="0" insertHyperlinks="0" deleteColumns="0" deleteRows="0" sort="0" autoFilter="0" pivotTables="0"/>
  <autoFilter ref="A9:AL81">
    <filterColumn colId="3" showButton="0"/>
  </autoFilter>
  <mergeCells count="61">
    <mergeCell ref="B103:C103"/>
    <mergeCell ref="D103:H103"/>
    <mergeCell ref="B109:D109"/>
    <mergeCell ref="E109:G109"/>
    <mergeCell ref="H109:M109"/>
    <mergeCell ref="N109:U109"/>
    <mergeCell ref="B98:C98"/>
    <mergeCell ref="D98:I98"/>
    <mergeCell ref="J98:T98"/>
    <mergeCell ref="B101:G101"/>
    <mergeCell ref="H101:M101"/>
    <mergeCell ref="N101:U101"/>
    <mergeCell ref="G86:O86"/>
    <mergeCell ref="J88:T88"/>
    <mergeCell ref="J89:T89"/>
    <mergeCell ref="B90:H90"/>
    <mergeCell ref="J90:T90"/>
    <mergeCell ref="B92:C92"/>
    <mergeCell ref="D92:H92"/>
    <mergeCell ref="T8:T10"/>
    <mergeCell ref="U8:U10"/>
    <mergeCell ref="B10:G10"/>
    <mergeCell ref="B83:C83"/>
    <mergeCell ref="G84:O84"/>
    <mergeCell ref="G85:O85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1">
    <cfRule type="cellIs" dxfId="86" priority="4" operator="greaterThan">
      <formula>10</formula>
    </cfRule>
  </conditionalFormatting>
  <conditionalFormatting sqref="C1:C1048576">
    <cfRule type="duplicateValues" dxfId="85" priority="3"/>
  </conditionalFormatting>
  <conditionalFormatting sqref="C109">
    <cfRule type="duplicateValues" dxfId="84" priority="2"/>
  </conditionalFormatting>
  <conditionalFormatting sqref="H11:H81 I11">
    <cfRule type="cellIs" dxfId="83" priority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86 AL3:AL9 X3:AK4 W5:AK9 V11:W81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2"/>
  <sheetViews>
    <sheetView workbookViewId="0">
      <pane ySplit="4" topLeftCell="A78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4.77734375" style="1" customWidth="1"/>
    <col min="5" max="5" width="6.33203125" style="1" customWidth="1"/>
    <col min="6" max="6" width="9.33203125" style="1" hidden="1" customWidth="1"/>
    <col min="7" max="7" width="11.109375" style="1" customWidth="1"/>
    <col min="8" max="9" width="5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34" t="s">
        <v>3866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35" t="s">
        <v>59</v>
      </c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3844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136">
        <v>2</v>
      </c>
      <c r="G6" s="120" t="s">
        <v>3831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05</v>
      </c>
      <c r="Y9" s="69">
        <f>+$AH$9+$AJ$9+$AF$9</f>
        <v>71</v>
      </c>
      <c r="Z9" s="63">
        <f>COUNTIF($S$10:$S$141,"Khiển trách")</f>
        <v>0</v>
      </c>
      <c r="AA9" s="63">
        <f>COUNTIF($S$10:$S$141,"Cảnh cáo")</f>
        <v>0</v>
      </c>
      <c r="AB9" s="63">
        <f>COUNTIF($S$10:$S$141,"Đình chỉ thi")</f>
        <v>0</v>
      </c>
      <c r="AC9" s="70">
        <f>+($Z$9+$AA$9+$AB$9)/$Y$9*100%</f>
        <v>0</v>
      </c>
      <c r="AD9" s="63">
        <f>SUM(COUNTIF($S$10:$S$139,"Vắng"),COUNTIF($S$10:$S$139,"Vắng có phép"))</f>
        <v>0</v>
      </c>
      <c r="AE9" s="71">
        <f>+$AD$9/$Y$9</f>
        <v>0</v>
      </c>
      <c r="AF9" s="72">
        <f>COUNTIF($V$10:$V$139,"Thi lại")</f>
        <v>0</v>
      </c>
      <c r="AG9" s="71">
        <f>+$AF$9/$Y$9</f>
        <v>0</v>
      </c>
      <c r="AH9" s="72">
        <f>COUNTIF($V$10:$V$140,"Học lại")</f>
        <v>3</v>
      </c>
      <c r="AI9" s="71">
        <f>+$AH$9/$Y$9</f>
        <v>4.2253521126760563E-2</v>
      </c>
      <c r="AJ9" s="63">
        <f>COUNTIF($V$11:$V$140,"Đạt")</f>
        <v>68</v>
      </c>
      <c r="AK9" s="70">
        <f>+$AJ$9/$Y$9</f>
        <v>0.95774647887323938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954</v>
      </c>
      <c r="D11" s="17" t="s">
        <v>955</v>
      </c>
      <c r="E11" s="18" t="s">
        <v>62</v>
      </c>
      <c r="F11" s="19" t="s">
        <v>956</v>
      </c>
      <c r="G11" s="16" t="s">
        <v>83</v>
      </c>
      <c r="H11" s="31">
        <v>10</v>
      </c>
      <c r="I11" s="20">
        <v>8</v>
      </c>
      <c r="J11" s="20" t="s">
        <v>27</v>
      </c>
      <c r="K11" s="20" t="s">
        <v>27</v>
      </c>
      <c r="L11" s="21"/>
      <c r="M11" s="21">
        <v>7</v>
      </c>
      <c r="N11" s="137" t="s">
        <v>3832</v>
      </c>
      <c r="O11" s="21"/>
      <c r="P11" s="22">
        <v>7</v>
      </c>
      <c r="Q11" s="23">
        <f t="shared" ref="Q11:Q74" si="0">ROUND(SUMPRODUCT(H11:P11,$H$10:$P$10)/100,1)</f>
        <v>7.9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81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957</v>
      </c>
      <c r="D12" s="28" t="s">
        <v>958</v>
      </c>
      <c r="E12" s="29" t="s">
        <v>67</v>
      </c>
      <c r="F12" s="30" t="s">
        <v>959</v>
      </c>
      <c r="G12" s="27" t="s">
        <v>652</v>
      </c>
      <c r="H12" s="31">
        <v>9</v>
      </c>
      <c r="I12" s="31">
        <v>8</v>
      </c>
      <c r="J12" s="31" t="s">
        <v>27</v>
      </c>
      <c r="K12" s="31" t="s">
        <v>27</v>
      </c>
      <c r="L12" s="32"/>
      <c r="M12" s="32">
        <v>9</v>
      </c>
      <c r="N12" s="38" t="s">
        <v>3837</v>
      </c>
      <c r="O12" s="32"/>
      <c r="P12" s="33">
        <v>9</v>
      </c>
      <c r="Q12" s="34">
        <f t="shared" si="0"/>
        <v>8.6999999999999993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1"/>
        <v>Giỏi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960</v>
      </c>
      <c r="D13" s="28" t="s">
        <v>744</v>
      </c>
      <c r="E13" s="29" t="s">
        <v>67</v>
      </c>
      <c r="F13" s="30" t="s">
        <v>717</v>
      </c>
      <c r="G13" s="27" t="s">
        <v>181</v>
      </c>
      <c r="H13" s="31">
        <v>10</v>
      </c>
      <c r="I13" s="31">
        <v>7</v>
      </c>
      <c r="J13" s="31" t="s">
        <v>27</v>
      </c>
      <c r="K13" s="31" t="s">
        <v>27</v>
      </c>
      <c r="L13" s="38"/>
      <c r="M13" s="38">
        <v>5</v>
      </c>
      <c r="N13" s="38" t="s">
        <v>3834</v>
      </c>
      <c r="O13" s="38"/>
      <c r="P13" s="33">
        <v>5</v>
      </c>
      <c r="Q13" s="34">
        <f t="shared" si="0"/>
        <v>6.6</v>
      </c>
      <c r="R13" s="35" t="str">
        <f t="shared" ref="R13:R8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C+</v>
      </c>
      <c r="S13" s="36" t="str">
        <f t="shared" si="1"/>
        <v>Trung bình</v>
      </c>
      <c r="T13" s="37" t="str">
        <f t="shared" ref="T13:T81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961</v>
      </c>
      <c r="D14" s="28" t="s">
        <v>962</v>
      </c>
      <c r="E14" s="29" t="s">
        <v>67</v>
      </c>
      <c r="F14" s="30" t="s">
        <v>888</v>
      </c>
      <c r="G14" s="27" t="s">
        <v>647</v>
      </c>
      <c r="H14" s="31">
        <v>10</v>
      </c>
      <c r="I14" s="31">
        <v>7</v>
      </c>
      <c r="J14" s="31" t="s">
        <v>27</v>
      </c>
      <c r="K14" s="31" t="s">
        <v>27</v>
      </c>
      <c r="L14" s="38"/>
      <c r="M14" s="38">
        <v>9</v>
      </c>
      <c r="N14" s="38" t="s">
        <v>3837</v>
      </c>
      <c r="O14" s="38"/>
      <c r="P14" s="33">
        <v>9</v>
      </c>
      <c r="Q14" s="34">
        <f t="shared" si="0"/>
        <v>8.6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963</v>
      </c>
      <c r="D15" s="28" t="s">
        <v>686</v>
      </c>
      <c r="E15" s="29" t="s">
        <v>67</v>
      </c>
      <c r="F15" s="30" t="s">
        <v>964</v>
      </c>
      <c r="G15" s="27" t="s">
        <v>394</v>
      </c>
      <c r="H15" s="31">
        <v>10</v>
      </c>
      <c r="I15" s="31">
        <v>8</v>
      </c>
      <c r="J15" s="31" t="s">
        <v>27</v>
      </c>
      <c r="K15" s="31" t="s">
        <v>27</v>
      </c>
      <c r="L15" s="38"/>
      <c r="M15" s="38">
        <v>2</v>
      </c>
      <c r="N15" s="38" t="s">
        <v>3845</v>
      </c>
      <c r="O15" s="38"/>
      <c r="P15" s="33">
        <v>2</v>
      </c>
      <c r="Q15" s="34">
        <f t="shared" si="0"/>
        <v>5.4</v>
      </c>
      <c r="R15" s="35" t="str">
        <f t="shared" si="3"/>
        <v>D+</v>
      </c>
      <c r="S15" s="36" t="str">
        <f t="shared" si="1"/>
        <v>Trung bình yếu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965</v>
      </c>
      <c r="D16" s="28" t="s">
        <v>430</v>
      </c>
      <c r="E16" s="29" t="s">
        <v>67</v>
      </c>
      <c r="F16" s="30" t="s">
        <v>446</v>
      </c>
      <c r="G16" s="27" t="s">
        <v>434</v>
      </c>
      <c r="H16" s="31">
        <v>10</v>
      </c>
      <c r="I16" s="31">
        <v>5</v>
      </c>
      <c r="J16" s="31" t="s">
        <v>27</v>
      </c>
      <c r="K16" s="31" t="s">
        <v>27</v>
      </c>
      <c r="L16" s="38"/>
      <c r="M16" s="38">
        <v>5</v>
      </c>
      <c r="N16" s="38" t="s">
        <v>3834</v>
      </c>
      <c r="O16" s="38"/>
      <c r="P16" s="33">
        <v>5</v>
      </c>
      <c r="Q16" s="34">
        <f t="shared" si="0"/>
        <v>6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966</v>
      </c>
      <c r="D17" s="28" t="s">
        <v>967</v>
      </c>
      <c r="E17" s="29" t="s">
        <v>67</v>
      </c>
      <c r="F17" s="30" t="s">
        <v>968</v>
      </c>
      <c r="G17" s="27" t="s">
        <v>394</v>
      </c>
      <c r="H17" s="31">
        <v>10</v>
      </c>
      <c r="I17" s="31">
        <v>8</v>
      </c>
      <c r="J17" s="31" t="s">
        <v>27</v>
      </c>
      <c r="K17" s="31" t="s">
        <v>27</v>
      </c>
      <c r="L17" s="38"/>
      <c r="M17" s="38">
        <v>7</v>
      </c>
      <c r="N17" s="38" t="s">
        <v>3832</v>
      </c>
      <c r="O17" s="38"/>
      <c r="P17" s="33">
        <v>7</v>
      </c>
      <c r="Q17" s="34">
        <f t="shared" si="0"/>
        <v>7.9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969</v>
      </c>
      <c r="D18" s="28" t="s">
        <v>970</v>
      </c>
      <c r="E18" s="29" t="s">
        <v>67</v>
      </c>
      <c r="F18" s="30" t="s">
        <v>971</v>
      </c>
      <c r="G18" s="27" t="s">
        <v>170</v>
      </c>
      <c r="H18" s="31">
        <v>10</v>
      </c>
      <c r="I18" s="31">
        <v>7</v>
      </c>
      <c r="J18" s="31" t="s">
        <v>27</v>
      </c>
      <c r="K18" s="31" t="s">
        <v>27</v>
      </c>
      <c r="L18" s="38"/>
      <c r="M18" s="38">
        <v>5</v>
      </c>
      <c r="N18" s="38" t="s">
        <v>3834</v>
      </c>
      <c r="O18" s="38"/>
      <c r="P18" s="33">
        <v>5</v>
      </c>
      <c r="Q18" s="34">
        <f t="shared" si="0"/>
        <v>6.6</v>
      </c>
      <c r="R18" s="35" t="str">
        <f t="shared" si="3"/>
        <v>C+</v>
      </c>
      <c r="S18" s="36" t="str">
        <f t="shared" si="1"/>
        <v>Trung bình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972</v>
      </c>
      <c r="D19" s="28" t="s">
        <v>973</v>
      </c>
      <c r="E19" s="29" t="s">
        <v>974</v>
      </c>
      <c r="F19" s="30" t="s">
        <v>975</v>
      </c>
      <c r="G19" s="27" t="s">
        <v>267</v>
      </c>
      <c r="H19" s="31">
        <v>9</v>
      </c>
      <c r="I19" s="31">
        <v>7</v>
      </c>
      <c r="J19" s="31" t="s">
        <v>27</v>
      </c>
      <c r="K19" s="31" t="s">
        <v>27</v>
      </c>
      <c r="L19" s="38"/>
      <c r="M19" s="38">
        <v>7</v>
      </c>
      <c r="N19" s="137" t="s">
        <v>3832</v>
      </c>
      <c r="O19" s="38"/>
      <c r="P19" s="33">
        <v>7</v>
      </c>
      <c r="Q19" s="34">
        <f t="shared" si="0"/>
        <v>7.4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976</v>
      </c>
      <c r="D20" s="28" t="s">
        <v>448</v>
      </c>
      <c r="E20" s="29" t="s">
        <v>105</v>
      </c>
      <c r="F20" s="30" t="s">
        <v>977</v>
      </c>
      <c r="G20" s="27" t="s">
        <v>272</v>
      </c>
      <c r="H20" s="31">
        <v>10</v>
      </c>
      <c r="I20" s="31">
        <v>7</v>
      </c>
      <c r="J20" s="31" t="s">
        <v>27</v>
      </c>
      <c r="K20" s="31" t="s">
        <v>27</v>
      </c>
      <c r="L20" s="38"/>
      <c r="M20" s="38">
        <v>9</v>
      </c>
      <c r="N20" s="38" t="s">
        <v>3837</v>
      </c>
      <c r="O20" s="38"/>
      <c r="P20" s="33">
        <v>9</v>
      </c>
      <c r="Q20" s="34">
        <f t="shared" si="0"/>
        <v>8.6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978</v>
      </c>
      <c r="D21" s="28" t="s">
        <v>979</v>
      </c>
      <c r="E21" s="29" t="s">
        <v>105</v>
      </c>
      <c r="F21" s="30" t="s">
        <v>771</v>
      </c>
      <c r="G21" s="27" t="s">
        <v>267</v>
      </c>
      <c r="H21" s="31">
        <v>10</v>
      </c>
      <c r="I21" s="31">
        <v>7</v>
      </c>
      <c r="J21" s="31" t="s">
        <v>27</v>
      </c>
      <c r="K21" s="31" t="s">
        <v>27</v>
      </c>
      <c r="L21" s="38"/>
      <c r="M21" s="38">
        <v>5</v>
      </c>
      <c r="N21" s="38" t="s">
        <v>3834</v>
      </c>
      <c r="O21" s="38"/>
      <c r="P21" s="33">
        <v>5</v>
      </c>
      <c r="Q21" s="34">
        <f t="shared" si="0"/>
        <v>6.6</v>
      </c>
      <c r="R21" s="35" t="str">
        <f t="shared" si="3"/>
        <v>C+</v>
      </c>
      <c r="S21" s="36" t="str">
        <f t="shared" si="1"/>
        <v>Trung bình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980</v>
      </c>
      <c r="D22" s="28" t="s">
        <v>981</v>
      </c>
      <c r="E22" s="29" t="s">
        <v>105</v>
      </c>
      <c r="F22" s="30" t="s">
        <v>885</v>
      </c>
      <c r="G22" s="27" t="s">
        <v>789</v>
      </c>
      <c r="H22" s="31">
        <v>9</v>
      </c>
      <c r="I22" s="31">
        <v>7</v>
      </c>
      <c r="J22" s="31" t="s">
        <v>27</v>
      </c>
      <c r="K22" s="31" t="s">
        <v>27</v>
      </c>
      <c r="L22" s="38"/>
      <c r="M22" s="38">
        <v>5</v>
      </c>
      <c r="N22" s="38" t="s">
        <v>3834</v>
      </c>
      <c r="O22" s="38"/>
      <c r="P22" s="33">
        <v>5</v>
      </c>
      <c r="Q22" s="34">
        <f t="shared" si="0"/>
        <v>6.4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982</v>
      </c>
      <c r="D23" s="28" t="s">
        <v>983</v>
      </c>
      <c r="E23" s="29" t="s">
        <v>105</v>
      </c>
      <c r="F23" s="30" t="s">
        <v>399</v>
      </c>
      <c r="G23" s="27" t="s">
        <v>647</v>
      </c>
      <c r="H23" s="31">
        <v>10</v>
      </c>
      <c r="I23" s="31">
        <v>9</v>
      </c>
      <c r="J23" s="31" t="s">
        <v>27</v>
      </c>
      <c r="K23" s="31" t="s">
        <v>27</v>
      </c>
      <c r="L23" s="38"/>
      <c r="M23" s="38">
        <v>8</v>
      </c>
      <c r="N23" s="38" t="s">
        <v>3836</v>
      </c>
      <c r="O23" s="38"/>
      <c r="P23" s="33">
        <v>8</v>
      </c>
      <c r="Q23" s="34">
        <f t="shared" si="0"/>
        <v>8.6999999999999993</v>
      </c>
      <c r="R23" s="35" t="str">
        <f t="shared" si="3"/>
        <v>A</v>
      </c>
      <c r="S23" s="36" t="str">
        <f t="shared" si="1"/>
        <v>Giỏi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984</v>
      </c>
      <c r="D24" s="28" t="s">
        <v>109</v>
      </c>
      <c r="E24" s="29" t="s">
        <v>110</v>
      </c>
      <c r="F24" s="30" t="s">
        <v>111</v>
      </c>
      <c r="G24" s="27" t="s">
        <v>267</v>
      </c>
      <c r="H24" s="31">
        <v>8</v>
      </c>
      <c r="I24" s="31">
        <v>7</v>
      </c>
      <c r="J24" s="31" t="s">
        <v>27</v>
      </c>
      <c r="K24" s="31" t="s">
        <v>27</v>
      </c>
      <c r="L24" s="38"/>
      <c r="M24" s="38">
        <v>0</v>
      </c>
      <c r="N24" s="38" t="s">
        <v>3841</v>
      </c>
      <c r="O24" s="38"/>
      <c r="P24" s="33">
        <v>0</v>
      </c>
      <c r="Q24" s="34">
        <f t="shared" si="0"/>
        <v>3.7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91"/>
      <c r="V24" s="89" t="str">
        <f t="shared" si="2"/>
        <v>Học lại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985</v>
      </c>
      <c r="D25" s="28" t="s">
        <v>550</v>
      </c>
      <c r="E25" s="29" t="s">
        <v>110</v>
      </c>
      <c r="F25" s="30" t="s">
        <v>323</v>
      </c>
      <c r="G25" s="27" t="s">
        <v>652</v>
      </c>
      <c r="H25" s="31">
        <v>9</v>
      </c>
      <c r="I25" s="31">
        <v>7</v>
      </c>
      <c r="J25" s="31" t="s">
        <v>27</v>
      </c>
      <c r="K25" s="31" t="s">
        <v>27</v>
      </c>
      <c r="L25" s="38"/>
      <c r="M25" s="38">
        <v>5</v>
      </c>
      <c r="N25" s="38" t="s">
        <v>3834</v>
      </c>
      <c r="O25" s="38"/>
      <c r="P25" s="33">
        <v>5</v>
      </c>
      <c r="Q25" s="34">
        <f t="shared" si="0"/>
        <v>6.4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986</v>
      </c>
      <c r="D26" s="28" t="s">
        <v>442</v>
      </c>
      <c r="E26" s="29" t="s">
        <v>392</v>
      </c>
      <c r="F26" s="30" t="s">
        <v>987</v>
      </c>
      <c r="G26" s="27" t="s">
        <v>69</v>
      </c>
      <c r="H26" s="31">
        <v>8</v>
      </c>
      <c r="I26" s="31">
        <v>5</v>
      </c>
      <c r="J26" s="31" t="s">
        <v>27</v>
      </c>
      <c r="K26" s="31" t="s">
        <v>27</v>
      </c>
      <c r="L26" s="38"/>
      <c r="M26" s="38">
        <v>3</v>
      </c>
      <c r="N26" s="38" t="s">
        <v>1995</v>
      </c>
      <c r="O26" s="38"/>
      <c r="P26" s="33">
        <v>3</v>
      </c>
      <c r="Q26" s="34">
        <f t="shared" si="0"/>
        <v>4.5999999999999996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988</v>
      </c>
      <c r="D27" s="28" t="s">
        <v>448</v>
      </c>
      <c r="E27" s="29" t="s">
        <v>118</v>
      </c>
      <c r="F27" s="30" t="s">
        <v>63</v>
      </c>
      <c r="G27" s="27" t="s">
        <v>92</v>
      </c>
      <c r="H27" s="31">
        <v>0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>Không đủ ĐKDT</v>
      </c>
      <c r="U27" s="91"/>
      <c r="V27" s="89" t="str">
        <f t="shared" si="2"/>
        <v>Học lại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989</v>
      </c>
      <c r="D28" s="28" t="s">
        <v>990</v>
      </c>
      <c r="E28" s="29" t="s">
        <v>118</v>
      </c>
      <c r="F28" s="30" t="s">
        <v>991</v>
      </c>
      <c r="G28" s="27" t="s">
        <v>170</v>
      </c>
      <c r="H28" s="31">
        <v>0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91"/>
      <c r="V28" s="89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992</v>
      </c>
      <c r="D29" s="28" t="s">
        <v>430</v>
      </c>
      <c r="E29" s="29" t="s">
        <v>118</v>
      </c>
      <c r="F29" s="30" t="s">
        <v>993</v>
      </c>
      <c r="G29" s="27" t="s">
        <v>267</v>
      </c>
      <c r="H29" s="31">
        <v>9</v>
      </c>
      <c r="I29" s="31">
        <v>8</v>
      </c>
      <c r="J29" s="31" t="s">
        <v>27</v>
      </c>
      <c r="K29" s="31" t="s">
        <v>27</v>
      </c>
      <c r="L29" s="38"/>
      <c r="M29" s="38">
        <v>5</v>
      </c>
      <c r="N29" s="38" t="s">
        <v>3834</v>
      </c>
      <c r="O29" s="38"/>
      <c r="P29" s="33">
        <v>5</v>
      </c>
      <c r="Q29" s="34">
        <f t="shared" si="0"/>
        <v>6.7</v>
      </c>
      <c r="R29" s="35" t="str">
        <f t="shared" si="3"/>
        <v>C+</v>
      </c>
      <c r="S29" s="36" t="str">
        <f t="shared" si="1"/>
        <v>Trung bình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994</v>
      </c>
      <c r="D30" s="28" t="s">
        <v>995</v>
      </c>
      <c r="E30" s="29" t="s">
        <v>996</v>
      </c>
      <c r="F30" s="30" t="s">
        <v>96</v>
      </c>
      <c r="G30" s="27" t="s">
        <v>652</v>
      </c>
      <c r="H30" s="31">
        <v>10</v>
      </c>
      <c r="I30" s="31">
        <v>7</v>
      </c>
      <c r="J30" s="31" t="s">
        <v>27</v>
      </c>
      <c r="K30" s="31" t="s">
        <v>27</v>
      </c>
      <c r="L30" s="38"/>
      <c r="M30" s="38">
        <v>5</v>
      </c>
      <c r="N30" s="38" t="s">
        <v>3834</v>
      </c>
      <c r="O30" s="38"/>
      <c r="P30" s="33">
        <v>5</v>
      </c>
      <c r="Q30" s="34">
        <f t="shared" si="0"/>
        <v>6.6</v>
      </c>
      <c r="R30" s="35" t="str">
        <f t="shared" si="3"/>
        <v>C+</v>
      </c>
      <c r="S30" s="36" t="str">
        <f t="shared" si="1"/>
        <v>Trung bình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997</v>
      </c>
      <c r="D31" s="28" t="s">
        <v>104</v>
      </c>
      <c r="E31" s="29" t="s">
        <v>998</v>
      </c>
      <c r="F31" s="30" t="s">
        <v>999</v>
      </c>
      <c r="G31" s="27" t="s">
        <v>652</v>
      </c>
      <c r="H31" s="31">
        <v>10</v>
      </c>
      <c r="I31" s="31">
        <v>8</v>
      </c>
      <c r="J31" s="31" t="s">
        <v>27</v>
      </c>
      <c r="K31" s="31" t="s">
        <v>27</v>
      </c>
      <c r="L31" s="38"/>
      <c r="M31" s="38">
        <v>8</v>
      </c>
      <c r="N31" s="38" t="s">
        <v>3836</v>
      </c>
      <c r="O31" s="38"/>
      <c r="P31" s="33">
        <v>8</v>
      </c>
      <c r="Q31" s="34">
        <f t="shared" si="0"/>
        <v>8.4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1000</v>
      </c>
      <c r="D32" s="28" t="s">
        <v>1001</v>
      </c>
      <c r="E32" s="29" t="s">
        <v>402</v>
      </c>
      <c r="F32" s="30" t="s">
        <v>1002</v>
      </c>
      <c r="G32" s="27" t="s">
        <v>153</v>
      </c>
      <c r="H32" s="31">
        <v>10</v>
      </c>
      <c r="I32" s="31">
        <v>7</v>
      </c>
      <c r="J32" s="31" t="s">
        <v>27</v>
      </c>
      <c r="K32" s="31" t="s">
        <v>27</v>
      </c>
      <c r="L32" s="38"/>
      <c r="M32" s="38">
        <v>5</v>
      </c>
      <c r="N32" s="38" t="s">
        <v>3834</v>
      </c>
      <c r="O32" s="38"/>
      <c r="P32" s="33">
        <v>5</v>
      </c>
      <c r="Q32" s="34">
        <f t="shared" si="0"/>
        <v>6.6</v>
      </c>
      <c r="R32" s="35" t="str">
        <f t="shared" si="3"/>
        <v>C+</v>
      </c>
      <c r="S32" s="36" t="str">
        <f t="shared" si="1"/>
        <v>Trung bình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1003</v>
      </c>
      <c r="D33" s="28" t="s">
        <v>553</v>
      </c>
      <c r="E33" s="29" t="s">
        <v>411</v>
      </c>
      <c r="F33" s="30" t="s">
        <v>888</v>
      </c>
      <c r="G33" s="27" t="s">
        <v>652</v>
      </c>
      <c r="H33" s="31">
        <v>9</v>
      </c>
      <c r="I33" s="31">
        <v>8</v>
      </c>
      <c r="J33" s="31" t="s">
        <v>27</v>
      </c>
      <c r="K33" s="31" t="s">
        <v>27</v>
      </c>
      <c r="L33" s="38"/>
      <c r="M33" s="38">
        <v>5</v>
      </c>
      <c r="N33" s="38" t="s">
        <v>3834</v>
      </c>
      <c r="O33" s="38"/>
      <c r="P33" s="33">
        <v>5</v>
      </c>
      <c r="Q33" s="34">
        <f t="shared" si="0"/>
        <v>6.7</v>
      </c>
      <c r="R33" s="35" t="str">
        <f t="shared" si="3"/>
        <v>C+</v>
      </c>
      <c r="S33" s="36" t="str">
        <f t="shared" si="1"/>
        <v>Trung bình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1004</v>
      </c>
      <c r="D34" s="28" t="s">
        <v>1005</v>
      </c>
      <c r="E34" s="29" t="s">
        <v>411</v>
      </c>
      <c r="F34" s="30" t="s">
        <v>975</v>
      </c>
      <c r="G34" s="27" t="s">
        <v>652</v>
      </c>
      <c r="H34" s="31">
        <v>8</v>
      </c>
      <c r="I34" s="31">
        <v>4</v>
      </c>
      <c r="J34" s="31" t="s">
        <v>27</v>
      </c>
      <c r="K34" s="31" t="s">
        <v>27</v>
      </c>
      <c r="L34" s="38"/>
      <c r="M34" s="38">
        <v>6</v>
      </c>
      <c r="N34" s="38" t="s">
        <v>3833</v>
      </c>
      <c r="O34" s="38"/>
      <c r="P34" s="33">
        <v>6</v>
      </c>
      <c r="Q34" s="34">
        <f t="shared" si="0"/>
        <v>5.8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1006</v>
      </c>
      <c r="D35" s="28" t="s">
        <v>1007</v>
      </c>
      <c r="E35" s="29" t="s">
        <v>161</v>
      </c>
      <c r="F35" s="30" t="s">
        <v>771</v>
      </c>
      <c r="G35" s="27" t="s">
        <v>688</v>
      </c>
      <c r="H35" s="31">
        <v>10</v>
      </c>
      <c r="I35" s="31">
        <v>6</v>
      </c>
      <c r="J35" s="31" t="s">
        <v>27</v>
      </c>
      <c r="K35" s="31" t="s">
        <v>27</v>
      </c>
      <c r="L35" s="38"/>
      <c r="M35" s="38">
        <v>5</v>
      </c>
      <c r="N35" s="38" t="s">
        <v>3834</v>
      </c>
      <c r="O35" s="38"/>
      <c r="P35" s="33">
        <v>5</v>
      </c>
      <c r="Q35" s="34">
        <f t="shared" si="0"/>
        <v>6.3</v>
      </c>
      <c r="R35" s="35" t="str">
        <f t="shared" si="3"/>
        <v>C</v>
      </c>
      <c r="S35" s="36" t="str">
        <f t="shared" si="1"/>
        <v>Trung bình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1008</v>
      </c>
      <c r="D36" s="28" t="s">
        <v>224</v>
      </c>
      <c r="E36" s="29" t="s">
        <v>161</v>
      </c>
      <c r="F36" s="30" t="s">
        <v>1009</v>
      </c>
      <c r="G36" s="27" t="s">
        <v>267</v>
      </c>
      <c r="H36" s="31">
        <v>10</v>
      </c>
      <c r="I36" s="31">
        <v>9</v>
      </c>
      <c r="J36" s="31" t="s">
        <v>27</v>
      </c>
      <c r="K36" s="31" t="s">
        <v>27</v>
      </c>
      <c r="L36" s="38"/>
      <c r="M36" s="38">
        <v>5</v>
      </c>
      <c r="N36" s="38" t="s">
        <v>3834</v>
      </c>
      <c r="O36" s="38"/>
      <c r="P36" s="33">
        <v>5</v>
      </c>
      <c r="Q36" s="34">
        <f t="shared" si="0"/>
        <v>7.2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1010</v>
      </c>
      <c r="D37" s="28" t="s">
        <v>702</v>
      </c>
      <c r="E37" s="29" t="s">
        <v>161</v>
      </c>
      <c r="F37" s="30" t="s">
        <v>1011</v>
      </c>
      <c r="G37" s="27" t="s">
        <v>1012</v>
      </c>
      <c r="H37" s="31">
        <v>9</v>
      </c>
      <c r="I37" s="31">
        <v>6</v>
      </c>
      <c r="J37" s="31" t="s">
        <v>27</v>
      </c>
      <c r="K37" s="31" t="s">
        <v>27</v>
      </c>
      <c r="L37" s="38"/>
      <c r="M37" s="38">
        <v>5</v>
      </c>
      <c r="N37" s="38" t="s">
        <v>3834</v>
      </c>
      <c r="O37" s="38"/>
      <c r="P37" s="33">
        <v>5</v>
      </c>
      <c r="Q37" s="34">
        <f t="shared" si="0"/>
        <v>6.1</v>
      </c>
      <c r="R37" s="35" t="str">
        <f t="shared" si="3"/>
        <v>C</v>
      </c>
      <c r="S37" s="36" t="str">
        <f t="shared" si="1"/>
        <v>Trung bình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1013</v>
      </c>
      <c r="D38" s="28" t="s">
        <v>299</v>
      </c>
      <c r="E38" s="29" t="s">
        <v>419</v>
      </c>
      <c r="F38" s="30" t="s">
        <v>489</v>
      </c>
      <c r="G38" s="27" t="s">
        <v>87</v>
      </c>
      <c r="H38" s="31">
        <v>10</v>
      </c>
      <c r="I38" s="31">
        <v>5</v>
      </c>
      <c r="J38" s="31" t="s">
        <v>27</v>
      </c>
      <c r="K38" s="31" t="s">
        <v>27</v>
      </c>
      <c r="L38" s="38"/>
      <c r="M38" s="38">
        <v>5</v>
      </c>
      <c r="N38" s="38" t="s">
        <v>3834</v>
      </c>
      <c r="O38" s="38"/>
      <c r="P38" s="33">
        <v>5</v>
      </c>
      <c r="Q38" s="34">
        <f t="shared" si="0"/>
        <v>6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1014</v>
      </c>
      <c r="D39" s="28" t="s">
        <v>224</v>
      </c>
      <c r="E39" s="29" t="s">
        <v>168</v>
      </c>
      <c r="F39" s="30" t="s">
        <v>874</v>
      </c>
      <c r="G39" s="27" t="s">
        <v>195</v>
      </c>
      <c r="H39" s="31">
        <v>9</v>
      </c>
      <c r="I39" s="31">
        <v>6</v>
      </c>
      <c r="J39" s="31" t="s">
        <v>27</v>
      </c>
      <c r="K39" s="31" t="s">
        <v>27</v>
      </c>
      <c r="L39" s="38"/>
      <c r="M39" s="38">
        <v>6</v>
      </c>
      <c r="N39" s="38" t="s">
        <v>3833</v>
      </c>
      <c r="O39" s="38"/>
      <c r="P39" s="33">
        <v>6</v>
      </c>
      <c r="Q39" s="34">
        <f t="shared" si="0"/>
        <v>6.6</v>
      </c>
      <c r="R39" s="35" t="str">
        <f t="shared" si="3"/>
        <v>C+</v>
      </c>
      <c r="S39" s="36" t="str">
        <f t="shared" si="1"/>
        <v>Trung bình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1015</v>
      </c>
      <c r="D40" s="28" t="s">
        <v>672</v>
      </c>
      <c r="E40" s="29" t="s">
        <v>427</v>
      </c>
      <c r="F40" s="30" t="s">
        <v>1016</v>
      </c>
      <c r="G40" s="27" t="s">
        <v>652</v>
      </c>
      <c r="H40" s="31">
        <v>10</v>
      </c>
      <c r="I40" s="31">
        <v>6</v>
      </c>
      <c r="J40" s="31" t="s">
        <v>27</v>
      </c>
      <c r="K40" s="31" t="s">
        <v>27</v>
      </c>
      <c r="L40" s="38"/>
      <c r="M40" s="38">
        <v>5</v>
      </c>
      <c r="N40" s="38" t="s">
        <v>3834</v>
      </c>
      <c r="O40" s="38"/>
      <c r="P40" s="33">
        <v>5</v>
      </c>
      <c r="Q40" s="34">
        <f t="shared" si="0"/>
        <v>6.3</v>
      </c>
      <c r="R40" s="35" t="str">
        <f t="shared" si="3"/>
        <v>C</v>
      </c>
      <c r="S40" s="36" t="str">
        <f t="shared" si="1"/>
        <v>Trung bình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1017</v>
      </c>
      <c r="D41" s="28" t="s">
        <v>155</v>
      </c>
      <c r="E41" s="29" t="s">
        <v>427</v>
      </c>
      <c r="F41" s="30" t="s">
        <v>888</v>
      </c>
      <c r="G41" s="27" t="s">
        <v>181</v>
      </c>
      <c r="H41" s="31">
        <v>10</v>
      </c>
      <c r="I41" s="31">
        <v>7</v>
      </c>
      <c r="J41" s="31" t="s">
        <v>27</v>
      </c>
      <c r="K41" s="31" t="s">
        <v>27</v>
      </c>
      <c r="L41" s="38"/>
      <c r="M41" s="38">
        <v>9</v>
      </c>
      <c r="N41" s="38" t="s">
        <v>3837</v>
      </c>
      <c r="O41" s="38"/>
      <c r="P41" s="33">
        <v>9</v>
      </c>
      <c r="Q41" s="34">
        <f t="shared" si="0"/>
        <v>8.6</v>
      </c>
      <c r="R41" s="35" t="str">
        <f t="shared" si="3"/>
        <v>A</v>
      </c>
      <c r="S41" s="36" t="str">
        <f t="shared" si="1"/>
        <v>Giỏi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1018</v>
      </c>
      <c r="D42" s="28" t="s">
        <v>1019</v>
      </c>
      <c r="E42" s="29" t="s">
        <v>683</v>
      </c>
      <c r="F42" s="30" t="s">
        <v>1020</v>
      </c>
      <c r="G42" s="27" t="s">
        <v>144</v>
      </c>
      <c r="H42" s="31">
        <v>10</v>
      </c>
      <c r="I42" s="31">
        <v>7</v>
      </c>
      <c r="J42" s="31" t="s">
        <v>27</v>
      </c>
      <c r="K42" s="31" t="s">
        <v>27</v>
      </c>
      <c r="L42" s="38"/>
      <c r="M42" s="38">
        <v>7</v>
      </c>
      <c r="N42" s="137" t="s">
        <v>3832</v>
      </c>
      <c r="O42" s="38"/>
      <c r="P42" s="33">
        <v>7</v>
      </c>
      <c r="Q42" s="34">
        <f t="shared" si="0"/>
        <v>7.6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1021</v>
      </c>
      <c r="D43" s="28" t="s">
        <v>1022</v>
      </c>
      <c r="E43" s="29" t="s">
        <v>176</v>
      </c>
      <c r="F43" s="30" t="s">
        <v>359</v>
      </c>
      <c r="G43" s="27" t="s">
        <v>69</v>
      </c>
      <c r="H43" s="31">
        <v>8</v>
      </c>
      <c r="I43" s="31">
        <v>8</v>
      </c>
      <c r="J43" s="31" t="s">
        <v>27</v>
      </c>
      <c r="K43" s="31" t="s">
        <v>27</v>
      </c>
      <c r="L43" s="38"/>
      <c r="M43" s="38">
        <v>0</v>
      </c>
      <c r="N43" s="38" t="s">
        <v>3841</v>
      </c>
      <c r="O43" s="38"/>
      <c r="P43" s="33">
        <v>0</v>
      </c>
      <c r="Q43" s="34">
        <f t="shared" si="0"/>
        <v>4</v>
      </c>
      <c r="R43" s="35" t="str">
        <f t="shared" si="3"/>
        <v>D</v>
      </c>
      <c r="S43" s="36" t="str">
        <f t="shared" si="1"/>
        <v>Trung bình yếu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1023</v>
      </c>
      <c r="D44" s="28" t="s">
        <v>117</v>
      </c>
      <c r="E44" s="29" t="s">
        <v>176</v>
      </c>
      <c r="F44" s="30" t="s">
        <v>1024</v>
      </c>
      <c r="G44" s="27" t="s">
        <v>615</v>
      </c>
      <c r="H44" s="31">
        <v>9</v>
      </c>
      <c r="I44" s="31">
        <v>8</v>
      </c>
      <c r="J44" s="31" t="s">
        <v>27</v>
      </c>
      <c r="K44" s="31" t="s">
        <v>27</v>
      </c>
      <c r="L44" s="38"/>
      <c r="M44" s="38">
        <v>9</v>
      </c>
      <c r="N44" s="38" t="s">
        <v>3837</v>
      </c>
      <c r="O44" s="38"/>
      <c r="P44" s="33">
        <v>9</v>
      </c>
      <c r="Q44" s="34">
        <f t="shared" si="0"/>
        <v>8.6999999999999993</v>
      </c>
      <c r="R44" s="35" t="str">
        <f t="shared" si="3"/>
        <v>A</v>
      </c>
      <c r="S44" s="36" t="str">
        <f t="shared" si="1"/>
        <v>Giỏi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1025</v>
      </c>
      <c r="D45" s="28" t="s">
        <v>1026</v>
      </c>
      <c r="E45" s="29" t="s">
        <v>176</v>
      </c>
      <c r="F45" s="30" t="s">
        <v>72</v>
      </c>
      <c r="G45" s="27" t="s">
        <v>267</v>
      </c>
      <c r="H45" s="31">
        <v>10</v>
      </c>
      <c r="I45" s="31">
        <v>8</v>
      </c>
      <c r="J45" s="31" t="s">
        <v>27</v>
      </c>
      <c r="K45" s="31" t="s">
        <v>27</v>
      </c>
      <c r="L45" s="38"/>
      <c r="M45" s="38">
        <v>5</v>
      </c>
      <c r="N45" s="38" t="s">
        <v>3834</v>
      </c>
      <c r="O45" s="38"/>
      <c r="P45" s="33">
        <v>5</v>
      </c>
      <c r="Q45" s="34">
        <f t="shared" si="0"/>
        <v>6.9</v>
      </c>
      <c r="R45" s="35" t="str">
        <f t="shared" si="3"/>
        <v>C+</v>
      </c>
      <c r="S45" s="36" t="str">
        <f t="shared" si="1"/>
        <v>Trung bình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1027</v>
      </c>
      <c r="D46" s="28" t="s">
        <v>1028</v>
      </c>
      <c r="E46" s="29" t="s">
        <v>193</v>
      </c>
      <c r="F46" s="30" t="s">
        <v>1029</v>
      </c>
      <c r="G46" s="27" t="s">
        <v>220</v>
      </c>
      <c r="H46" s="31">
        <v>10</v>
      </c>
      <c r="I46" s="31">
        <v>7</v>
      </c>
      <c r="J46" s="31" t="s">
        <v>27</v>
      </c>
      <c r="K46" s="31" t="s">
        <v>27</v>
      </c>
      <c r="L46" s="38"/>
      <c r="M46" s="38">
        <v>5</v>
      </c>
      <c r="N46" s="38" t="s">
        <v>3834</v>
      </c>
      <c r="O46" s="38"/>
      <c r="P46" s="33">
        <v>5</v>
      </c>
      <c r="Q46" s="34">
        <f t="shared" si="0"/>
        <v>6.6</v>
      </c>
      <c r="R46" s="35" t="str">
        <f t="shared" si="3"/>
        <v>C+</v>
      </c>
      <c r="S46" s="36" t="str">
        <f t="shared" si="1"/>
        <v>Trung bình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1030</v>
      </c>
      <c r="D47" s="28" t="s">
        <v>773</v>
      </c>
      <c r="E47" s="29" t="s">
        <v>445</v>
      </c>
      <c r="F47" s="30" t="s">
        <v>1031</v>
      </c>
      <c r="G47" s="27" t="s">
        <v>768</v>
      </c>
      <c r="H47" s="31">
        <v>9</v>
      </c>
      <c r="I47" s="31">
        <v>8</v>
      </c>
      <c r="J47" s="31" t="s">
        <v>27</v>
      </c>
      <c r="K47" s="31" t="s">
        <v>27</v>
      </c>
      <c r="L47" s="38"/>
      <c r="M47" s="38">
        <v>6</v>
      </c>
      <c r="N47" s="38" t="s">
        <v>3833</v>
      </c>
      <c r="O47" s="38"/>
      <c r="P47" s="33">
        <v>6</v>
      </c>
      <c r="Q47" s="34">
        <f t="shared" si="0"/>
        <v>7.2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1032</v>
      </c>
      <c r="D48" s="28" t="s">
        <v>241</v>
      </c>
      <c r="E48" s="29" t="s">
        <v>1033</v>
      </c>
      <c r="F48" s="30" t="s">
        <v>1034</v>
      </c>
      <c r="G48" s="27" t="s">
        <v>647</v>
      </c>
      <c r="H48" s="31">
        <v>10</v>
      </c>
      <c r="I48" s="31">
        <v>7</v>
      </c>
      <c r="J48" s="31" t="s">
        <v>27</v>
      </c>
      <c r="K48" s="31" t="s">
        <v>27</v>
      </c>
      <c r="L48" s="38"/>
      <c r="M48" s="38">
        <v>7</v>
      </c>
      <c r="N48" s="137" t="s">
        <v>3832</v>
      </c>
      <c r="O48" s="38"/>
      <c r="P48" s="33">
        <v>7</v>
      </c>
      <c r="Q48" s="34">
        <f t="shared" si="0"/>
        <v>7.6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1035</v>
      </c>
      <c r="D49" s="28" t="s">
        <v>61</v>
      </c>
      <c r="E49" s="29" t="s">
        <v>1036</v>
      </c>
      <c r="F49" s="30" t="s">
        <v>1037</v>
      </c>
      <c r="G49" s="27" t="s">
        <v>227</v>
      </c>
      <c r="H49" s="31">
        <v>10</v>
      </c>
      <c r="I49" s="31">
        <v>6</v>
      </c>
      <c r="J49" s="31" t="s">
        <v>27</v>
      </c>
      <c r="K49" s="31" t="s">
        <v>27</v>
      </c>
      <c r="L49" s="38"/>
      <c r="M49" s="38">
        <v>5</v>
      </c>
      <c r="N49" s="38" t="s">
        <v>3834</v>
      </c>
      <c r="O49" s="38"/>
      <c r="P49" s="33">
        <v>5</v>
      </c>
      <c r="Q49" s="34">
        <f t="shared" si="0"/>
        <v>6.3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1038</v>
      </c>
      <c r="D50" s="28" t="s">
        <v>94</v>
      </c>
      <c r="E50" s="29" t="s">
        <v>1039</v>
      </c>
      <c r="F50" s="30" t="s">
        <v>1040</v>
      </c>
      <c r="G50" s="27" t="s">
        <v>153</v>
      </c>
      <c r="H50" s="31">
        <v>10</v>
      </c>
      <c r="I50" s="31">
        <v>7</v>
      </c>
      <c r="J50" s="31" t="s">
        <v>27</v>
      </c>
      <c r="K50" s="31" t="s">
        <v>27</v>
      </c>
      <c r="L50" s="38"/>
      <c r="M50" s="38">
        <v>5</v>
      </c>
      <c r="N50" s="38" t="s">
        <v>3834</v>
      </c>
      <c r="O50" s="38"/>
      <c r="P50" s="33">
        <v>5</v>
      </c>
      <c r="Q50" s="34">
        <f t="shared" si="0"/>
        <v>6.6</v>
      </c>
      <c r="R50" s="35" t="str">
        <f t="shared" si="3"/>
        <v>C+</v>
      </c>
      <c r="S50" s="36" t="str">
        <f t="shared" si="1"/>
        <v>Trung bình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1041</v>
      </c>
      <c r="D51" s="28" t="s">
        <v>1042</v>
      </c>
      <c r="E51" s="29" t="s">
        <v>208</v>
      </c>
      <c r="F51" s="30" t="s">
        <v>1043</v>
      </c>
      <c r="G51" s="27" t="s">
        <v>87</v>
      </c>
      <c r="H51" s="31">
        <v>10</v>
      </c>
      <c r="I51" s="31">
        <v>5</v>
      </c>
      <c r="J51" s="31" t="s">
        <v>27</v>
      </c>
      <c r="K51" s="31" t="s">
        <v>27</v>
      </c>
      <c r="L51" s="38"/>
      <c r="M51" s="38">
        <v>5</v>
      </c>
      <c r="N51" s="38" t="s">
        <v>3834</v>
      </c>
      <c r="O51" s="38"/>
      <c r="P51" s="33">
        <v>5</v>
      </c>
      <c r="Q51" s="34">
        <f t="shared" si="0"/>
        <v>6</v>
      </c>
      <c r="R51" s="35" t="str">
        <f t="shared" si="3"/>
        <v>C</v>
      </c>
      <c r="S51" s="36" t="str">
        <f t="shared" si="1"/>
        <v>Trung bình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1044</v>
      </c>
      <c r="D52" s="28" t="s">
        <v>1045</v>
      </c>
      <c r="E52" s="29" t="s">
        <v>208</v>
      </c>
      <c r="F52" s="30" t="s">
        <v>712</v>
      </c>
      <c r="G52" s="27" t="s">
        <v>153</v>
      </c>
      <c r="H52" s="31">
        <v>9</v>
      </c>
      <c r="I52" s="31">
        <v>7</v>
      </c>
      <c r="J52" s="31" t="s">
        <v>27</v>
      </c>
      <c r="K52" s="31" t="s">
        <v>27</v>
      </c>
      <c r="L52" s="38"/>
      <c r="M52" s="38">
        <v>6</v>
      </c>
      <c r="N52" s="38" t="s">
        <v>3833</v>
      </c>
      <c r="O52" s="38"/>
      <c r="P52" s="33">
        <v>6</v>
      </c>
      <c r="Q52" s="34">
        <f t="shared" si="0"/>
        <v>6.9</v>
      </c>
      <c r="R52" s="35" t="str">
        <f t="shared" si="3"/>
        <v>C+</v>
      </c>
      <c r="S52" s="36" t="str">
        <f t="shared" si="1"/>
        <v>Trung bình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1046</v>
      </c>
      <c r="D53" s="28" t="s">
        <v>138</v>
      </c>
      <c r="E53" s="29" t="s">
        <v>1047</v>
      </c>
      <c r="F53" s="30" t="s">
        <v>194</v>
      </c>
      <c r="G53" s="27" t="s">
        <v>115</v>
      </c>
      <c r="H53" s="31">
        <v>10</v>
      </c>
      <c r="I53" s="31">
        <v>9</v>
      </c>
      <c r="J53" s="31" t="s">
        <v>27</v>
      </c>
      <c r="K53" s="31" t="s">
        <v>27</v>
      </c>
      <c r="L53" s="38"/>
      <c r="M53" s="38">
        <v>7</v>
      </c>
      <c r="N53" s="137" t="s">
        <v>3832</v>
      </c>
      <c r="O53" s="38"/>
      <c r="P53" s="33">
        <v>7</v>
      </c>
      <c r="Q53" s="34">
        <f t="shared" si="0"/>
        <v>8.1999999999999993</v>
      </c>
      <c r="R53" s="35" t="str">
        <f t="shared" si="3"/>
        <v>B+</v>
      </c>
      <c r="S53" s="36" t="str">
        <f t="shared" si="1"/>
        <v>Khá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1048</v>
      </c>
      <c r="D54" s="28" t="s">
        <v>1049</v>
      </c>
      <c r="E54" s="29" t="s">
        <v>488</v>
      </c>
      <c r="F54" s="30" t="s">
        <v>423</v>
      </c>
      <c r="G54" s="27" t="s">
        <v>153</v>
      </c>
      <c r="H54" s="31">
        <v>10</v>
      </c>
      <c r="I54" s="31">
        <v>7</v>
      </c>
      <c r="J54" s="31" t="s">
        <v>27</v>
      </c>
      <c r="K54" s="31" t="s">
        <v>27</v>
      </c>
      <c r="L54" s="38"/>
      <c r="M54" s="38">
        <v>5</v>
      </c>
      <c r="N54" s="38" t="s">
        <v>3834</v>
      </c>
      <c r="O54" s="38"/>
      <c r="P54" s="33">
        <v>5</v>
      </c>
      <c r="Q54" s="34">
        <f t="shared" si="0"/>
        <v>6.6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1050</v>
      </c>
      <c r="D55" s="28" t="s">
        <v>1051</v>
      </c>
      <c r="E55" s="29" t="s">
        <v>225</v>
      </c>
      <c r="F55" s="30" t="s">
        <v>403</v>
      </c>
      <c r="G55" s="27" t="s">
        <v>652</v>
      </c>
      <c r="H55" s="31">
        <v>9</v>
      </c>
      <c r="I55" s="31">
        <v>4</v>
      </c>
      <c r="J55" s="31" t="s">
        <v>27</v>
      </c>
      <c r="K55" s="31" t="s">
        <v>27</v>
      </c>
      <c r="L55" s="38"/>
      <c r="M55" s="38">
        <v>9</v>
      </c>
      <c r="N55" s="38" t="s">
        <v>3837</v>
      </c>
      <c r="O55" s="38"/>
      <c r="P55" s="33">
        <v>9</v>
      </c>
      <c r="Q55" s="34">
        <f t="shared" si="0"/>
        <v>7.5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1052</v>
      </c>
      <c r="D56" s="28" t="s">
        <v>1053</v>
      </c>
      <c r="E56" s="29" t="s">
        <v>225</v>
      </c>
      <c r="F56" s="30" t="s">
        <v>1054</v>
      </c>
      <c r="G56" s="27" t="s">
        <v>158</v>
      </c>
      <c r="H56" s="31">
        <v>8</v>
      </c>
      <c r="I56" s="31">
        <v>8</v>
      </c>
      <c r="J56" s="31" t="s">
        <v>27</v>
      </c>
      <c r="K56" s="31" t="s">
        <v>27</v>
      </c>
      <c r="L56" s="38"/>
      <c r="M56" s="38">
        <v>5</v>
      </c>
      <c r="N56" s="38" t="s">
        <v>3834</v>
      </c>
      <c r="O56" s="38"/>
      <c r="P56" s="33">
        <v>5</v>
      </c>
      <c r="Q56" s="34">
        <f t="shared" si="0"/>
        <v>6.5</v>
      </c>
      <c r="R56" s="35" t="str">
        <f t="shared" si="3"/>
        <v>C+</v>
      </c>
      <c r="S56" s="36" t="str">
        <f t="shared" si="1"/>
        <v>Trung bình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1055</v>
      </c>
      <c r="D57" s="28" t="s">
        <v>1056</v>
      </c>
      <c r="E57" s="29" t="s">
        <v>225</v>
      </c>
      <c r="F57" s="30" t="s">
        <v>416</v>
      </c>
      <c r="G57" s="27" t="s">
        <v>115</v>
      </c>
      <c r="H57" s="31">
        <v>9</v>
      </c>
      <c r="I57" s="31">
        <v>7</v>
      </c>
      <c r="J57" s="31" t="s">
        <v>27</v>
      </c>
      <c r="K57" s="31" t="s">
        <v>27</v>
      </c>
      <c r="L57" s="38"/>
      <c r="M57" s="38">
        <v>6</v>
      </c>
      <c r="N57" s="38" t="s">
        <v>3833</v>
      </c>
      <c r="O57" s="38"/>
      <c r="P57" s="33">
        <v>6</v>
      </c>
      <c r="Q57" s="34">
        <f t="shared" si="0"/>
        <v>6.9</v>
      </c>
      <c r="R57" s="35" t="str">
        <f t="shared" si="3"/>
        <v>C+</v>
      </c>
      <c r="S57" s="36" t="str">
        <f t="shared" si="1"/>
        <v>Trung bình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1057</v>
      </c>
      <c r="D58" s="28" t="s">
        <v>1058</v>
      </c>
      <c r="E58" s="29" t="s">
        <v>506</v>
      </c>
      <c r="F58" s="30" t="s">
        <v>877</v>
      </c>
      <c r="G58" s="27" t="s">
        <v>158</v>
      </c>
      <c r="H58" s="31">
        <v>9</v>
      </c>
      <c r="I58" s="31">
        <v>5</v>
      </c>
      <c r="J58" s="31" t="s">
        <v>27</v>
      </c>
      <c r="K58" s="31" t="s">
        <v>27</v>
      </c>
      <c r="L58" s="38"/>
      <c r="M58" s="38">
        <v>8</v>
      </c>
      <c r="N58" s="38" t="s">
        <v>3836</v>
      </c>
      <c r="O58" s="38"/>
      <c r="P58" s="33">
        <v>8</v>
      </c>
      <c r="Q58" s="34">
        <f t="shared" si="0"/>
        <v>7.3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1059</v>
      </c>
      <c r="D59" s="28" t="s">
        <v>224</v>
      </c>
      <c r="E59" s="29" t="s">
        <v>1060</v>
      </c>
      <c r="F59" s="30" t="s">
        <v>359</v>
      </c>
      <c r="G59" s="27" t="s">
        <v>768</v>
      </c>
      <c r="H59" s="31">
        <v>10</v>
      </c>
      <c r="I59" s="31">
        <v>8</v>
      </c>
      <c r="J59" s="31" t="s">
        <v>27</v>
      </c>
      <c r="K59" s="31" t="s">
        <v>27</v>
      </c>
      <c r="L59" s="38"/>
      <c r="M59" s="38">
        <v>8</v>
      </c>
      <c r="N59" s="38" t="s">
        <v>3836</v>
      </c>
      <c r="O59" s="38"/>
      <c r="P59" s="33">
        <v>8</v>
      </c>
      <c r="Q59" s="34">
        <f t="shared" si="0"/>
        <v>8.4</v>
      </c>
      <c r="R59" s="35" t="str">
        <f t="shared" si="3"/>
        <v>B+</v>
      </c>
      <c r="S59" s="36" t="str">
        <f t="shared" si="1"/>
        <v>Khá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1061</v>
      </c>
      <c r="D60" s="28" t="s">
        <v>224</v>
      </c>
      <c r="E60" s="29" t="s">
        <v>1062</v>
      </c>
      <c r="F60" s="30" t="s">
        <v>339</v>
      </c>
      <c r="G60" s="27" t="s">
        <v>92</v>
      </c>
      <c r="H60" s="31">
        <v>10</v>
      </c>
      <c r="I60" s="31">
        <v>8</v>
      </c>
      <c r="J60" s="31" t="s">
        <v>27</v>
      </c>
      <c r="K60" s="31" t="s">
        <v>27</v>
      </c>
      <c r="L60" s="38"/>
      <c r="M60" s="38">
        <v>5</v>
      </c>
      <c r="N60" s="38" t="s">
        <v>3834</v>
      </c>
      <c r="O60" s="38"/>
      <c r="P60" s="33">
        <v>5</v>
      </c>
      <c r="Q60" s="34">
        <f t="shared" si="0"/>
        <v>6.9</v>
      </c>
      <c r="R60" s="35" t="str">
        <f t="shared" si="3"/>
        <v>C+</v>
      </c>
      <c r="S60" s="36" t="str">
        <f t="shared" si="1"/>
        <v>Trung bình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1063</v>
      </c>
      <c r="D61" s="28" t="s">
        <v>1064</v>
      </c>
      <c r="E61" s="29" t="s">
        <v>519</v>
      </c>
      <c r="F61" s="30" t="s">
        <v>489</v>
      </c>
      <c r="G61" s="27" t="s">
        <v>170</v>
      </c>
      <c r="H61" s="31">
        <v>9</v>
      </c>
      <c r="I61" s="31">
        <v>5</v>
      </c>
      <c r="J61" s="31" t="s">
        <v>27</v>
      </c>
      <c r="K61" s="31" t="s">
        <v>27</v>
      </c>
      <c r="L61" s="38"/>
      <c r="M61" s="38">
        <v>5</v>
      </c>
      <c r="N61" s="38" t="s">
        <v>3834</v>
      </c>
      <c r="O61" s="38"/>
      <c r="P61" s="33">
        <v>5</v>
      </c>
      <c r="Q61" s="34">
        <f t="shared" si="0"/>
        <v>5.8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1065</v>
      </c>
      <c r="D62" s="28" t="s">
        <v>155</v>
      </c>
      <c r="E62" s="29" t="s">
        <v>1066</v>
      </c>
      <c r="F62" s="30" t="s">
        <v>1067</v>
      </c>
      <c r="G62" s="27" t="s">
        <v>739</v>
      </c>
      <c r="H62" s="31">
        <v>8</v>
      </c>
      <c r="I62" s="31">
        <v>6</v>
      </c>
      <c r="J62" s="31" t="s">
        <v>27</v>
      </c>
      <c r="K62" s="31" t="s">
        <v>27</v>
      </c>
      <c r="L62" s="38"/>
      <c r="M62" s="38">
        <v>6</v>
      </c>
      <c r="N62" s="38" t="s">
        <v>3833</v>
      </c>
      <c r="O62" s="38"/>
      <c r="P62" s="33">
        <v>6</v>
      </c>
      <c r="Q62" s="34">
        <f t="shared" si="0"/>
        <v>6.4</v>
      </c>
      <c r="R62" s="35" t="str">
        <f t="shared" si="3"/>
        <v>C</v>
      </c>
      <c r="S62" s="36" t="str">
        <f t="shared" si="1"/>
        <v>Trung bình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1068</v>
      </c>
      <c r="D63" s="28" t="s">
        <v>1069</v>
      </c>
      <c r="E63" s="29" t="s">
        <v>742</v>
      </c>
      <c r="F63" s="30" t="s">
        <v>1070</v>
      </c>
      <c r="G63" s="27" t="s">
        <v>652</v>
      </c>
      <c r="H63" s="31">
        <v>10</v>
      </c>
      <c r="I63" s="31">
        <v>6</v>
      </c>
      <c r="J63" s="31" t="s">
        <v>27</v>
      </c>
      <c r="K63" s="31" t="s">
        <v>27</v>
      </c>
      <c r="L63" s="38"/>
      <c r="M63" s="38">
        <v>7</v>
      </c>
      <c r="N63" s="137" t="s">
        <v>3832</v>
      </c>
      <c r="O63" s="38"/>
      <c r="P63" s="33">
        <v>7</v>
      </c>
      <c r="Q63" s="34">
        <f t="shared" si="0"/>
        <v>7.3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1071</v>
      </c>
      <c r="D64" s="28" t="s">
        <v>915</v>
      </c>
      <c r="E64" s="29" t="s">
        <v>279</v>
      </c>
      <c r="F64" s="30" t="s">
        <v>611</v>
      </c>
      <c r="G64" s="27" t="s">
        <v>768</v>
      </c>
      <c r="H64" s="31">
        <v>9</v>
      </c>
      <c r="I64" s="31">
        <v>7</v>
      </c>
      <c r="J64" s="31" t="s">
        <v>27</v>
      </c>
      <c r="K64" s="31" t="s">
        <v>27</v>
      </c>
      <c r="L64" s="38"/>
      <c r="M64" s="38">
        <v>7</v>
      </c>
      <c r="N64" s="137" t="s">
        <v>3832</v>
      </c>
      <c r="O64" s="38"/>
      <c r="P64" s="33">
        <v>7</v>
      </c>
      <c r="Q64" s="34">
        <f t="shared" si="0"/>
        <v>7.4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1072</v>
      </c>
      <c r="D65" s="28" t="s">
        <v>1073</v>
      </c>
      <c r="E65" s="29" t="s">
        <v>283</v>
      </c>
      <c r="F65" s="30" t="s">
        <v>212</v>
      </c>
      <c r="G65" s="27" t="s">
        <v>267</v>
      </c>
      <c r="H65" s="31">
        <v>10</v>
      </c>
      <c r="I65" s="31">
        <v>6</v>
      </c>
      <c r="J65" s="31" t="s">
        <v>27</v>
      </c>
      <c r="K65" s="31" t="s">
        <v>27</v>
      </c>
      <c r="L65" s="38"/>
      <c r="M65" s="38">
        <v>5</v>
      </c>
      <c r="N65" s="38" t="s">
        <v>3834</v>
      </c>
      <c r="O65" s="38"/>
      <c r="P65" s="33">
        <v>5</v>
      </c>
      <c r="Q65" s="34">
        <f t="shared" si="0"/>
        <v>6.3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1074</v>
      </c>
      <c r="D66" s="28" t="s">
        <v>1075</v>
      </c>
      <c r="E66" s="29" t="s">
        <v>283</v>
      </c>
      <c r="F66" s="30" t="s">
        <v>377</v>
      </c>
      <c r="G66" s="27" t="s">
        <v>1076</v>
      </c>
      <c r="H66" s="31">
        <v>10</v>
      </c>
      <c r="I66" s="31">
        <v>7</v>
      </c>
      <c r="J66" s="31" t="s">
        <v>27</v>
      </c>
      <c r="K66" s="31" t="s">
        <v>27</v>
      </c>
      <c r="L66" s="38"/>
      <c r="M66" s="38">
        <v>5</v>
      </c>
      <c r="N66" s="38" t="s">
        <v>3834</v>
      </c>
      <c r="O66" s="38"/>
      <c r="P66" s="33">
        <v>5</v>
      </c>
      <c r="Q66" s="34">
        <f t="shared" si="0"/>
        <v>6.6</v>
      </c>
      <c r="R66" s="35" t="str">
        <f t="shared" si="3"/>
        <v>C+</v>
      </c>
      <c r="S66" s="36" t="str">
        <f t="shared" si="1"/>
        <v>Trung bình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1077</v>
      </c>
      <c r="D67" s="28" t="s">
        <v>138</v>
      </c>
      <c r="E67" s="29" t="s">
        <v>1078</v>
      </c>
      <c r="F67" s="30" t="s">
        <v>1079</v>
      </c>
      <c r="G67" s="27" t="s">
        <v>97</v>
      </c>
      <c r="H67" s="31">
        <v>10</v>
      </c>
      <c r="I67" s="31">
        <v>8</v>
      </c>
      <c r="J67" s="31" t="s">
        <v>27</v>
      </c>
      <c r="K67" s="31" t="s">
        <v>27</v>
      </c>
      <c r="L67" s="38"/>
      <c r="M67" s="38">
        <v>5</v>
      </c>
      <c r="N67" s="38" t="s">
        <v>3834</v>
      </c>
      <c r="O67" s="38"/>
      <c r="P67" s="33">
        <v>5</v>
      </c>
      <c r="Q67" s="34">
        <f t="shared" si="0"/>
        <v>6.9</v>
      </c>
      <c r="R67" s="35" t="str">
        <f t="shared" si="3"/>
        <v>C+</v>
      </c>
      <c r="S67" s="36" t="str">
        <f t="shared" si="1"/>
        <v>Trung bình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1080</v>
      </c>
      <c r="D68" s="28" t="s">
        <v>1081</v>
      </c>
      <c r="E68" s="29" t="s">
        <v>916</v>
      </c>
      <c r="F68" s="30" t="s">
        <v>1082</v>
      </c>
      <c r="G68" s="27" t="s">
        <v>768</v>
      </c>
      <c r="H68" s="31">
        <v>9</v>
      </c>
      <c r="I68" s="31">
        <v>8</v>
      </c>
      <c r="J68" s="31" t="s">
        <v>27</v>
      </c>
      <c r="K68" s="31" t="s">
        <v>27</v>
      </c>
      <c r="L68" s="38"/>
      <c r="M68" s="38">
        <v>6</v>
      </c>
      <c r="N68" s="38" t="s">
        <v>3833</v>
      </c>
      <c r="O68" s="38"/>
      <c r="P68" s="33">
        <v>6</v>
      </c>
      <c r="Q68" s="34">
        <f t="shared" si="0"/>
        <v>7.2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1083</v>
      </c>
      <c r="D69" s="28" t="s">
        <v>104</v>
      </c>
      <c r="E69" s="29" t="s">
        <v>1084</v>
      </c>
      <c r="F69" s="30" t="s">
        <v>1085</v>
      </c>
      <c r="G69" s="27" t="s">
        <v>189</v>
      </c>
      <c r="H69" s="31">
        <v>10</v>
      </c>
      <c r="I69" s="31">
        <v>8</v>
      </c>
      <c r="J69" s="31" t="s">
        <v>27</v>
      </c>
      <c r="K69" s="31" t="s">
        <v>27</v>
      </c>
      <c r="L69" s="38"/>
      <c r="M69" s="38">
        <v>5</v>
      </c>
      <c r="N69" s="38" t="s">
        <v>3834</v>
      </c>
      <c r="O69" s="38"/>
      <c r="P69" s="33">
        <v>5</v>
      </c>
      <c r="Q69" s="34">
        <f t="shared" si="0"/>
        <v>6.9</v>
      </c>
      <c r="R69" s="35" t="str">
        <f t="shared" si="3"/>
        <v>C+</v>
      </c>
      <c r="S69" s="36" t="str">
        <f t="shared" si="1"/>
        <v>Trung bình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1086</v>
      </c>
      <c r="D70" s="28" t="s">
        <v>104</v>
      </c>
      <c r="E70" s="29" t="s">
        <v>757</v>
      </c>
      <c r="F70" s="30" t="s">
        <v>266</v>
      </c>
      <c r="G70" s="27" t="s">
        <v>267</v>
      </c>
      <c r="H70" s="31">
        <v>10</v>
      </c>
      <c r="I70" s="31">
        <v>8</v>
      </c>
      <c r="J70" s="31" t="s">
        <v>27</v>
      </c>
      <c r="K70" s="31" t="s">
        <v>27</v>
      </c>
      <c r="L70" s="38"/>
      <c r="M70" s="38">
        <v>6</v>
      </c>
      <c r="N70" s="38" t="s">
        <v>3833</v>
      </c>
      <c r="O70" s="38"/>
      <c r="P70" s="33">
        <v>6</v>
      </c>
      <c r="Q70" s="34">
        <f t="shared" si="0"/>
        <v>7.4</v>
      </c>
      <c r="R70" s="35" t="str">
        <f t="shared" si="3"/>
        <v>B</v>
      </c>
      <c r="S70" s="36" t="str">
        <f t="shared" si="1"/>
        <v>Khá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1087</v>
      </c>
      <c r="D71" s="28" t="s">
        <v>544</v>
      </c>
      <c r="E71" s="29" t="s">
        <v>1088</v>
      </c>
      <c r="F71" s="30" t="s">
        <v>205</v>
      </c>
      <c r="G71" s="27" t="s">
        <v>652</v>
      </c>
      <c r="H71" s="31">
        <v>9</v>
      </c>
      <c r="I71" s="31">
        <v>10</v>
      </c>
      <c r="J71" s="31" t="s">
        <v>27</v>
      </c>
      <c r="K71" s="31" t="s">
        <v>27</v>
      </c>
      <c r="L71" s="38"/>
      <c r="M71" s="38">
        <v>5</v>
      </c>
      <c r="N71" s="38" t="s">
        <v>3834</v>
      </c>
      <c r="O71" s="38"/>
      <c r="P71" s="33">
        <v>5</v>
      </c>
      <c r="Q71" s="34">
        <f t="shared" si="0"/>
        <v>7.3</v>
      </c>
      <c r="R71" s="35" t="str">
        <f t="shared" si="3"/>
        <v>B</v>
      </c>
      <c r="S71" s="36" t="str">
        <f t="shared" si="1"/>
        <v>Khá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1089</v>
      </c>
      <c r="D72" s="28" t="s">
        <v>1090</v>
      </c>
      <c r="E72" s="29" t="s">
        <v>300</v>
      </c>
      <c r="F72" s="30" t="s">
        <v>362</v>
      </c>
      <c r="G72" s="27" t="s">
        <v>144</v>
      </c>
      <c r="H72" s="31">
        <v>10</v>
      </c>
      <c r="I72" s="31">
        <v>7</v>
      </c>
      <c r="J72" s="31" t="s">
        <v>27</v>
      </c>
      <c r="K72" s="31" t="s">
        <v>27</v>
      </c>
      <c r="L72" s="38"/>
      <c r="M72" s="38">
        <v>5</v>
      </c>
      <c r="N72" s="38" t="s">
        <v>3834</v>
      </c>
      <c r="O72" s="38"/>
      <c r="P72" s="33">
        <v>5</v>
      </c>
      <c r="Q72" s="34">
        <f t="shared" si="0"/>
        <v>6.6</v>
      </c>
      <c r="R72" s="35" t="str">
        <f t="shared" si="3"/>
        <v>C+</v>
      </c>
      <c r="S72" s="36" t="str">
        <f t="shared" si="1"/>
        <v>Trung bình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1091</v>
      </c>
      <c r="D73" s="28" t="s">
        <v>1092</v>
      </c>
      <c r="E73" s="29" t="s">
        <v>300</v>
      </c>
      <c r="F73" s="30" t="s">
        <v>510</v>
      </c>
      <c r="G73" s="27" t="s">
        <v>144</v>
      </c>
      <c r="H73" s="31">
        <v>10</v>
      </c>
      <c r="I73" s="31">
        <v>4</v>
      </c>
      <c r="J73" s="31" t="s">
        <v>27</v>
      </c>
      <c r="K73" s="31" t="s">
        <v>27</v>
      </c>
      <c r="L73" s="38"/>
      <c r="M73" s="38">
        <v>5</v>
      </c>
      <c r="N73" s="38" t="s">
        <v>3834</v>
      </c>
      <c r="O73" s="38"/>
      <c r="P73" s="33">
        <v>5</v>
      </c>
      <c r="Q73" s="34">
        <f t="shared" si="0"/>
        <v>5.7</v>
      </c>
      <c r="R73" s="35" t="str">
        <f t="shared" si="3"/>
        <v>C</v>
      </c>
      <c r="S73" s="36" t="str">
        <f t="shared" si="1"/>
        <v>Trung bình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1093</v>
      </c>
      <c r="D74" s="28" t="s">
        <v>1094</v>
      </c>
      <c r="E74" s="29" t="s">
        <v>311</v>
      </c>
      <c r="F74" s="30" t="s">
        <v>1095</v>
      </c>
      <c r="G74" s="27" t="s">
        <v>652</v>
      </c>
      <c r="H74" s="31">
        <v>9</v>
      </c>
      <c r="I74" s="31">
        <v>9</v>
      </c>
      <c r="J74" s="31" t="s">
        <v>27</v>
      </c>
      <c r="K74" s="31" t="s">
        <v>27</v>
      </c>
      <c r="L74" s="38"/>
      <c r="M74" s="38">
        <v>7</v>
      </c>
      <c r="N74" s="137" t="s">
        <v>3832</v>
      </c>
      <c r="O74" s="38"/>
      <c r="P74" s="33">
        <v>7</v>
      </c>
      <c r="Q74" s="34">
        <f t="shared" si="0"/>
        <v>8</v>
      </c>
      <c r="R74" s="35" t="str">
        <f t="shared" si="3"/>
        <v>B+</v>
      </c>
      <c r="S74" s="36" t="str">
        <f t="shared" si="1"/>
        <v>Khá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1096</v>
      </c>
      <c r="D75" s="28" t="s">
        <v>1097</v>
      </c>
      <c r="E75" s="29" t="s">
        <v>311</v>
      </c>
      <c r="F75" s="30" t="s">
        <v>1098</v>
      </c>
      <c r="G75" s="27" t="s">
        <v>102</v>
      </c>
      <c r="H75" s="31">
        <v>10</v>
      </c>
      <c r="I75" s="31">
        <v>6</v>
      </c>
      <c r="J75" s="31" t="s">
        <v>27</v>
      </c>
      <c r="K75" s="31" t="s">
        <v>27</v>
      </c>
      <c r="L75" s="38"/>
      <c r="M75" s="38">
        <v>8</v>
      </c>
      <c r="N75" s="38" t="s">
        <v>3836</v>
      </c>
      <c r="O75" s="38"/>
      <c r="P75" s="33">
        <v>8</v>
      </c>
      <c r="Q75" s="34">
        <f t="shared" ref="Q75:Q81" si="5">ROUND(SUMPRODUCT(H75:P75,$H$10:$P$10)/100,1)</f>
        <v>7.8</v>
      </c>
      <c r="R75" s="35" t="str">
        <f t="shared" si="3"/>
        <v>B</v>
      </c>
      <c r="S75" s="36" t="str">
        <f t="shared" si="1"/>
        <v>Khá</v>
      </c>
      <c r="T75" s="37" t="str">
        <f t="shared" si="4"/>
        <v/>
      </c>
      <c r="U75" s="91"/>
      <c r="V75" s="89" t="str">
        <f t="shared" ref="V75:V81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1099</v>
      </c>
      <c r="D76" s="28" t="s">
        <v>104</v>
      </c>
      <c r="E76" s="29" t="s">
        <v>315</v>
      </c>
      <c r="F76" s="30" t="s">
        <v>1100</v>
      </c>
      <c r="G76" s="27" t="s">
        <v>267</v>
      </c>
      <c r="H76" s="31">
        <v>10</v>
      </c>
      <c r="I76" s="31">
        <v>9</v>
      </c>
      <c r="J76" s="31" t="s">
        <v>27</v>
      </c>
      <c r="K76" s="31" t="s">
        <v>27</v>
      </c>
      <c r="L76" s="38"/>
      <c r="M76" s="38">
        <v>9</v>
      </c>
      <c r="N76" s="38" t="s">
        <v>3837</v>
      </c>
      <c r="O76" s="38"/>
      <c r="P76" s="33">
        <v>9</v>
      </c>
      <c r="Q76" s="34">
        <f t="shared" si="5"/>
        <v>9.1999999999999993</v>
      </c>
      <c r="R76" s="35" t="str">
        <f t="shared" si="3"/>
        <v>A+</v>
      </c>
      <c r="S76" s="36" t="str">
        <f t="shared" si="1"/>
        <v>Giỏi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1101</v>
      </c>
      <c r="D77" s="28" t="s">
        <v>1102</v>
      </c>
      <c r="E77" s="29" t="s">
        <v>319</v>
      </c>
      <c r="F77" s="30" t="s">
        <v>885</v>
      </c>
      <c r="G77" s="27" t="s">
        <v>189</v>
      </c>
      <c r="H77" s="31">
        <v>10</v>
      </c>
      <c r="I77" s="31">
        <v>8</v>
      </c>
      <c r="J77" s="31" t="s">
        <v>27</v>
      </c>
      <c r="K77" s="31" t="s">
        <v>27</v>
      </c>
      <c r="L77" s="38"/>
      <c r="M77" s="38">
        <v>7</v>
      </c>
      <c r="N77" s="137" t="s">
        <v>3832</v>
      </c>
      <c r="O77" s="38"/>
      <c r="P77" s="33">
        <v>7</v>
      </c>
      <c r="Q77" s="34">
        <f t="shared" si="5"/>
        <v>7.9</v>
      </c>
      <c r="R77" s="35" t="str">
        <f t="shared" si="3"/>
        <v>B</v>
      </c>
      <c r="S77" s="36" t="str">
        <f t="shared" si="1"/>
        <v>Khá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1103</v>
      </c>
      <c r="D78" s="28" t="s">
        <v>1104</v>
      </c>
      <c r="E78" s="29" t="s">
        <v>326</v>
      </c>
      <c r="F78" s="30" t="s">
        <v>1105</v>
      </c>
      <c r="G78" s="27" t="s">
        <v>652</v>
      </c>
      <c r="H78" s="31">
        <v>10</v>
      </c>
      <c r="I78" s="31">
        <v>8</v>
      </c>
      <c r="J78" s="31" t="s">
        <v>27</v>
      </c>
      <c r="K78" s="31" t="s">
        <v>27</v>
      </c>
      <c r="L78" s="38"/>
      <c r="M78" s="38">
        <v>6</v>
      </c>
      <c r="N78" s="38" t="s">
        <v>3833</v>
      </c>
      <c r="O78" s="38"/>
      <c r="P78" s="33">
        <v>6</v>
      </c>
      <c r="Q78" s="34">
        <f t="shared" si="5"/>
        <v>7.4</v>
      </c>
      <c r="R78" s="35" t="str">
        <f t="shared" si="3"/>
        <v>B</v>
      </c>
      <c r="S78" s="36" t="str">
        <f t="shared" si="1"/>
        <v>Khá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1106</v>
      </c>
      <c r="D79" s="28" t="s">
        <v>777</v>
      </c>
      <c r="E79" s="29" t="s">
        <v>778</v>
      </c>
      <c r="F79" s="30" t="s">
        <v>231</v>
      </c>
      <c r="G79" s="27" t="s">
        <v>652</v>
      </c>
      <c r="H79" s="31">
        <v>10</v>
      </c>
      <c r="I79" s="31">
        <v>7</v>
      </c>
      <c r="J79" s="31" t="s">
        <v>27</v>
      </c>
      <c r="K79" s="31" t="s">
        <v>27</v>
      </c>
      <c r="L79" s="38"/>
      <c r="M79" s="38">
        <v>3</v>
      </c>
      <c r="N79" s="38" t="s">
        <v>1995</v>
      </c>
      <c r="O79" s="38"/>
      <c r="P79" s="33">
        <v>3</v>
      </c>
      <c r="Q79" s="34">
        <f t="shared" si="5"/>
        <v>5.6</v>
      </c>
      <c r="R79" s="35" t="str">
        <f t="shared" si="3"/>
        <v>C</v>
      </c>
      <c r="S79" s="36" t="str">
        <f t="shared" si="1"/>
        <v>Trung bình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1107</v>
      </c>
      <c r="D80" s="28" t="s">
        <v>1108</v>
      </c>
      <c r="E80" s="29" t="s">
        <v>342</v>
      </c>
      <c r="F80" s="30" t="s">
        <v>539</v>
      </c>
      <c r="G80" s="27" t="s">
        <v>170</v>
      </c>
      <c r="H80" s="31">
        <v>10</v>
      </c>
      <c r="I80" s="31">
        <v>9</v>
      </c>
      <c r="J80" s="31" t="s">
        <v>27</v>
      </c>
      <c r="K80" s="31" t="s">
        <v>27</v>
      </c>
      <c r="L80" s="38"/>
      <c r="M80" s="38">
        <v>7</v>
      </c>
      <c r="N80" s="137" t="s">
        <v>3832</v>
      </c>
      <c r="O80" s="38"/>
      <c r="P80" s="33">
        <v>7</v>
      </c>
      <c r="Q80" s="34">
        <f t="shared" si="5"/>
        <v>8.1999999999999993</v>
      </c>
      <c r="R80" s="35" t="str">
        <f t="shared" si="3"/>
        <v>B+</v>
      </c>
      <c r="S80" s="36" t="str">
        <f t="shared" si="1"/>
        <v>Khá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1109</v>
      </c>
      <c r="D81" s="28" t="s">
        <v>138</v>
      </c>
      <c r="E81" s="29" t="s">
        <v>342</v>
      </c>
      <c r="F81" s="30" t="s">
        <v>1110</v>
      </c>
      <c r="G81" s="27" t="s">
        <v>886</v>
      </c>
      <c r="H81" s="31">
        <v>9</v>
      </c>
      <c r="I81" s="31">
        <v>8</v>
      </c>
      <c r="J81" s="31" t="s">
        <v>27</v>
      </c>
      <c r="K81" s="31" t="s">
        <v>27</v>
      </c>
      <c r="L81" s="38"/>
      <c r="M81" s="38">
        <v>5</v>
      </c>
      <c r="N81" s="38" t="s">
        <v>3834</v>
      </c>
      <c r="O81" s="38"/>
      <c r="P81" s="33">
        <v>5</v>
      </c>
      <c r="Q81" s="34">
        <f t="shared" si="5"/>
        <v>6.7</v>
      </c>
      <c r="R81" s="35" t="str">
        <f t="shared" si="3"/>
        <v>C+</v>
      </c>
      <c r="S81" s="36" t="str">
        <f t="shared" si="1"/>
        <v>Trung bình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7.5" customHeight="1">
      <c r="A82" s="2"/>
      <c r="B82" s="39"/>
      <c r="C82" s="40"/>
      <c r="D82" s="40"/>
      <c r="E82" s="41"/>
      <c r="F82" s="41"/>
      <c r="G82" s="41"/>
      <c r="H82" s="42"/>
      <c r="I82" s="43"/>
      <c r="J82" s="43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3"/>
    </row>
    <row r="83" spans="1:38" ht="16.5">
      <c r="A83" s="2"/>
      <c r="B83" s="111" t="s">
        <v>28</v>
      </c>
      <c r="C83" s="111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t="16.5" customHeight="1">
      <c r="A84" s="2"/>
      <c r="B84" s="45" t="s">
        <v>29</v>
      </c>
      <c r="C84" s="45"/>
      <c r="D84" s="46">
        <f>+$Y$9</f>
        <v>71</v>
      </c>
      <c r="E84" s="47" t="s">
        <v>30</v>
      </c>
      <c r="F84" s="47"/>
      <c r="G84" s="131" t="s">
        <v>31</v>
      </c>
      <c r="H84" s="131"/>
      <c r="I84" s="131"/>
      <c r="J84" s="131"/>
      <c r="K84" s="131"/>
      <c r="L84" s="131"/>
      <c r="M84" s="131"/>
      <c r="N84" s="131"/>
      <c r="O84" s="131"/>
      <c r="P84" s="48">
        <f>$Y$9 -COUNTIF($T$10:$T$271,"Vắng") -COUNTIF($T$10:$T$271,"Vắng có phép") - COUNTIF($T$10:$T$271,"Đình chỉ thi") - COUNTIF($T$10:$T$271,"Không đủ ĐKDT")</f>
        <v>69</v>
      </c>
      <c r="Q84" s="48"/>
      <c r="R84" s="49"/>
      <c r="S84" s="50"/>
      <c r="T84" s="50" t="s">
        <v>30</v>
      </c>
      <c r="U84" s="3"/>
    </row>
    <row r="85" spans="1:38" ht="16.5" customHeight="1">
      <c r="A85" s="2"/>
      <c r="B85" s="45" t="s">
        <v>32</v>
      </c>
      <c r="C85" s="45"/>
      <c r="D85" s="46">
        <f>+$AJ$9</f>
        <v>68</v>
      </c>
      <c r="E85" s="47" t="s">
        <v>30</v>
      </c>
      <c r="F85" s="47"/>
      <c r="G85" s="131" t="s">
        <v>33</v>
      </c>
      <c r="H85" s="131"/>
      <c r="I85" s="131"/>
      <c r="J85" s="131"/>
      <c r="K85" s="131"/>
      <c r="L85" s="131"/>
      <c r="M85" s="131"/>
      <c r="N85" s="131"/>
      <c r="O85" s="131"/>
      <c r="P85" s="51">
        <f>COUNTIF($T$10:$T$147,"Vắng")</f>
        <v>0</v>
      </c>
      <c r="Q85" s="51"/>
      <c r="R85" s="52"/>
      <c r="S85" s="50"/>
      <c r="T85" s="50" t="s">
        <v>30</v>
      </c>
      <c r="U85" s="3"/>
    </row>
    <row r="86" spans="1:38" ht="16.5" customHeight="1">
      <c r="A86" s="2"/>
      <c r="B86" s="45" t="s">
        <v>53</v>
      </c>
      <c r="C86" s="45"/>
      <c r="D86" s="83">
        <f>COUNTIF(V11:V81,"Học lại")</f>
        <v>3</v>
      </c>
      <c r="E86" s="47" t="s">
        <v>30</v>
      </c>
      <c r="F86" s="47"/>
      <c r="G86" s="131" t="s">
        <v>54</v>
      </c>
      <c r="H86" s="131"/>
      <c r="I86" s="131"/>
      <c r="J86" s="131"/>
      <c r="K86" s="131"/>
      <c r="L86" s="131"/>
      <c r="M86" s="131"/>
      <c r="N86" s="131"/>
      <c r="O86" s="131"/>
      <c r="P86" s="48">
        <f>COUNTIF($T$10:$T$147,"Vắng có phép")</f>
        <v>0</v>
      </c>
      <c r="Q86" s="48"/>
      <c r="R86" s="49"/>
      <c r="S86" s="50"/>
      <c r="T86" s="50" t="s">
        <v>30</v>
      </c>
      <c r="U86" s="3"/>
    </row>
    <row r="87" spans="1:38" ht="3" customHeight="1">
      <c r="A87" s="2"/>
      <c r="B87" s="39"/>
      <c r="C87" s="40"/>
      <c r="D87" s="40"/>
      <c r="E87" s="41"/>
      <c r="F87" s="41"/>
      <c r="G87" s="41"/>
      <c r="H87" s="42"/>
      <c r="I87" s="43"/>
      <c r="J87" s="43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3"/>
    </row>
    <row r="88" spans="1:38">
      <c r="B88" s="84" t="s">
        <v>34</v>
      </c>
      <c r="C88" s="84"/>
      <c r="D88" s="85">
        <f>COUNTIF(V11:V81,"Thi lại")</f>
        <v>0</v>
      </c>
      <c r="E88" s="86" t="s">
        <v>30</v>
      </c>
      <c r="F88" s="3"/>
      <c r="G88" s="3"/>
      <c r="H88" s="3"/>
      <c r="I88" s="3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3"/>
    </row>
    <row r="89" spans="1:38">
      <c r="B89" s="84"/>
      <c r="C89" s="84"/>
      <c r="D89" s="85"/>
      <c r="E89" s="86"/>
      <c r="F89" s="3"/>
      <c r="G89" s="3"/>
      <c r="H89" s="3"/>
      <c r="I89" s="3"/>
      <c r="J89" s="130" t="s">
        <v>3865</v>
      </c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3"/>
    </row>
    <row r="90" spans="1:38">
      <c r="A90" s="53"/>
      <c r="B90" s="99" t="s">
        <v>35</v>
      </c>
      <c r="C90" s="99"/>
      <c r="D90" s="99"/>
      <c r="E90" s="99"/>
      <c r="F90" s="99"/>
      <c r="G90" s="99"/>
      <c r="H90" s="99"/>
      <c r="I90" s="54"/>
      <c r="J90" s="104" t="s">
        <v>36</v>
      </c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3"/>
    </row>
    <row r="91" spans="1:38" ht="4.5" customHeight="1">
      <c r="A91" s="2"/>
      <c r="B91" s="39"/>
      <c r="C91" s="55"/>
      <c r="D91" s="55"/>
      <c r="E91" s="56"/>
      <c r="F91" s="56"/>
      <c r="G91" s="56"/>
      <c r="H91" s="57"/>
      <c r="I91" s="58"/>
      <c r="J91" s="58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38" s="2" customFormat="1">
      <c r="B92" s="99" t="s">
        <v>37</v>
      </c>
      <c r="C92" s="99"/>
      <c r="D92" s="101" t="s">
        <v>38</v>
      </c>
      <c r="E92" s="101"/>
      <c r="F92" s="101"/>
      <c r="G92" s="101"/>
      <c r="H92" s="101"/>
      <c r="I92" s="58"/>
      <c r="J92" s="58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3"/>
      <c r="V92" s="62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</row>
    <row r="93" spans="1:38" s="2" customForma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 ht="9.75" customHeigh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3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18" customHeight="1">
      <c r="A98" s="1"/>
      <c r="B98" s="100" t="s">
        <v>3863</v>
      </c>
      <c r="C98" s="100"/>
      <c r="D98" s="100" t="s">
        <v>3864</v>
      </c>
      <c r="E98" s="100"/>
      <c r="F98" s="100"/>
      <c r="G98" s="100"/>
      <c r="H98" s="100"/>
      <c r="I98" s="100"/>
      <c r="J98" s="100" t="s">
        <v>39</v>
      </c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4.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36.75" hidden="1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ht="38.25" hidden="1" customHeight="1">
      <c r="B101" s="98" t="s">
        <v>51</v>
      </c>
      <c r="C101" s="99"/>
      <c r="D101" s="99"/>
      <c r="E101" s="99"/>
      <c r="F101" s="99"/>
      <c r="G101" s="99"/>
      <c r="H101" s="98" t="s">
        <v>52</v>
      </c>
      <c r="I101" s="98"/>
      <c r="J101" s="98"/>
      <c r="K101" s="98"/>
      <c r="L101" s="98"/>
      <c r="M101" s="98"/>
      <c r="N101" s="102" t="s">
        <v>57</v>
      </c>
      <c r="O101" s="102"/>
      <c r="P101" s="102"/>
      <c r="Q101" s="102"/>
      <c r="R101" s="102"/>
      <c r="S101" s="102"/>
      <c r="T101" s="102"/>
      <c r="U101" s="102"/>
    </row>
    <row r="102" spans="1:38" hidden="1">
      <c r="B102" s="39"/>
      <c r="C102" s="55"/>
      <c r="D102" s="55"/>
      <c r="E102" s="56"/>
      <c r="F102" s="56"/>
      <c r="G102" s="56"/>
      <c r="H102" s="57"/>
      <c r="I102" s="58"/>
      <c r="J102" s="58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38" hidden="1">
      <c r="B103" s="99" t="s">
        <v>37</v>
      </c>
      <c r="C103" s="99"/>
      <c r="D103" s="101" t="s">
        <v>38</v>
      </c>
      <c r="E103" s="101"/>
      <c r="F103" s="101"/>
      <c r="G103" s="101"/>
      <c r="H103" s="101"/>
      <c r="I103" s="58"/>
      <c r="J103" s="58"/>
      <c r="K103" s="44"/>
      <c r="L103" s="44"/>
      <c r="M103" s="44"/>
      <c r="N103" s="44"/>
      <c r="O103" s="44"/>
      <c r="P103" s="44"/>
      <c r="Q103" s="44"/>
      <c r="R103" s="44"/>
      <c r="S103" s="44"/>
      <c r="T103" s="44"/>
    </row>
    <row r="104" spans="1:38" hidden="1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38" hidden="1"/>
    <row r="106" spans="1:38" hidden="1"/>
    <row r="107" spans="1:38" hidden="1"/>
    <row r="108" spans="1:38" hidden="1"/>
    <row r="109" spans="1:38" s="62" customFormat="1" hidden="1">
      <c r="A109" s="1"/>
      <c r="B109" s="97" t="s">
        <v>3838</v>
      </c>
      <c r="C109" s="97"/>
      <c r="D109" s="97"/>
      <c r="E109" s="97" t="s">
        <v>3821</v>
      </c>
      <c r="F109" s="97"/>
      <c r="G109" s="97"/>
      <c r="H109" s="97" t="s">
        <v>3838</v>
      </c>
      <c r="I109" s="97"/>
      <c r="J109" s="97"/>
      <c r="K109" s="97"/>
      <c r="L109" s="97"/>
      <c r="M109" s="97"/>
      <c r="N109" s="97" t="s">
        <v>58</v>
      </c>
      <c r="O109" s="97"/>
      <c r="P109" s="97"/>
      <c r="Q109" s="97"/>
      <c r="R109" s="97"/>
      <c r="S109" s="97"/>
      <c r="T109" s="97"/>
      <c r="U109" s="97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61"/>
    </row>
    <row r="110" spans="1:38" hidden="1"/>
    <row r="111" spans="1:38" hidden="1"/>
    <row r="112" spans="1:38" hidden="1"/>
  </sheetData>
  <sheetProtection formatCells="0" formatColumns="0" formatRows="0" insertColumns="0" insertRows="0" insertHyperlinks="0" deleteColumns="0" deleteRows="0" sort="0" autoFilter="0" pivotTables="0"/>
  <autoFilter ref="A9:AL81">
    <filterColumn colId="3" showButton="0"/>
  </autoFilter>
  <mergeCells count="61">
    <mergeCell ref="B103:C103"/>
    <mergeCell ref="D103:H103"/>
    <mergeCell ref="B109:D109"/>
    <mergeCell ref="E109:G109"/>
    <mergeCell ref="H109:M109"/>
    <mergeCell ref="N109:U109"/>
    <mergeCell ref="B98:C98"/>
    <mergeCell ref="D98:I98"/>
    <mergeCell ref="J98:T98"/>
    <mergeCell ref="B101:G101"/>
    <mergeCell ref="H101:M101"/>
    <mergeCell ref="N101:U101"/>
    <mergeCell ref="G86:O86"/>
    <mergeCell ref="J88:T88"/>
    <mergeCell ref="J89:T89"/>
    <mergeCell ref="B90:H90"/>
    <mergeCell ref="J90:T90"/>
    <mergeCell ref="B92:C92"/>
    <mergeCell ref="D92:H92"/>
    <mergeCell ref="T8:T10"/>
    <mergeCell ref="U8:U10"/>
    <mergeCell ref="B10:G10"/>
    <mergeCell ref="B83:C83"/>
    <mergeCell ref="G84:O84"/>
    <mergeCell ref="G85:O85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1">
    <cfRule type="cellIs" dxfId="82" priority="4" operator="greaterThan">
      <formula>10</formula>
    </cfRule>
  </conditionalFormatting>
  <conditionalFormatting sqref="C1:C1048576">
    <cfRule type="duplicateValues" dxfId="81" priority="3"/>
  </conditionalFormatting>
  <conditionalFormatting sqref="C109">
    <cfRule type="duplicateValues" dxfId="80" priority="2"/>
  </conditionalFormatting>
  <conditionalFormatting sqref="H11:H81 I11">
    <cfRule type="cellIs" dxfId="79" priority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86 AL3:AL9 X3:AK4 W5:AK9 V11:W81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1"/>
  <sheetViews>
    <sheetView workbookViewId="0">
      <pane ySplit="4" topLeftCell="A79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2.88671875" style="1" customWidth="1"/>
    <col min="5" max="5" width="5.77734375" style="1" customWidth="1"/>
    <col min="6" max="6" width="9.33203125" style="1" hidden="1" customWidth="1"/>
    <col min="7" max="7" width="11.44140625" style="1" customWidth="1"/>
    <col min="8" max="8" width="5.109375" style="1" customWidth="1"/>
    <col min="9" max="9" width="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34" t="s">
        <v>3866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35" t="s">
        <v>59</v>
      </c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3846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136">
        <v>2</v>
      </c>
      <c r="G6" s="120" t="s">
        <v>3831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06</v>
      </c>
      <c r="Y9" s="69">
        <f>+$AH$9+$AJ$9+$AF$9</f>
        <v>73</v>
      </c>
      <c r="Z9" s="63">
        <f>COUNTIF($S$10:$S$143,"Khiển trách")</f>
        <v>0</v>
      </c>
      <c r="AA9" s="63">
        <f>COUNTIF($S$10:$S$143,"Cảnh cáo")</f>
        <v>0</v>
      </c>
      <c r="AB9" s="63">
        <f>COUNTIF($S$10:$S$143,"Đình chỉ thi")</f>
        <v>0</v>
      </c>
      <c r="AC9" s="70">
        <f>+($Z$9+$AA$9+$AB$9)/$Y$9*100%</f>
        <v>0</v>
      </c>
      <c r="AD9" s="63">
        <f>SUM(COUNTIF($S$10:$S$141,"Vắng"),COUNTIF($S$10:$S$141,"Vắng có phép"))</f>
        <v>0</v>
      </c>
      <c r="AE9" s="71">
        <f>+$AD$9/$Y$9</f>
        <v>0</v>
      </c>
      <c r="AF9" s="72">
        <f>COUNTIF($V$10:$V$141,"Thi lại")</f>
        <v>0</v>
      </c>
      <c r="AG9" s="71">
        <f>+$AF$9/$Y$9</f>
        <v>0</v>
      </c>
      <c r="AH9" s="72">
        <f>COUNTIF($V$10:$V$142,"Học lại")</f>
        <v>5</v>
      </c>
      <c r="AI9" s="71">
        <f>+$AH$9/$Y$9</f>
        <v>6.8493150684931503E-2</v>
      </c>
      <c r="AJ9" s="63">
        <f>COUNTIF($V$11:$V$142,"Đạt")</f>
        <v>68</v>
      </c>
      <c r="AK9" s="70">
        <f>+$AJ$9/$Y$9</f>
        <v>0.93150684931506844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1111</v>
      </c>
      <c r="D11" s="17" t="s">
        <v>1112</v>
      </c>
      <c r="E11" s="18" t="s">
        <v>67</v>
      </c>
      <c r="F11" s="19" t="s">
        <v>1113</v>
      </c>
      <c r="G11" s="16" t="s">
        <v>144</v>
      </c>
      <c r="H11" s="31">
        <v>10</v>
      </c>
      <c r="I11" s="20">
        <v>5</v>
      </c>
      <c r="J11" s="20" t="s">
        <v>27</v>
      </c>
      <c r="K11" s="20" t="s">
        <v>27</v>
      </c>
      <c r="L11" s="21"/>
      <c r="M11" s="21">
        <v>6</v>
      </c>
      <c r="N11" s="137" t="s">
        <v>3833</v>
      </c>
      <c r="O11" s="21"/>
      <c r="P11" s="22">
        <v>6</v>
      </c>
      <c r="Q11" s="23">
        <f t="shared" ref="Q11:Q74" si="0">ROUND(SUMPRODUCT(H11:P11,$H$10:$P$10)/100,1)</f>
        <v>6.5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4" t="str">
        <f t="shared" ref="S11:S83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1114</v>
      </c>
      <c r="D12" s="28" t="s">
        <v>138</v>
      </c>
      <c r="E12" s="29" t="s">
        <v>67</v>
      </c>
      <c r="F12" s="30" t="s">
        <v>1115</v>
      </c>
      <c r="G12" s="27" t="s">
        <v>170</v>
      </c>
      <c r="H12" s="31">
        <v>10</v>
      </c>
      <c r="I12" s="31">
        <v>6</v>
      </c>
      <c r="J12" s="31" t="s">
        <v>27</v>
      </c>
      <c r="K12" s="31" t="s">
        <v>27</v>
      </c>
      <c r="L12" s="32"/>
      <c r="M12" s="32">
        <v>8</v>
      </c>
      <c r="N12" s="38" t="s">
        <v>3836</v>
      </c>
      <c r="O12" s="32"/>
      <c r="P12" s="33">
        <v>8</v>
      </c>
      <c r="Q12" s="34">
        <f t="shared" si="0"/>
        <v>7.8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1116</v>
      </c>
      <c r="D13" s="28" t="s">
        <v>1117</v>
      </c>
      <c r="E13" s="29" t="s">
        <v>67</v>
      </c>
      <c r="F13" s="30" t="s">
        <v>258</v>
      </c>
      <c r="G13" s="27" t="s">
        <v>153</v>
      </c>
      <c r="H13" s="31">
        <v>10</v>
      </c>
      <c r="I13" s="31">
        <v>6</v>
      </c>
      <c r="J13" s="31" t="s">
        <v>27</v>
      </c>
      <c r="K13" s="31" t="s">
        <v>27</v>
      </c>
      <c r="L13" s="38"/>
      <c r="M13" s="38">
        <v>5</v>
      </c>
      <c r="N13" s="38" t="s">
        <v>3834</v>
      </c>
      <c r="O13" s="38"/>
      <c r="P13" s="33">
        <v>5</v>
      </c>
      <c r="Q13" s="34">
        <f t="shared" si="0"/>
        <v>6.3</v>
      </c>
      <c r="R13" s="35" t="str">
        <f t="shared" ref="R13:R8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</v>
      </c>
      <c r="S13" s="36" t="str">
        <f t="shared" si="1"/>
        <v>Trung bình</v>
      </c>
      <c r="T13" s="37" t="str">
        <f t="shared" ref="T13:T83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1118</v>
      </c>
      <c r="D14" s="28" t="s">
        <v>1119</v>
      </c>
      <c r="E14" s="29" t="s">
        <v>67</v>
      </c>
      <c r="F14" s="30" t="s">
        <v>1120</v>
      </c>
      <c r="G14" s="27" t="s">
        <v>267</v>
      </c>
      <c r="H14" s="31">
        <v>10</v>
      </c>
      <c r="I14" s="31">
        <v>9</v>
      </c>
      <c r="J14" s="31" t="s">
        <v>27</v>
      </c>
      <c r="K14" s="31" t="s">
        <v>27</v>
      </c>
      <c r="L14" s="38"/>
      <c r="M14" s="38">
        <v>8</v>
      </c>
      <c r="N14" s="38" t="s">
        <v>3836</v>
      </c>
      <c r="O14" s="38"/>
      <c r="P14" s="33">
        <v>8</v>
      </c>
      <c r="Q14" s="34">
        <f t="shared" si="0"/>
        <v>8.6999999999999993</v>
      </c>
      <c r="R14" s="35" t="str">
        <f t="shared" si="3"/>
        <v>A</v>
      </c>
      <c r="S14" s="36" t="str">
        <f t="shared" si="1"/>
        <v>Giỏi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1121</v>
      </c>
      <c r="D15" s="28" t="s">
        <v>1122</v>
      </c>
      <c r="E15" s="29" t="s">
        <v>90</v>
      </c>
      <c r="F15" s="30" t="s">
        <v>1123</v>
      </c>
      <c r="G15" s="27" t="s">
        <v>331</v>
      </c>
      <c r="H15" s="31">
        <v>9</v>
      </c>
      <c r="I15" s="31">
        <v>6</v>
      </c>
      <c r="J15" s="31" t="s">
        <v>27</v>
      </c>
      <c r="K15" s="31" t="s">
        <v>27</v>
      </c>
      <c r="L15" s="38"/>
      <c r="M15" s="38">
        <v>5</v>
      </c>
      <c r="N15" s="38" t="s">
        <v>3834</v>
      </c>
      <c r="O15" s="38"/>
      <c r="P15" s="33">
        <v>5</v>
      </c>
      <c r="Q15" s="34">
        <f t="shared" si="0"/>
        <v>6.1</v>
      </c>
      <c r="R15" s="35" t="str">
        <f t="shared" si="3"/>
        <v>C</v>
      </c>
      <c r="S15" s="36" t="str">
        <f t="shared" si="1"/>
        <v>Trung bình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1124</v>
      </c>
      <c r="D16" s="28" t="s">
        <v>387</v>
      </c>
      <c r="E16" s="29" t="s">
        <v>90</v>
      </c>
      <c r="F16" s="30" t="s">
        <v>450</v>
      </c>
      <c r="G16" s="27" t="s">
        <v>652</v>
      </c>
      <c r="H16" s="31">
        <v>0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>Không đủ ĐKDT</v>
      </c>
      <c r="U16" s="91"/>
      <c r="V16" s="89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1125</v>
      </c>
      <c r="D17" s="28" t="s">
        <v>1126</v>
      </c>
      <c r="E17" s="29" t="s">
        <v>1127</v>
      </c>
      <c r="F17" s="30" t="s">
        <v>1128</v>
      </c>
      <c r="G17" s="27" t="s">
        <v>917</v>
      </c>
      <c r="H17" s="31">
        <v>10</v>
      </c>
      <c r="I17" s="31">
        <v>6</v>
      </c>
      <c r="J17" s="31" t="s">
        <v>27</v>
      </c>
      <c r="K17" s="31" t="s">
        <v>27</v>
      </c>
      <c r="L17" s="38"/>
      <c r="M17" s="38">
        <v>5</v>
      </c>
      <c r="N17" s="38" t="s">
        <v>3834</v>
      </c>
      <c r="O17" s="38"/>
      <c r="P17" s="33">
        <v>5</v>
      </c>
      <c r="Q17" s="34">
        <f t="shared" si="0"/>
        <v>6.3</v>
      </c>
      <c r="R17" s="35" t="str">
        <f t="shared" si="3"/>
        <v>C</v>
      </c>
      <c r="S17" s="36" t="str">
        <f t="shared" si="1"/>
        <v>Trung bình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1129</v>
      </c>
      <c r="D18" s="28" t="s">
        <v>104</v>
      </c>
      <c r="E18" s="29" t="s">
        <v>594</v>
      </c>
      <c r="F18" s="30" t="s">
        <v>1130</v>
      </c>
      <c r="G18" s="27" t="s">
        <v>365</v>
      </c>
      <c r="H18" s="31">
        <v>10</v>
      </c>
      <c r="I18" s="31">
        <v>5</v>
      </c>
      <c r="J18" s="31" t="s">
        <v>27</v>
      </c>
      <c r="K18" s="31" t="s">
        <v>27</v>
      </c>
      <c r="L18" s="38"/>
      <c r="M18" s="38">
        <v>6</v>
      </c>
      <c r="N18" s="137" t="s">
        <v>3833</v>
      </c>
      <c r="O18" s="38"/>
      <c r="P18" s="33">
        <v>6</v>
      </c>
      <c r="Q18" s="34">
        <f t="shared" si="0"/>
        <v>6.5</v>
      </c>
      <c r="R18" s="35" t="str">
        <f t="shared" si="3"/>
        <v>C+</v>
      </c>
      <c r="S18" s="36" t="str">
        <f t="shared" si="1"/>
        <v>Trung bình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1131</v>
      </c>
      <c r="D19" s="28" t="s">
        <v>544</v>
      </c>
      <c r="E19" s="29" t="s">
        <v>100</v>
      </c>
      <c r="F19" s="30" t="s">
        <v>1132</v>
      </c>
      <c r="G19" s="27" t="s">
        <v>365</v>
      </c>
      <c r="H19" s="31">
        <v>10</v>
      </c>
      <c r="I19" s="31">
        <v>3</v>
      </c>
      <c r="J19" s="31" t="s">
        <v>27</v>
      </c>
      <c r="K19" s="31" t="s">
        <v>27</v>
      </c>
      <c r="L19" s="38"/>
      <c r="M19" s="38">
        <v>7</v>
      </c>
      <c r="N19" s="38" t="s">
        <v>3832</v>
      </c>
      <c r="O19" s="38"/>
      <c r="P19" s="33">
        <v>7</v>
      </c>
      <c r="Q19" s="34">
        <f t="shared" si="0"/>
        <v>6.4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1133</v>
      </c>
      <c r="D20" s="28" t="s">
        <v>1134</v>
      </c>
      <c r="E20" s="29" t="s">
        <v>105</v>
      </c>
      <c r="F20" s="30" t="s">
        <v>1135</v>
      </c>
      <c r="G20" s="27" t="s">
        <v>115</v>
      </c>
      <c r="H20" s="31">
        <v>10</v>
      </c>
      <c r="I20" s="31">
        <v>7</v>
      </c>
      <c r="J20" s="31" t="s">
        <v>27</v>
      </c>
      <c r="K20" s="31" t="s">
        <v>27</v>
      </c>
      <c r="L20" s="38"/>
      <c r="M20" s="38">
        <v>7</v>
      </c>
      <c r="N20" s="38" t="s">
        <v>3832</v>
      </c>
      <c r="O20" s="38"/>
      <c r="P20" s="33">
        <v>7</v>
      </c>
      <c r="Q20" s="34">
        <f t="shared" si="0"/>
        <v>7.6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1136</v>
      </c>
      <c r="D21" s="28" t="s">
        <v>1137</v>
      </c>
      <c r="E21" s="29" t="s">
        <v>1138</v>
      </c>
      <c r="F21" s="30" t="s">
        <v>184</v>
      </c>
      <c r="G21" s="27" t="s">
        <v>652</v>
      </c>
      <c r="H21" s="31">
        <v>9</v>
      </c>
      <c r="I21" s="31">
        <v>6</v>
      </c>
      <c r="J21" s="31" t="s">
        <v>27</v>
      </c>
      <c r="K21" s="31" t="s">
        <v>27</v>
      </c>
      <c r="L21" s="38"/>
      <c r="M21" s="38">
        <v>3</v>
      </c>
      <c r="N21" s="38" t="s">
        <v>1995</v>
      </c>
      <c r="O21" s="38"/>
      <c r="P21" s="33">
        <v>3</v>
      </c>
      <c r="Q21" s="34">
        <f t="shared" si="0"/>
        <v>5.0999999999999996</v>
      </c>
      <c r="R21" s="35" t="str">
        <f t="shared" si="3"/>
        <v>D+</v>
      </c>
      <c r="S21" s="36" t="str">
        <f t="shared" si="1"/>
        <v>Trung bình yếu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1139</v>
      </c>
      <c r="D22" s="28" t="s">
        <v>1140</v>
      </c>
      <c r="E22" s="29" t="s">
        <v>1141</v>
      </c>
      <c r="F22" s="30" t="s">
        <v>1142</v>
      </c>
      <c r="G22" s="27" t="s">
        <v>227</v>
      </c>
      <c r="H22" s="31">
        <v>10</v>
      </c>
      <c r="I22" s="31">
        <v>6</v>
      </c>
      <c r="J22" s="31" t="s">
        <v>27</v>
      </c>
      <c r="K22" s="31" t="s">
        <v>27</v>
      </c>
      <c r="L22" s="38"/>
      <c r="M22" s="38">
        <v>7</v>
      </c>
      <c r="N22" s="38" t="s">
        <v>3832</v>
      </c>
      <c r="O22" s="38"/>
      <c r="P22" s="33">
        <v>7</v>
      </c>
      <c r="Q22" s="34">
        <f t="shared" si="0"/>
        <v>7.3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1143</v>
      </c>
      <c r="D23" s="28" t="s">
        <v>387</v>
      </c>
      <c r="E23" s="29" t="s">
        <v>384</v>
      </c>
      <c r="F23" s="30" t="s">
        <v>1082</v>
      </c>
      <c r="G23" s="27" t="s">
        <v>158</v>
      </c>
      <c r="H23" s="31">
        <v>10</v>
      </c>
      <c r="I23" s="31">
        <v>6</v>
      </c>
      <c r="J23" s="31" t="s">
        <v>27</v>
      </c>
      <c r="K23" s="31" t="s">
        <v>27</v>
      </c>
      <c r="L23" s="38"/>
      <c r="M23" s="38">
        <v>7</v>
      </c>
      <c r="N23" s="38" t="s">
        <v>3832</v>
      </c>
      <c r="O23" s="38"/>
      <c r="P23" s="33">
        <v>7</v>
      </c>
      <c r="Q23" s="34">
        <f t="shared" si="0"/>
        <v>7.3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1144</v>
      </c>
      <c r="D24" s="28" t="s">
        <v>1145</v>
      </c>
      <c r="E24" s="29" t="s">
        <v>392</v>
      </c>
      <c r="F24" s="30" t="s">
        <v>1146</v>
      </c>
      <c r="G24" s="27" t="s">
        <v>153</v>
      </c>
      <c r="H24" s="31">
        <v>10</v>
      </c>
      <c r="I24" s="31">
        <v>6</v>
      </c>
      <c r="J24" s="31" t="s">
        <v>27</v>
      </c>
      <c r="K24" s="31" t="s">
        <v>27</v>
      </c>
      <c r="L24" s="38"/>
      <c r="M24" s="38">
        <v>5</v>
      </c>
      <c r="N24" s="38" t="s">
        <v>3834</v>
      </c>
      <c r="O24" s="38"/>
      <c r="P24" s="33">
        <v>5</v>
      </c>
      <c r="Q24" s="34">
        <f t="shared" si="0"/>
        <v>6.3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1147</v>
      </c>
      <c r="D25" s="28" t="s">
        <v>1148</v>
      </c>
      <c r="E25" s="29" t="s">
        <v>623</v>
      </c>
      <c r="F25" s="30" t="s">
        <v>604</v>
      </c>
      <c r="G25" s="27" t="s">
        <v>87</v>
      </c>
      <c r="H25" s="31">
        <v>10</v>
      </c>
      <c r="I25" s="31">
        <v>6</v>
      </c>
      <c r="J25" s="31" t="s">
        <v>27</v>
      </c>
      <c r="K25" s="31" t="s">
        <v>27</v>
      </c>
      <c r="L25" s="38"/>
      <c r="M25" s="38">
        <v>8</v>
      </c>
      <c r="N25" s="38" t="s">
        <v>3836</v>
      </c>
      <c r="O25" s="38"/>
      <c r="P25" s="33">
        <v>8</v>
      </c>
      <c r="Q25" s="34">
        <f t="shared" si="0"/>
        <v>7.8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1149</v>
      </c>
      <c r="D26" s="28" t="s">
        <v>1150</v>
      </c>
      <c r="E26" s="29" t="s">
        <v>623</v>
      </c>
      <c r="F26" s="30" t="s">
        <v>1151</v>
      </c>
      <c r="G26" s="27" t="s">
        <v>1152</v>
      </c>
      <c r="H26" s="31">
        <v>10</v>
      </c>
      <c r="I26" s="31">
        <v>7</v>
      </c>
      <c r="J26" s="31" t="s">
        <v>27</v>
      </c>
      <c r="K26" s="31" t="s">
        <v>27</v>
      </c>
      <c r="L26" s="38"/>
      <c r="M26" s="38">
        <v>9</v>
      </c>
      <c r="N26" s="38" t="s">
        <v>3837</v>
      </c>
      <c r="O26" s="38"/>
      <c r="P26" s="33">
        <v>9</v>
      </c>
      <c r="Q26" s="34">
        <f t="shared" si="0"/>
        <v>8.6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1153</v>
      </c>
      <c r="D27" s="28" t="s">
        <v>1154</v>
      </c>
      <c r="E27" s="29" t="s">
        <v>130</v>
      </c>
      <c r="F27" s="30" t="s">
        <v>468</v>
      </c>
      <c r="G27" s="27" t="s">
        <v>153</v>
      </c>
      <c r="H27" s="31">
        <v>10</v>
      </c>
      <c r="I27" s="31">
        <v>6</v>
      </c>
      <c r="J27" s="31" t="s">
        <v>27</v>
      </c>
      <c r="K27" s="31" t="s">
        <v>27</v>
      </c>
      <c r="L27" s="38"/>
      <c r="M27" s="38">
        <v>5</v>
      </c>
      <c r="N27" s="38" t="s">
        <v>3834</v>
      </c>
      <c r="O27" s="38"/>
      <c r="P27" s="33">
        <v>5</v>
      </c>
      <c r="Q27" s="34">
        <f t="shared" si="0"/>
        <v>6.3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1155</v>
      </c>
      <c r="D28" s="28" t="s">
        <v>138</v>
      </c>
      <c r="E28" s="29" t="s">
        <v>130</v>
      </c>
      <c r="F28" s="30" t="s">
        <v>1156</v>
      </c>
      <c r="G28" s="27" t="s">
        <v>153</v>
      </c>
      <c r="H28" s="31">
        <v>0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>Không đủ ĐKDT</v>
      </c>
      <c r="U28" s="91"/>
      <c r="V28" s="89" t="str">
        <f t="shared" si="2"/>
        <v>Học lại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1157</v>
      </c>
      <c r="D29" s="28" t="s">
        <v>1158</v>
      </c>
      <c r="E29" s="29" t="s">
        <v>402</v>
      </c>
      <c r="F29" s="30" t="s">
        <v>1159</v>
      </c>
      <c r="G29" s="27" t="s">
        <v>227</v>
      </c>
      <c r="H29" s="31">
        <v>10</v>
      </c>
      <c r="I29" s="31">
        <v>8</v>
      </c>
      <c r="J29" s="31" t="s">
        <v>27</v>
      </c>
      <c r="K29" s="31" t="s">
        <v>27</v>
      </c>
      <c r="L29" s="38"/>
      <c r="M29" s="38">
        <v>5</v>
      </c>
      <c r="N29" s="38" t="s">
        <v>3834</v>
      </c>
      <c r="O29" s="38"/>
      <c r="P29" s="33">
        <v>5</v>
      </c>
      <c r="Q29" s="34">
        <f t="shared" si="0"/>
        <v>6.9</v>
      </c>
      <c r="R29" s="35" t="str">
        <f t="shared" si="3"/>
        <v>C+</v>
      </c>
      <c r="S29" s="36" t="str">
        <f t="shared" si="1"/>
        <v>Trung bình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1160</v>
      </c>
      <c r="D30" s="28" t="s">
        <v>1028</v>
      </c>
      <c r="E30" s="29" t="s">
        <v>402</v>
      </c>
      <c r="F30" s="30" t="s">
        <v>620</v>
      </c>
      <c r="G30" s="27" t="s">
        <v>434</v>
      </c>
      <c r="H30" s="31">
        <v>10</v>
      </c>
      <c r="I30" s="31">
        <v>5</v>
      </c>
      <c r="J30" s="31" t="s">
        <v>27</v>
      </c>
      <c r="K30" s="31" t="s">
        <v>27</v>
      </c>
      <c r="L30" s="38"/>
      <c r="M30" s="38">
        <v>6</v>
      </c>
      <c r="N30" s="137" t="s">
        <v>3833</v>
      </c>
      <c r="O30" s="38"/>
      <c r="P30" s="33">
        <v>6</v>
      </c>
      <c r="Q30" s="34">
        <f t="shared" si="0"/>
        <v>6.5</v>
      </c>
      <c r="R30" s="35" t="str">
        <f t="shared" si="3"/>
        <v>C+</v>
      </c>
      <c r="S30" s="36" t="str">
        <f t="shared" si="1"/>
        <v>Trung bình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1161</v>
      </c>
      <c r="D31" s="28" t="s">
        <v>487</v>
      </c>
      <c r="E31" s="29" t="s">
        <v>134</v>
      </c>
      <c r="F31" s="30" t="s">
        <v>1162</v>
      </c>
      <c r="G31" s="27" t="s">
        <v>917</v>
      </c>
      <c r="H31" s="31">
        <v>9</v>
      </c>
      <c r="I31" s="31">
        <v>7</v>
      </c>
      <c r="J31" s="31" t="s">
        <v>27</v>
      </c>
      <c r="K31" s="31" t="s">
        <v>27</v>
      </c>
      <c r="L31" s="38"/>
      <c r="M31" s="38">
        <v>7</v>
      </c>
      <c r="N31" s="38" t="s">
        <v>3832</v>
      </c>
      <c r="O31" s="38"/>
      <c r="P31" s="33">
        <v>7</v>
      </c>
      <c r="Q31" s="34">
        <f t="shared" si="0"/>
        <v>7.4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1163</v>
      </c>
      <c r="D32" s="28" t="s">
        <v>1164</v>
      </c>
      <c r="E32" s="29" t="s">
        <v>151</v>
      </c>
      <c r="F32" s="30" t="s">
        <v>323</v>
      </c>
      <c r="G32" s="27" t="s">
        <v>153</v>
      </c>
      <c r="H32" s="31">
        <v>9</v>
      </c>
      <c r="I32" s="31">
        <v>7</v>
      </c>
      <c r="J32" s="31" t="s">
        <v>27</v>
      </c>
      <c r="K32" s="31" t="s">
        <v>27</v>
      </c>
      <c r="L32" s="38"/>
      <c r="M32" s="38">
        <v>5</v>
      </c>
      <c r="N32" s="38" t="s">
        <v>3834</v>
      </c>
      <c r="O32" s="38"/>
      <c r="P32" s="33">
        <v>5</v>
      </c>
      <c r="Q32" s="34">
        <f t="shared" si="0"/>
        <v>6.4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1165</v>
      </c>
      <c r="D33" s="28" t="s">
        <v>1166</v>
      </c>
      <c r="E33" s="29" t="s">
        <v>151</v>
      </c>
      <c r="F33" s="30" t="s">
        <v>226</v>
      </c>
      <c r="G33" s="27" t="s">
        <v>158</v>
      </c>
      <c r="H33" s="31">
        <v>10</v>
      </c>
      <c r="I33" s="31">
        <v>6</v>
      </c>
      <c r="J33" s="31" t="s">
        <v>27</v>
      </c>
      <c r="K33" s="31" t="s">
        <v>27</v>
      </c>
      <c r="L33" s="38"/>
      <c r="M33" s="38">
        <v>5</v>
      </c>
      <c r="N33" s="38" t="s">
        <v>3834</v>
      </c>
      <c r="O33" s="38"/>
      <c r="P33" s="33">
        <v>5</v>
      </c>
      <c r="Q33" s="34">
        <f t="shared" si="0"/>
        <v>6.3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1167</v>
      </c>
      <c r="D34" s="28" t="s">
        <v>1168</v>
      </c>
      <c r="E34" s="29" t="s">
        <v>411</v>
      </c>
      <c r="F34" s="30" t="s">
        <v>68</v>
      </c>
      <c r="G34" s="27" t="s">
        <v>158</v>
      </c>
      <c r="H34" s="31">
        <v>10</v>
      </c>
      <c r="I34" s="31">
        <v>6</v>
      </c>
      <c r="J34" s="31" t="s">
        <v>27</v>
      </c>
      <c r="K34" s="31" t="s">
        <v>27</v>
      </c>
      <c r="L34" s="38"/>
      <c r="M34" s="38">
        <v>8</v>
      </c>
      <c r="N34" s="38" t="s">
        <v>3836</v>
      </c>
      <c r="O34" s="38"/>
      <c r="P34" s="33">
        <v>8</v>
      </c>
      <c r="Q34" s="34">
        <f t="shared" si="0"/>
        <v>7.8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1169</v>
      </c>
      <c r="D35" s="28" t="s">
        <v>109</v>
      </c>
      <c r="E35" s="29" t="s">
        <v>411</v>
      </c>
      <c r="F35" s="30" t="s">
        <v>1170</v>
      </c>
      <c r="G35" s="27" t="s">
        <v>120</v>
      </c>
      <c r="H35" s="31">
        <v>10</v>
      </c>
      <c r="I35" s="31">
        <v>7</v>
      </c>
      <c r="J35" s="31" t="s">
        <v>27</v>
      </c>
      <c r="K35" s="31" t="s">
        <v>27</v>
      </c>
      <c r="L35" s="38"/>
      <c r="M35" s="38">
        <v>5</v>
      </c>
      <c r="N35" s="38" t="s">
        <v>3834</v>
      </c>
      <c r="O35" s="38"/>
      <c r="P35" s="33">
        <v>5</v>
      </c>
      <c r="Q35" s="34">
        <f t="shared" si="0"/>
        <v>6.6</v>
      </c>
      <c r="R35" s="35" t="str">
        <f t="shared" si="3"/>
        <v>C+</v>
      </c>
      <c r="S35" s="36" t="str">
        <f t="shared" si="1"/>
        <v>Trung bình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1171</v>
      </c>
      <c r="D36" s="28" t="s">
        <v>61</v>
      </c>
      <c r="E36" s="29" t="s">
        <v>411</v>
      </c>
      <c r="F36" s="30" t="s">
        <v>624</v>
      </c>
      <c r="G36" s="27" t="s">
        <v>92</v>
      </c>
      <c r="H36" s="31">
        <v>0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>Không đủ ĐKDT</v>
      </c>
      <c r="U36" s="91"/>
      <c r="V36" s="89" t="str">
        <f t="shared" si="2"/>
        <v>Học lại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1172</v>
      </c>
      <c r="D37" s="28" t="s">
        <v>1173</v>
      </c>
      <c r="E37" s="29" t="s">
        <v>411</v>
      </c>
      <c r="F37" s="30" t="s">
        <v>304</v>
      </c>
      <c r="G37" s="27" t="s">
        <v>267</v>
      </c>
      <c r="H37" s="31">
        <v>10</v>
      </c>
      <c r="I37" s="31">
        <v>7</v>
      </c>
      <c r="J37" s="31" t="s">
        <v>27</v>
      </c>
      <c r="K37" s="31" t="s">
        <v>27</v>
      </c>
      <c r="L37" s="38"/>
      <c r="M37" s="38">
        <v>7</v>
      </c>
      <c r="N37" s="38" t="s">
        <v>3832</v>
      </c>
      <c r="O37" s="38"/>
      <c r="P37" s="33">
        <v>7</v>
      </c>
      <c r="Q37" s="34">
        <f t="shared" si="0"/>
        <v>7.6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1174</v>
      </c>
      <c r="D38" s="28" t="s">
        <v>544</v>
      </c>
      <c r="E38" s="29" t="s">
        <v>1175</v>
      </c>
      <c r="F38" s="30" t="s">
        <v>1176</v>
      </c>
      <c r="G38" s="27" t="s">
        <v>189</v>
      </c>
      <c r="H38" s="31">
        <v>10</v>
      </c>
      <c r="I38" s="31">
        <v>8</v>
      </c>
      <c r="J38" s="31" t="s">
        <v>27</v>
      </c>
      <c r="K38" s="31" t="s">
        <v>27</v>
      </c>
      <c r="L38" s="38"/>
      <c r="M38" s="38">
        <v>8</v>
      </c>
      <c r="N38" s="38" t="s">
        <v>3836</v>
      </c>
      <c r="O38" s="38"/>
      <c r="P38" s="33">
        <v>8</v>
      </c>
      <c r="Q38" s="34">
        <f t="shared" si="0"/>
        <v>8.4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1177</v>
      </c>
      <c r="D39" s="28" t="s">
        <v>1178</v>
      </c>
      <c r="E39" s="29" t="s">
        <v>1175</v>
      </c>
      <c r="F39" s="30" t="s">
        <v>262</v>
      </c>
      <c r="G39" s="27" t="s">
        <v>227</v>
      </c>
      <c r="H39" s="31">
        <v>9</v>
      </c>
      <c r="I39" s="31">
        <v>2</v>
      </c>
      <c r="J39" s="31" t="s">
        <v>27</v>
      </c>
      <c r="K39" s="31" t="s">
        <v>27</v>
      </c>
      <c r="L39" s="38"/>
      <c r="M39" s="38">
        <v>7</v>
      </c>
      <c r="N39" s="38" t="s">
        <v>3832</v>
      </c>
      <c r="O39" s="38"/>
      <c r="P39" s="33">
        <v>7</v>
      </c>
      <c r="Q39" s="34">
        <f t="shared" si="0"/>
        <v>5.9</v>
      </c>
      <c r="R39" s="35" t="str">
        <f t="shared" si="3"/>
        <v>C</v>
      </c>
      <c r="S39" s="36" t="str">
        <f t="shared" si="1"/>
        <v>Trung bình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1179</v>
      </c>
      <c r="D40" s="28" t="s">
        <v>1180</v>
      </c>
      <c r="E40" s="29" t="s">
        <v>419</v>
      </c>
      <c r="F40" s="30" t="s">
        <v>1009</v>
      </c>
      <c r="G40" s="27" t="s">
        <v>170</v>
      </c>
      <c r="H40" s="31">
        <v>10</v>
      </c>
      <c r="I40" s="31">
        <v>6</v>
      </c>
      <c r="J40" s="31" t="s">
        <v>27</v>
      </c>
      <c r="K40" s="31" t="s">
        <v>27</v>
      </c>
      <c r="L40" s="38"/>
      <c r="M40" s="38">
        <v>7</v>
      </c>
      <c r="N40" s="38" t="s">
        <v>3832</v>
      </c>
      <c r="O40" s="38"/>
      <c r="P40" s="33">
        <v>7</v>
      </c>
      <c r="Q40" s="34">
        <f t="shared" si="0"/>
        <v>7.3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1181</v>
      </c>
      <c r="D41" s="28" t="s">
        <v>1182</v>
      </c>
      <c r="E41" s="29" t="s">
        <v>168</v>
      </c>
      <c r="F41" s="30" t="s">
        <v>935</v>
      </c>
      <c r="G41" s="27" t="s">
        <v>615</v>
      </c>
      <c r="H41" s="31">
        <v>9</v>
      </c>
      <c r="I41" s="31">
        <v>9</v>
      </c>
      <c r="J41" s="31" t="s">
        <v>27</v>
      </c>
      <c r="K41" s="31" t="s">
        <v>27</v>
      </c>
      <c r="L41" s="38"/>
      <c r="M41" s="38">
        <v>4</v>
      </c>
      <c r="N41" s="38" t="s">
        <v>3835</v>
      </c>
      <c r="O41" s="38"/>
      <c r="P41" s="33">
        <v>4</v>
      </c>
      <c r="Q41" s="34">
        <f t="shared" si="0"/>
        <v>6.5</v>
      </c>
      <c r="R41" s="35" t="str">
        <f t="shared" si="3"/>
        <v>C+</v>
      </c>
      <c r="S41" s="36" t="str">
        <f t="shared" si="1"/>
        <v>Trung bình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1183</v>
      </c>
      <c r="D42" s="28" t="s">
        <v>700</v>
      </c>
      <c r="E42" s="29" t="s">
        <v>168</v>
      </c>
      <c r="F42" s="30" t="s">
        <v>1184</v>
      </c>
      <c r="G42" s="27" t="s">
        <v>688</v>
      </c>
      <c r="H42" s="31">
        <v>10</v>
      </c>
      <c r="I42" s="31">
        <v>5</v>
      </c>
      <c r="J42" s="31" t="s">
        <v>27</v>
      </c>
      <c r="K42" s="31" t="s">
        <v>27</v>
      </c>
      <c r="L42" s="38"/>
      <c r="M42" s="38">
        <v>7</v>
      </c>
      <c r="N42" s="38" t="s">
        <v>3832</v>
      </c>
      <c r="O42" s="38"/>
      <c r="P42" s="33">
        <v>7</v>
      </c>
      <c r="Q42" s="34">
        <f t="shared" si="0"/>
        <v>7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1185</v>
      </c>
      <c r="D43" s="28" t="s">
        <v>1186</v>
      </c>
      <c r="E43" s="29" t="s">
        <v>168</v>
      </c>
      <c r="F43" s="30" t="s">
        <v>1187</v>
      </c>
      <c r="G43" s="27" t="s">
        <v>136</v>
      </c>
      <c r="H43" s="31">
        <v>10</v>
      </c>
      <c r="I43" s="31">
        <v>6</v>
      </c>
      <c r="J43" s="31" t="s">
        <v>27</v>
      </c>
      <c r="K43" s="31" t="s">
        <v>27</v>
      </c>
      <c r="L43" s="38"/>
      <c r="M43" s="38">
        <v>7</v>
      </c>
      <c r="N43" s="38" t="s">
        <v>3832</v>
      </c>
      <c r="O43" s="38"/>
      <c r="P43" s="33">
        <v>7</v>
      </c>
      <c r="Q43" s="34">
        <f t="shared" si="0"/>
        <v>7.3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1188</v>
      </c>
      <c r="D44" s="28" t="s">
        <v>744</v>
      </c>
      <c r="E44" s="29" t="s">
        <v>427</v>
      </c>
      <c r="F44" s="30" t="s">
        <v>231</v>
      </c>
      <c r="G44" s="27" t="s">
        <v>83</v>
      </c>
      <c r="H44" s="31">
        <v>10</v>
      </c>
      <c r="I44" s="31">
        <v>7</v>
      </c>
      <c r="J44" s="31" t="s">
        <v>27</v>
      </c>
      <c r="K44" s="31" t="s">
        <v>27</v>
      </c>
      <c r="L44" s="38"/>
      <c r="M44" s="38">
        <v>5</v>
      </c>
      <c r="N44" s="38" t="s">
        <v>3834</v>
      </c>
      <c r="O44" s="38"/>
      <c r="P44" s="33">
        <v>5</v>
      </c>
      <c r="Q44" s="34">
        <f t="shared" si="0"/>
        <v>6.6</v>
      </c>
      <c r="R44" s="35" t="str">
        <f t="shared" si="3"/>
        <v>C+</v>
      </c>
      <c r="S44" s="36" t="str">
        <f t="shared" si="1"/>
        <v>Trung bình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1189</v>
      </c>
      <c r="D45" s="28" t="s">
        <v>1190</v>
      </c>
      <c r="E45" s="29" t="s">
        <v>427</v>
      </c>
      <c r="F45" s="30" t="s">
        <v>1191</v>
      </c>
      <c r="G45" s="27" t="s">
        <v>189</v>
      </c>
      <c r="H45" s="31">
        <v>10</v>
      </c>
      <c r="I45" s="31">
        <v>8</v>
      </c>
      <c r="J45" s="31" t="s">
        <v>27</v>
      </c>
      <c r="K45" s="31" t="s">
        <v>27</v>
      </c>
      <c r="L45" s="38"/>
      <c r="M45" s="38">
        <v>5</v>
      </c>
      <c r="N45" s="38" t="s">
        <v>3834</v>
      </c>
      <c r="O45" s="38"/>
      <c r="P45" s="33">
        <v>5</v>
      </c>
      <c r="Q45" s="34">
        <f t="shared" si="0"/>
        <v>6.9</v>
      </c>
      <c r="R45" s="35" t="str">
        <f t="shared" si="3"/>
        <v>C+</v>
      </c>
      <c r="S45" s="36" t="str">
        <f t="shared" si="1"/>
        <v>Trung bình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1192</v>
      </c>
      <c r="D46" s="28" t="s">
        <v>146</v>
      </c>
      <c r="E46" s="29" t="s">
        <v>683</v>
      </c>
      <c r="F46" s="30" t="s">
        <v>1054</v>
      </c>
      <c r="G46" s="27" t="s">
        <v>181</v>
      </c>
      <c r="H46" s="31">
        <v>10</v>
      </c>
      <c r="I46" s="31">
        <v>7</v>
      </c>
      <c r="J46" s="31" t="s">
        <v>27</v>
      </c>
      <c r="K46" s="31" t="s">
        <v>27</v>
      </c>
      <c r="L46" s="38"/>
      <c r="M46" s="38">
        <v>7</v>
      </c>
      <c r="N46" s="38" t="s">
        <v>3832</v>
      </c>
      <c r="O46" s="38"/>
      <c r="P46" s="33">
        <v>7</v>
      </c>
      <c r="Q46" s="34">
        <f t="shared" si="0"/>
        <v>7.6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1193</v>
      </c>
      <c r="D47" s="28" t="s">
        <v>1194</v>
      </c>
      <c r="E47" s="29" t="s">
        <v>683</v>
      </c>
      <c r="F47" s="30" t="s">
        <v>1195</v>
      </c>
      <c r="G47" s="27" t="s">
        <v>87</v>
      </c>
      <c r="H47" s="31">
        <v>10</v>
      </c>
      <c r="I47" s="31">
        <v>9</v>
      </c>
      <c r="J47" s="31" t="s">
        <v>27</v>
      </c>
      <c r="K47" s="31" t="s">
        <v>27</v>
      </c>
      <c r="L47" s="38"/>
      <c r="M47" s="38">
        <v>7</v>
      </c>
      <c r="N47" s="38" t="s">
        <v>3832</v>
      </c>
      <c r="O47" s="38"/>
      <c r="P47" s="33">
        <v>7</v>
      </c>
      <c r="Q47" s="34">
        <f t="shared" si="0"/>
        <v>8.1999999999999993</v>
      </c>
      <c r="R47" s="35" t="str">
        <f t="shared" si="3"/>
        <v>B+</v>
      </c>
      <c r="S47" s="36" t="str">
        <f t="shared" si="1"/>
        <v>Khá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1196</v>
      </c>
      <c r="D48" s="28" t="s">
        <v>1182</v>
      </c>
      <c r="E48" s="29" t="s">
        <v>176</v>
      </c>
      <c r="F48" s="30" t="s">
        <v>1197</v>
      </c>
      <c r="G48" s="27" t="s">
        <v>102</v>
      </c>
      <c r="H48" s="31">
        <v>9</v>
      </c>
      <c r="I48" s="31">
        <v>9</v>
      </c>
      <c r="J48" s="31" t="s">
        <v>27</v>
      </c>
      <c r="K48" s="31" t="s">
        <v>27</v>
      </c>
      <c r="L48" s="38"/>
      <c r="M48" s="38">
        <v>9</v>
      </c>
      <c r="N48" s="38" t="s">
        <v>3837</v>
      </c>
      <c r="O48" s="38"/>
      <c r="P48" s="33">
        <v>9</v>
      </c>
      <c r="Q48" s="34">
        <f t="shared" si="0"/>
        <v>9</v>
      </c>
      <c r="R48" s="35" t="str">
        <f t="shared" si="3"/>
        <v>A+</v>
      </c>
      <c r="S48" s="36" t="str">
        <f t="shared" si="1"/>
        <v>Giỏi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1198</v>
      </c>
      <c r="D49" s="28" t="s">
        <v>1199</v>
      </c>
      <c r="E49" s="29" t="s">
        <v>1200</v>
      </c>
      <c r="F49" s="30" t="s">
        <v>1201</v>
      </c>
      <c r="G49" s="27" t="s">
        <v>1202</v>
      </c>
      <c r="H49" s="31">
        <v>0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>Không đủ ĐKDT</v>
      </c>
      <c r="U49" s="91"/>
      <c r="V49" s="89" t="str">
        <f t="shared" si="2"/>
        <v>Học lại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1203</v>
      </c>
      <c r="D50" s="28" t="s">
        <v>1204</v>
      </c>
      <c r="E50" s="29" t="s">
        <v>459</v>
      </c>
      <c r="F50" s="30" t="s">
        <v>1205</v>
      </c>
      <c r="G50" s="27" t="s">
        <v>189</v>
      </c>
      <c r="H50" s="31">
        <v>8</v>
      </c>
      <c r="I50" s="31">
        <v>5</v>
      </c>
      <c r="J50" s="31" t="s">
        <v>27</v>
      </c>
      <c r="K50" s="31" t="s">
        <v>27</v>
      </c>
      <c r="L50" s="38"/>
      <c r="M50" s="38">
        <v>5</v>
      </c>
      <c r="N50" s="38" t="s">
        <v>3834</v>
      </c>
      <c r="O50" s="38"/>
      <c r="P50" s="33">
        <v>5</v>
      </c>
      <c r="Q50" s="34">
        <f t="shared" si="0"/>
        <v>5.6</v>
      </c>
      <c r="R50" s="35" t="str">
        <f t="shared" si="3"/>
        <v>C</v>
      </c>
      <c r="S50" s="36" t="str">
        <f t="shared" si="1"/>
        <v>Trung bình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1206</v>
      </c>
      <c r="D51" s="28" t="s">
        <v>1207</v>
      </c>
      <c r="E51" s="29" t="s">
        <v>1208</v>
      </c>
      <c r="F51" s="30" t="s">
        <v>1209</v>
      </c>
      <c r="G51" s="27" t="s">
        <v>185</v>
      </c>
      <c r="H51" s="31">
        <v>10</v>
      </c>
      <c r="I51" s="31">
        <v>10</v>
      </c>
      <c r="J51" s="31" t="s">
        <v>27</v>
      </c>
      <c r="K51" s="31" t="s">
        <v>27</v>
      </c>
      <c r="L51" s="38"/>
      <c r="M51" s="38">
        <v>7</v>
      </c>
      <c r="N51" s="38" t="s">
        <v>3832</v>
      </c>
      <c r="O51" s="38"/>
      <c r="P51" s="33">
        <v>7</v>
      </c>
      <c r="Q51" s="34">
        <f t="shared" si="0"/>
        <v>8.5</v>
      </c>
      <c r="R51" s="35" t="str">
        <f t="shared" si="3"/>
        <v>A</v>
      </c>
      <c r="S51" s="36" t="str">
        <f t="shared" si="1"/>
        <v>Giỏi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1210</v>
      </c>
      <c r="D52" s="28" t="s">
        <v>138</v>
      </c>
      <c r="E52" s="29" t="s">
        <v>1211</v>
      </c>
      <c r="F52" s="30" t="s">
        <v>188</v>
      </c>
      <c r="G52" s="27" t="s">
        <v>153</v>
      </c>
      <c r="H52" s="31">
        <v>10</v>
      </c>
      <c r="I52" s="31">
        <v>4</v>
      </c>
      <c r="J52" s="31" t="s">
        <v>27</v>
      </c>
      <c r="K52" s="31" t="s">
        <v>27</v>
      </c>
      <c r="L52" s="38"/>
      <c r="M52" s="38">
        <v>5</v>
      </c>
      <c r="N52" s="38" t="s">
        <v>3834</v>
      </c>
      <c r="O52" s="38"/>
      <c r="P52" s="33">
        <v>5</v>
      </c>
      <c r="Q52" s="34">
        <f t="shared" si="0"/>
        <v>5.7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1212</v>
      </c>
      <c r="D53" s="28" t="s">
        <v>1213</v>
      </c>
      <c r="E53" s="29" t="s">
        <v>208</v>
      </c>
      <c r="F53" s="30" t="s">
        <v>63</v>
      </c>
      <c r="G53" s="27" t="s">
        <v>153</v>
      </c>
      <c r="H53" s="31">
        <v>9</v>
      </c>
      <c r="I53" s="31">
        <v>5</v>
      </c>
      <c r="J53" s="31" t="s">
        <v>27</v>
      </c>
      <c r="K53" s="31" t="s">
        <v>27</v>
      </c>
      <c r="L53" s="38"/>
      <c r="M53" s="38">
        <v>5</v>
      </c>
      <c r="N53" s="38" t="s">
        <v>3834</v>
      </c>
      <c r="O53" s="38"/>
      <c r="P53" s="33">
        <v>5</v>
      </c>
      <c r="Q53" s="34">
        <f t="shared" si="0"/>
        <v>5.8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1214</v>
      </c>
      <c r="D54" s="28" t="s">
        <v>1215</v>
      </c>
      <c r="E54" s="29" t="s">
        <v>1216</v>
      </c>
      <c r="F54" s="30" t="s">
        <v>1043</v>
      </c>
      <c r="G54" s="27" t="s">
        <v>227</v>
      </c>
      <c r="H54" s="31">
        <v>10</v>
      </c>
      <c r="I54" s="31">
        <v>7</v>
      </c>
      <c r="J54" s="31" t="s">
        <v>27</v>
      </c>
      <c r="K54" s="31" t="s">
        <v>27</v>
      </c>
      <c r="L54" s="38"/>
      <c r="M54" s="38">
        <v>5</v>
      </c>
      <c r="N54" s="38" t="s">
        <v>3834</v>
      </c>
      <c r="O54" s="38"/>
      <c r="P54" s="33">
        <v>5</v>
      </c>
      <c r="Q54" s="34">
        <f t="shared" si="0"/>
        <v>6.6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1217</v>
      </c>
      <c r="D55" s="28" t="s">
        <v>525</v>
      </c>
      <c r="E55" s="29" t="s">
        <v>488</v>
      </c>
      <c r="F55" s="30" t="s">
        <v>1218</v>
      </c>
      <c r="G55" s="27" t="s">
        <v>227</v>
      </c>
      <c r="H55" s="31">
        <v>10</v>
      </c>
      <c r="I55" s="31">
        <v>8</v>
      </c>
      <c r="J55" s="31" t="s">
        <v>27</v>
      </c>
      <c r="K55" s="31" t="s">
        <v>27</v>
      </c>
      <c r="L55" s="38"/>
      <c r="M55" s="38">
        <v>6</v>
      </c>
      <c r="N55" s="137" t="s">
        <v>3833</v>
      </c>
      <c r="O55" s="38"/>
      <c r="P55" s="33">
        <v>6</v>
      </c>
      <c r="Q55" s="34">
        <f t="shared" si="0"/>
        <v>7.4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1219</v>
      </c>
      <c r="D56" s="28" t="s">
        <v>574</v>
      </c>
      <c r="E56" s="29" t="s">
        <v>225</v>
      </c>
      <c r="F56" s="30" t="s">
        <v>659</v>
      </c>
      <c r="G56" s="27" t="s">
        <v>189</v>
      </c>
      <c r="H56" s="31">
        <v>10</v>
      </c>
      <c r="I56" s="31">
        <v>8</v>
      </c>
      <c r="J56" s="31" t="s">
        <v>27</v>
      </c>
      <c r="K56" s="31" t="s">
        <v>27</v>
      </c>
      <c r="L56" s="38"/>
      <c r="M56" s="38">
        <v>7</v>
      </c>
      <c r="N56" s="38" t="s">
        <v>3832</v>
      </c>
      <c r="O56" s="38"/>
      <c r="P56" s="33">
        <v>7</v>
      </c>
      <c r="Q56" s="34">
        <f t="shared" si="0"/>
        <v>7.9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1220</v>
      </c>
      <c r="D57" s="28" t="s">
        <v>104</v>
      </c>
      <c r="E57" s="29" t="s">
        <v>225</v>
      </c>
      <c r="F57" s="30" t="s">
        <v>235</v>
      </c>
      <c r="G57" s="27" t="s">
        <v>365</v>
      </c>
      <c r="H57" s="31">
        <v>10</v>
      </c>
      <c r="I57" s="31">
        <v>7</v>
      </c>
      <c r="J57" s="31" t="s">
        <v>27</v>
      </c>
      <c r="K57" s="31" t="s">
        <v>27</v>
      </c>
      <c r="L57" s="38"/>
      <c r="M57" s="38">
        <v>3</v>
      </c>
      <c r="N57" s="38" t="s">
        <v>1995</v>
      </c>
      <c r="O57" s="38"/>
      <c r="P57" s="33">
        <v>3</v>
      </c>
      <c r="Q57" s="34">
        <f t="shared" si="0"/>
        <v>5.6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1221</v>
      </c>
      <c r="D58" s="28" t="s">
        <v>1222</v>
      </c>
      <c r="E58" s="29" t="s">
        <v>1223</v>
      </c>
      <c r="F58" s="30" t="s">
        <v>1224</v>
      </c>
      <c r="G58" s="27" t="s">
        <v>153</v>
      </c>
      <c r="H58" s="31">
        <v>10</v>
      </c>
      <c r="I58" s="31">
        <v>10</v>
      </c>
      <c r="J58" s="31" t="s">
        <v>27</v>
      </c>
      <c r="K58" s="31" t="s">
        <v>27</v>
      </c>
      <c r="L58" s="38"/>
      <c r="M58" s="38">
        <v>7</v>
      </c>
      <c r="N58" s="38" t="s">
        <v>3832</v>
      </c>
      <c r="O58" s="38"/>
      <c r="P58" s="33">
        <v>7</v>
      </c>
      <c r="Q58" s="34">
        <f t="shared" si="0"/>
        <v>8.5</v>
      </c>
      <c r="R58" s="35" t="str">
        <f t="shared" si="3"/>
        <v>A</v>
      </c>
      <c r="S58" s="36" t="str">
        <f t="shared" si="1"/>
        <v>Giỏi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1225</v>
      </c>
      <c r="D59" s="28" t="s">
        <v>672</v>
      </c>
      <c r="E59" s="29" t="s">
        <v>1226</v>
      </c>
      <c r="F59" s="30" t="s">
        <v>1227</v>
      </c>
      <c r="G59" s="27" t="s">
        <v>647</v>
      </c>
      <c r="H59" s="31">
        <v>10</v>
      </c>
      <c r="I59" s="31">
        <v>7</v>
      </c>
      <c r="J59" s="31" t="s">
        <v>27</v>
      </c>
      <c r="K59" s="31" t="s">
        <v>27</v>
      </c>
      <c r="L59" s="38"/>
      <c r="M59" s="38">
        <v>9</v>
      </c>
      <c r="N59" s="38" t="s">
        <v>3837</v>
      </c>
      <c r="O59" s="38"/>
      <c r="P59" s="33">
        <v>9</v>
      </c>
      <c r="Q59" s="34">
        <f t="shared" si="0"/>
        <v>8.6</v>
      </c>
      <c r="R59" s="35" t="str">
        <f t="shared" si="3"/>
        <v>A</v>
      </c>
      <c r="S59" s="36" t="str">
        <f t="shared" si="1"/>
        <v>Giỏi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1228</v>
      </c>
      <c r="D60" s="28" t="s">
        <v>1229</v>
      </c>
      <c r="E60" s="29" t="s">
        <v>250</v>
      </c>
      <c r="F60" s="30" t="s">
        <v>1113</v>
      </c>
      <c r="G60" s="27" t="s">
        <v>739</v>
      </c>
      <c r="H60" s="31">
        <v>10</v>
      </c>
      <c r="I60" s="31">
        <v>9</v>
      </c>
      <c r="J60" s="31" t="s">
        <v>27</v>
      </c>
      <c r="K60" s="31" t="s">
        <v>27</v>
      </c>
      <c r="L60" s="38"/>
      <c r="M60" s="38">
        <v>3</v>
      </c>
      <c r="N60" s="38" t="s">
        <v>1995</v>
      </c>
      <c r="O60" s="38"/>
      <c r="P60" s="33">
        <v>3</v>
      </c>
      <c r="Q60" s="34">
        <f t="shared" si="0"/>
        <v>6.2</v>
      </c>
      <c r="R60" s="35" t="str">
        <f t="shared" si="3"/>
        <v>C</v>
      </c>
      <c r="S60" s="36" t="str">
        <f t="shared" si="1"/>
        <v>Trung bình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1230</v>
      </c>
      <c r="D61" s="28" t="s">
        <v>104</v>
      </c>
      <c r="E61" s="29" t="s">
        <v>250</v>
      </c>
      <c r="F61" s="30" t="s">
        <v>1231</v>
      </c>
      <c r="G61" s="27" t="s">
        <v>647</v>
      </c>
      <c r="H61" s="31">
        <v>0</v>
      </c>
      <c r="I61" s="31"/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>Không đủ ĐKDT</v>
      </c>
      <c r="U61" s="91"/>
      <c r="V61" s="89" t="str">
        <f t="shared" si="2"/>
        <v>Học lại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1232</v>
      </c>
      <c r="D62" s="28" t="s">
        <v>1233</v>
      </c>
      <c r="E62" s="29" t="s">
        <v>526</v>
      </c>
      <c r="F62" s="30" t="s">
        <v>1234</v>
      </c>
      <c r="G62" s="27" t="s">
        <v>652</v>
      </c>
      <c r="H62" s="31">
        <v>9</v>
      </c>
      <c r="I62" s="31">
        <v>5</v>
      </c>
      <c r="J62" s="31" t="s">
        <v>27</v>
      </c>
      <c r="K62" s="31" t="s">
        <v>27</v>
      </c>
      <c r="L62" s="38"/>
      <c r="M62" s="38">
        <v>3</v>
      </c>
      <c r="N62" s="38" t="s">
        <v>1995</v>
      </c>
      <c r="O62" s="38"/>
      <c r="P62" s="33">
        <v>3</v>
      </c>
      <c r="Q62" s="34">
        <f t="shared" si="0"/>
        <v>4.8</v>
      </c>
      <c r="R62" s="35" t="str">
        <f t="shared" si="3"/>
        <v>D</v>
      </c>
      <c r="S62" s="36" t="str">
        <f t="shared" si="1"/>
        <v>Trung bình yếu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1235</v>
      </c>
      <c r="D63" s="28" t="s">
        <v>1173</v>
      </c>
      <c r="E63" s="29" t="s">
        <v>735</v>
      </c>
      <c r="F63" s="30" t="s">
        <v>1236</v>
      </c>
      <c r="G63" s="27" t="s">
        <v>267</v>
      </c>
      <c r="H63" s="31">
        <v>10</v>
      </c>
      <c r="I63" s="31">
        <v>8</v>
      </c>
      <c r="J63" s="31" t="s">
        <v>27</v>
      </c>
      <c r="K63" s="31" t="s">
        <v>27</v>
      </c>
      <c r="L63" s="38"/>
      <c r="M63" s="38">
        <v>5</v>
      </c>
      <c r="N63" s="38" t="s">
        <v>3834</v>
      </c>
      <c r="O63" s="38"/>
      <c r="P63" s="33">
        <v>5</v>
      </c>
      <c r="Q63" s="34">
        <f t="shared" si="0"/>
        <v>6.9</v>
      </c>
      <c r="R63" s="35" t="str">
        <f t="shared" si="3"/>
        <v>C+</v>
      </c>
      <c r="S63" s="36" t="str">
        <f t="shared" si="1"/>
        <v>Trung bình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1237</v>
      </c>
      <c r="D64" s="28" t="s">
        <v>859</v>
      </c>
      <c r="E64" s="29" t="s">
        <v>257</v>
      </c>
      <c r="F64" s="30" t="s">
        <v>453</v>
      </c>
      <c r="G64" s="27" t="s">
        <v>652</v>
      </c>
      <c r="H64" s="31">
        <v>10</v>
      </c>
      <c r="I64" s="31">
        <v>6</v>
      </c>
      <c r="J64" s="31" t="s">
        <v>27</v>
      </c>
      <c r="K64" s="31" t="s">
        <v>27</v>
      </c>
      <c r="L64" s="38"/>
      <c r="M64" s="38">
        <v>7</v>
      </c>
      <c r="N64" s="38" t="s">
        <v>3832</v>
      </c>
      <c r="O64" s="38"/>
      <c r="P64" s="33">
        <v>7</v>
      </c>
      <c r="Q64" s="34">
        <f t="shared" si="0"/>
        <v>7.3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1238</v>
      </c>
      <c r="D65" s="28" t="s">
        <v>1239</v>
      </c>
      <c r="E65" s="29" t="s">
        <v>257</v>
      </c>
      <c r="F65" s="30" t="s">
        <v>453</v>
      </c>
      <c r="G65" s="27" t="s">
        <v>189</v>
      </c>
      <c r="H65" s="31">
        <v>10</v>
      </c>
      <c r="I65" s="31">
        <v>4</v>
      </c>
      <c r="J65" s="31" t="s">
        <v>27</v>
      </c>
      <c r="K65" s="31" t="s">
        <v>27</v>
      </c>
      <c r="L65" s="38"/>
      <c r="M65" s="38">
        <v>7</v>
      </c>
      <c r="N65" s="38" t="s">
        <v>3832</v>
      </c>
      <c r="O65" s="38"/>
      <c r="P65" s="33">
        <v>7</v>
      </c>
      <c r="Q65" s="34">
        <f t="shared" si="0"/>
        <v>6.7</v>
      </c>
      <c r="R65" s="35" t="str">
        <f t="shared" si="3"/>
        <v>C+</v>
      </c>
      <c r="S65" s="36" t="str">
        <f t="shared" si="1"/>
        <v>Trung bình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1240</v>
      </c>
      <c r="D66" s="28" t="s">
        <v>823</v>
      </c>
      <c r="E66" s="29" t="s">
        <v>1241</v>
      </c>
      <c r="F66" s="30" t="s">
        <v>1242</v>
      </c>
      <c r="G66" s="27" t="s">
        <v>83</v>
      </c>
      <c r="H66" s="31">
        <v>10</v>
      </c>
      <c r="I66" s="31">
        <v>9</v>
      </c>
      <c r="J66" s="31" t="s">
        <v>27</v>
      </c>
      <c r="K66" s="31" t="s">
        <v>27</v>
      </c>
      <c r="L66" s="38"/>
      <c r="M66" s="38">
        <v>6</v>
      </c>
      <c r="N66" s="137" t="s">
        <v>3833</v>
      </c>
      <c r="O66" s="38"/>
      <c r="P66" s="33">
        <v>6</v>
      </c>
      <c r="Q66" s="34">
        <f t="shared" si="0"/>
        <v>7.7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1243</v>
      </c>
      <c r="D67" s="28" t="s">
        <v>494</v>
      </c>
      <c r="E67" s="29" t="s">
        <v>1241</v>
      </c>
      <c r="F67" s="30" t="s">
        <v>707</v>
      </c>
      <c r="G67" s="27" t="s">
        <v>158</v>
      </c>
      <c r="H67" s="31">
        <v>7</v>
      </c>
      <c r="I67" s="31">
        <v>7</v>
      </c>
      <c r="J67" s="31" t="s">
        <v>27</v>
      </c>
      <c r="K67" s="31" t="s">
        <v>27</v>
      </c>
      <c r="L67" s="38"/>
      <c r="M67" s="38">
        <v>6</v>
      </c>
      <c r="N67" s="137" t="s">
        <v>3833</v>
      </c>
      <c r="O67" s="38"/>
      <c r="P67" s="33">
        <v>6</v>
      </c>
      <c r="Q67" s="34">
        <f t="shared" si="0"/>
        <v>6.5</v>
      </c>
      <c r="R67" s="35" t="str">
        <f t="shared" si="3"/>
        <v>C+</v>
      </c>
      <c r="S67" s="36" t="str">
        <f t="shared" si="1"/>
        <v>Trung bình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1244</v>
      </c>
      <c r="D68" s="28" t="s">
        <v>1245</v>
      </c>
      <c r="E68" s="29" t="s">
        <v>279</v>
      </c>
      <c r="F68" s="30" t="s">
        <v>258</v>
      </c>
      <c r="G68" s="27" t="s">
        <v>917</v>
      </c>
      <c r="H68" s="31">
        <v>9</v>
      </c>
      <c r="I68" s="31">
        <v>4</v>
      </c>
      <c r="J68" s="31" t="s">
        <v>27</v>
      </c>
      <c r="K68" s="31" t="s">
        <v>27</v>
      </c>
      <c r="L68" s="38"/>
      <c r="M68" s="38">
        <v>7</v>
      </c>
      <c r="N68" s="38" t="s">
        <v>3832</v>
      </c>
      <c r="O68" s="38"/>
      <c r="P68" s="33">
        <v>7</v>
      </c>
      <c r="Q68" s="34">
        <f t="shared" si="0"/>
        <v>6.5</v>
      </c>
      <c r="R68" s="35" t="str">
        <f t="shared" si="3"/>
        <v>C+</v>
      </c>
      <c r="S68" s="36" t="str">
        <f t="shared" si="1"/>
        <v>Trung bình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1246</v>
      </c>
      <c r="D69" s="28" t="s">
        <v>1145</v>
      </c>
      <c r="E69" s="29" t="s">
        <v>1078</v>
      </c>
      <c r="F69" s="30" t="s">
        <v>86</v>
      </c>
      <c r="G69" s="27" t="s">
        <v>87</v>
      </c>
      <c r="H69" s="31">
        <v>10</v>
      </c>
      <c r="I69" s="31">
        <v>8</v>
      </c>
      <c r="J69" s="31" t="s">
        <v>27</v>
      </c>
      <c r="K69" s="31" t="s">
        <v>27</v>
      </c>
      <c r="L69" s="38"/>
      <c r="M69" s="38">
        <v>7</v>
      </c>
      <c r="N69" s="38" t="s">
        <v>3832</v>
      </c>
      <c r="O69" s="38"/>
      <c r="P69" s="33">
        <v>7</v>
      </c>
      <c r="Q69" s="34">
        <f t="shared" si="0"/>
        <v>7.9</v>
      </c>
      <c r="R69" s="35" t="str">
        <f t="shared" si="3"/>
        <v>B</v>
      </c>
      <c r="S69" s="36" t="str">
        <f t="shared" si="1"/>
        <v>Khá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1247</v>
      </c>
      <c r="D70" s="28" t="s">
        <v>1248</v>
      </c>
      <c r="E70" s="29" t="s">
        <v>1249</v>
      </c>
      <c r="F70" s="30" t="s">
        <v>1250</v>
      </c>
      <c r="G70" s="27" t="s">
        <v>1152</v>
      </c>
      <c r="H70" s="31">
        <v>6</v>
      </c>
      <c r="I70" s="31">
        <v>5</v>
      </c>
      <c r="J70" s="31" t="s">
        <v>27</v>
      </c>
      <c r="K70" s="31" t="s">
        <v>27</v>
      </c>
      <c r="L70" s="38"/>
      <c r="M70" s="38">
        <v>7</v>
      </c>
      <c r="N70" s="38" t="s">
        <v>3832</v>
      </c>
      <c r="O70" s="38"/>
      <c r="P70" s="33">
        <v>7</v>
      </c>
      <c r="Q70" s="34">
        <f t="shared" si="0"/>
        <v>6.2</v>
      </c>
      <c r="R70" s="35" t="str">
        <f t="shared" si="3"/>
        <v>C</v>
      </c>
      <c r="S70" s="36" t="str">
        <f t="shared" si="1"/>
        <v>Trung bình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1251</v>
      </c>
      <c r="D71" s="28" t="s">
        <v>1204</v>
      </c>
      <c r="E71" s="29" t="s">
        <v>916</v>
      </c>
      <c r="F71" s="30" t="s">
        <v>165</v>
      </c>
      <c r="G71" s="27" t="s">
        <v>153</v>
      </c>
      <c r="H71" s="31">
        <v>9</v>
      </c>
      <c r="I71" s="31">
        <v>9</v>
      </c>
      <c r="J71" s="31" t="s">
        <v>27</v>
      </c>
      <c r="K71" s="31" t="s">
        <v>27</v>
      </c>
      <c r="L71" s="38"/>
      <c r="M71" s="38">
        <v>6</v>
      </c>
      <c r="N71" s="137" t="s">
        <v>3833</v>
      </c>
      <c r="O71" s="38"/>
      <c r="P71" s="33">
        <v>6</v>
      </c>
      <c r="Q71" s="34">
        <f t="shared" si="0"/>
        <v>7.5</v>
      </c>
      <c r="R71" s="35" t="str">
        <f t="shared" si="3"/>
        <v>B</v>
      </c>
      <c r="S71" s="36" t="str">
        <f t="shared" si="1"/>
        <v>Khá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1252</v>
      </c>
      <c r="D72" s="28" t="s">
        <v>1253</v>
      </c>
      <c r="E72" s="29" t="s">
        <v>289</v>
      </c>
      <c r="F72" s="30" t="s">
        <v>1254</v>
      </c>
      <c r="G72" s="27" t="s">
        <v>917</v>
      </c>
      <c r="H72" s="31">
        <v>10</v>
      </c>
      <c r="I72" s="31">
        <v>6</v>
      </c>
      <c r="J72" s="31" t="s">
        <v>27</v>
      </c>
      <c r="K72" s="31" t="s">
        <v>27</v>
      </c>
      <c r="L72" s="38"/>
      <c r="M72" s="38">
        <v>6</v>
      </c>
      <c r="N72" s="137" t="s">
        <v>3833</v>
      </c>
      <c r="O72" s="38"/>
      <c r="P72" s="33">
        <v>6</v>
      </c>
      <c r="Q72" s="34">
        <f t="shared" si="0"/>
        <v>6.8</v>
      </c>
      <c r="R72" s="35" t="str">
        <f t="shared" si="3"/>
        <v>C+</v>
      </c>
      <c r="S72" s="36" t="str">
        <f t="shared" si="1"/>
        <v>Trung bình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1255</v>
      </c>
      <c r="D73" s="28" t="s">
        <v>895</v>
      </c>
      <c r="E73" s="29" t="s">
        <v>1256</v>
      </c>
      <c r="F73" s="30" t="s">
        <v>539</v>
      </c>
      <c r="G73" s="27" t="s">
        <v>227</v>
      </c>
      <c r="H73" s="31">
        <v>10</v>
      </c>
      <c r="I73" s="31">
        <v>7</v>
      </c>
      <c r="J73" s="31" t="s">
        <v>27</v>
      </c>
      <c r="K73" s="31" t="s">
        <v>27</v>
      </c>
      <c r="L73" s="38"/>
      <c r="M73" s="38">
        <v>5</v>
      </c>
      <c r="N73" s="38" t="s">
        <v>3834</v>
      </c>
      <c r="O73" s="38"/>
      <c r="P73" s="33">
        <v>5</v>
      </c>
      <c r="Q73" s="34">
        <f t="shared" si="0"/>
        <v>6.6</v>
      </c>
      <c r="R73" s="35" t="str">
        <f t="shared" si="3"/>
        <v>C+</v>
      </c>
      <c r="S73" s="36" t="str">
        <f t="shared" si="1"/>
        <v>Trung bình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1257</v>
      </c>
      <c r="D74" s="28" t="s">
        <v>1258</v>
      </c>
      <c r="E74" s="29" t="s">
        <v>760</v>
      </c>
      <c r="F74" s="30" t="s">
        <v>1259</v>
      </c>
      <c r="G74" s="27" t="s">
        <v>688</v>
      </c>
      <c r="H74" s="31">
        <v>10</v>
      </c>
      <c r="I74" s="31">
        <v>5</v>
      </c>
      <c r="J74" s="31" t="s">
        <v>27</v>
      </c>
      <c r="K74" s="31" t="s">
        <v>27</v>
      </c>
      <c r="L74" s="38"/>
      <c r="M74" s="38">
        <v>4</v>
      </c>
      <c r="N74" s="38" t="s">
        <v>3835</v>
      </c>
      <c r="O74" s="38"/>
      <c r="P74" s="33">
        <v>4</v>
      </c>
      <c r="Q74" s="34">
        <f t="shared" si="0"/>
        <v>5.5</v>
      </c>
      <c r="R74" s="35" t="str">
        <f t="shared" si="3"/>
        <v>C</v>
      </c>
      <c r="S74" s="36" t="str">
        <f t="shared" si="1"/>
        <v>Trung bình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1260</v>
      </c>
      <c r="D75" s="28" t="s">
        <v>1261</v>
      </c>
      <c r="E75" s="29" t="s">
        <v>300</v>
      </c>
      <c r="F75" s="30" t="s">
        <v>1262</v>
      </c>
      <c r="G75" s="27" t="s">
        <v>87</v>
      </c>
      <c r="H75" s="31">
        <v>10</v>
      </c>
      <c r="I75" s="31">
        <v>7</v>
      </c>
      <c r="J75" s="31" t="s">
        <v>27</v>
      </c>
      <c r="K75" s="31" t="s">
        <v>27</v>
      </c>
      <c r="L75" s="38"/>
      <c r="M75" s="38">
        <v>5</v>
      </c>
      <c r="N75" s="38" t="s">
        <v>3834</v>
      </c>
      <c r="O75" s="38"/>
      <c r="P75" s="33">
        <v>5</v>
      </c>
      <c r="Q75" s="34">
        <f t="shared" ref="Q75:Q83" si="5">ROUND(SUMPRODUCT(H75:P75,$H$10:$P$10)/100,1)</f>
        <v>6.6</v>
      </c>
      <c r="R75" s="35" t="str">
        <f t="shared" si="3"/>
        <v>C+</v>
      </c>
      <c r="S75" s="36" t="str">
        <f t="shared" si="1"/>
        <v>Trung bình</v>
      </c>
      <c r="T75" s="37" t="str">
        <f t="shared" si="4"/>
        <v/>
      </c>
      <c r="U75" s="91"/>
      <c r="V75" s="89" t="str">
        <f t="shared" ref="V75:V83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1263</v>
      </c>
      <c r="D76" s="28" t="s">
        <v>61</v>
      </c>
      <c r="E76" s="29" t="s">
        <v>566</v>
      </c>
      <c r="F76" s="30" t="s">
        <v>323</v>
      </c>
      <c r="G76" s="27" t="s">
        <v>87</v>
      </c>
      <c r="H76" s="31">
        <v>8</v>
      </c>
      <c r="I76" s="31">
        <v>9</v>
      </c>
      <c r="J76" s="31" t="s">
        <v>27</v>
      </c>
      <c r="K76" s="31" t="s">
        <v>27</v>
      </c>
      <c r="L76" s="38"/>
      <c r="M76" s="38">
        <v>9</v>
      </c>
      <c r="N76" s="38" t="s">
        <v>3837</v>
      </c>
      <c r="O76" s="38"/>
      <c r="P76" s="33">
        <v>9</v>
      </c>
      <c r="Q76" s="34">
        <f t="shared" si="5"/>
        <v>8.8000000000000007</v>
      </c>
      <c r="R76" s="35" t="str">
        <f t="shared" si="3"/>
        <v>A</v>
      </c>
      <c r="S76" s="36" t="str">
        <f t="shared" si="1"/>
        <v>Giỏi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1264</v>
      </c>
      <c r="D77" s="28" t="s">
        <v>1265</v>
      </c>
      <c r="E77" s="29" t="s">
        <v>315</v>
      </c>
      <c r="F77" s="30" t="s">
        <v>1266</v>
      </c>
      <c r="G77" s="27" t="s">
        <v>394</v>
      </c>
      <c r="H77" s="31">
        <v>10</v>
      </c>
      <c r="I77" s="31">
        <v>7</v>
      </c>
      <c r="J77" s="31" t="s">
        <v>27</v>
      </c>
      <c r="K77" s="31" t="s">
        <v>27</v>
      </c>
      <c r="L77" s="38"/>
      <c r="M77" s="38">
        <v>6</v>
      </c>
      <c r="N77" s="137" t="s">
        <v>3833</v>
      </c>
      <c r="O77" s="38"/>
      <c r="P77" s="33">
        <v>6</v>
      </c>
      <c r="Q77" s="34">
        <f t="shared" si="5"/>
        <v>7.1</v>
      </c>
      <c r="R77" s="35" t="str">
        <f t="shared" si="3"/>
        <v>B</v>
      </c>
      <c r="S77" s="36" t="str">
        <f t="shared" si="1"/>
        <v>Khá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1267</v>
      </c>
      <c r="D78" s="28" t="s">
        <v>1268</v>
      </c>
      <c r="E78" s="29" t="s">
        <v>319</v>
      </c>
      <c r="F78" s="30" t="s">
        <v>707</v>
      </c>
      <c r="G78" s="27" t="s">
        <v>739</v>
      </c>
      <c r="H78" s="31">
        <v>10</v>
      </c>
      <c r="I78" s="31">
        <v>7</v>
      </c>
      <c r="J78" s="31" t="s">
        <v>27</v>
      </c>
      <c r="K78" s="31" t="s">
        <v>27</v>
      </c>
      <c r="L78" s="38"/>
      <c r="M78" s="38">
        <v>6</v>
      </c>
      <c r="N78" s="137" t="s">
        <v>3833</v>
      </c>
      <c r="O78" s="38"/>
      <c r="P78" s="33">
        <v>6</v>
      </c>
      <c r="Q78" s="34">
        <f t="shared" si="5"/>
        <v>7.1</v>
      </c>
      <c r="R78" s="35" t="str">
        <f t="shared" si="3"/>
        <v>B</v>
      </c>
      <c r="S78" s="36" t="str">
        <f t="shared" si="1"/>
        <v>Khá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1269</v>
      </c>
      <c r="D79" s="28" t="s">
        <v>1270</v>
      </c>
      <c r="E79" s="29" t="s">
        <v>326</v>
      </c>
      <c r="F79" s="30" t="s">
        <v>736</v>
      </c>
      <c r="G79" s="27" t="s">
        <v>227</v>
      </c>
      <c r="H79" s="31">
        <v>10</v>
      </c>
      <c r="I79" s="31">
        <v>10</v>
      </c>
      <c r="J79" s="31" t="s">
        <v>27</v>
      </c>
      <c r="K79" s="31" t="s">
        <v>27</v>
      </c>
      <c r="L79" s="38"/>
      <c r="M79" s="38">
        <v>5</v>
      </c>
      <c r="N79" s="38" t="s">
        <v>3834</v>
      </c>
      <c r="O79" s="38"/>
      <c r="P79" s="33">
        <v>5</v>
      </c>
      <c r="Q79" s="34">
        <f t="shared" si="5"/>
        <v>7.5</v>
      </c>
      <c r="R79" s="35" t="str">
        <f t="shared" si="3"/>
        <v>B</v>
      </c>
      <c r="S79" s="36" t="str">
        <f t="shared" si="1"/>
        <v>Khá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1271</v>
      </c>
      <c r="D80" s="28" t="s">
        <v>1272</v>
      </c>
      <c r="E80" s="29" t="s">
        <v>1273</v>
      </c>
      <c r="F80" s="30" t="s">
        <v>1274</v>
      </c>
      <c r="G80" s="27" t="s">
        <v>158</v>
      </c>
      <c r="H80" s="31">
        <v>10</v>
      </c>
      <c r="I80" s="31">
        <v>5</v>
      </c>
      <c r="J80" s="31" t="s">
        <v>27</v>
      </c>
      <c r="K80" s="31" t="s">
        <v>27</v>
      </c>
      <c r="L80" s="38"/>
      <c r="M80" s="38">
        <v>5</v>
      </c>
      <c r="N80" s="38" t="s">
        <v>3834</v>
      </c>
      <c r="O80" s="38"/>
      <c r="P80" s="33">
        <v>5</v>
      </c>
      <c r="Q80" s="34">
        <f t="shared" si="5"/>
        <v>6</v>
      </c>
      <c r="R80" s="35" t="str">
        <f t="shared" si="3"/>
        <v>C</v>
      </c>
      <c r="S80" s="36" t="str">
        <f t="shared" si="1"/>
        <v>Trung bình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1275</v>
      </c>
      <c r="D81" s="28" t="s">
        <v>138</v>
      </c>
      <c r="E81" s="29" t="s">
        <v>1276</v>
      </c>
      <c r="F81" s="30" t="s">
        <v>373</v>
      </c>
      <c r="G81" s="27" t="s">
        <v>97</v>
      </c>
      <c r="H81" s="31">
        <v>9</v>
      </c>
      <c r="I81" s="31">
        <v>9</v>
      </c>
      <c r="J81" s="31" t="s">
        <v>27</v>
      </c>
      <c r="K81" s="31" t="s">
        <v>27</v>
      </c>
      <c r="L81" s="38"/>
      <c r="M81" s="38">
        <v>6</v>
      </c>
      <c r="N81" s="38" t="s">
        <v>3833</v>
      </c>
      <c r="O81" s="38"/>
      <c r="P81" s="33">
        <v>6</v>
      </c>
      <c r="Q81" s="34">
        <f t="shared" si="5"/>
        <v>7.5</v>
      </c>
      <c r="R81" s="35" t="str">
        <f t="shared" si="3"/>
        <v>B</v>
      </c>
      <c r="S81" s="36" t="str">
        <f t="shared" si="1"/>
        <v>Khá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1277</v>
      </c>
      <c r="D82" s="28" t="s">
        <v>1278</v>
      </c>
      <c r="E82" s="29" t="s">
        <v>571</v>
      </c>
      <c r="F82" s="30" t="s">
        <v>1279</v>
      </c>
      <c r="G82" s="27" t="s">
        <v>144</v>
      </c>
      <c r="H82" s="31">
        <v>9</v>
      </c>
      <c r="I82" s="31">
        <v>5</v>
      </c>
      <c r="J82" s="31" t="s">
        <v>27</v>
      </c>
      <c r="K82" s="31" t="s">
        <v>27</v>
      </c>
      <c r="L82" s="38"/>
      <c r="M82" s="38">
        <v>5</v>
      </c>
      <c r="N82" s="38" t="s">
        <v>3834</v>
      </c>
      <c r="O82" s="38"/>
      <c r="P82" s="33">
        <v>5</v>
      </c>
      <c r="Q82" s="34">
        <f t="shared" si="5"/>
        <v>5.8</v>
      </c>
      <c r="R82" s="35" t="str">
        <f t="shared" si="3"/>
        <v>C</v>
      </c>
      <c r="S82" s="36" t="str">
        <f t="shared" si="1"/>
        <v>Trung bình</v>
      </c>
      <c r="T82" s="37" t="str">
        <f t="shared" si="4"/>
        <v/>
      </c>
      <c r="U82" s="91"/>
      <c r="V82" s="89" t="str">
        <f t="shared" si="6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18.75" customHeight="1">
      <c r="B83" s="26">
        <v>73</v>
      </c>
      <c r="C83" s="27" t="s">
        <v>1280</v>
      </c>
      <c r="D83" s="28" t="s">
        <v>442</v>
      </c>
      <c r="E83" s="29" t="s">
        <v>342</v>
      </c>
      <c r="F83" s="30" t="s">
        <v>294</v>
      </c>
      <c r="G83" s="27" t="s">
        <v>647</v>
      </c>
      <c r="H83" s="31">
        <v>10</v>
      </c>
      <c r="I83" s="31">
        <v>5</v>
      </c>
      <c r="J83" s="31" t="s">
        <v>27</v>
      </c>
      <c r="K83" s="31" t="s">
        <v>27</v>
      </c>
      <c r="L83" s="38"/>
      <c r="M83" s="38">
        <v>9</v>
      </c>
      <c r="N83" s="38" t="s">
        <v>3837</v>
      </c>
      <c r="O83" s="38"/>
      <c r="P83" s="33">
        <v>9</v>
      </c>
      <c r="Q83" s="34">
        <f t="shared" si="5"/>
        <v>8</v>
      </c>
      <c r="R83" s="35" t="str">
        <f t="shared" si="3"/>
        <v>B+</v>
      </c>
      <c r="S83" s="36" t="str">
        <f t="shared" si="1"/>
        <v>Khá</v>
      </c>
      <c r="T83" s="37" t="str">
        <f t="shared" si="4"/>
        <v/>
      </c>
      <c r="U83" s="91"/>
      <c r="V83" s="89" t="str">
        <f t="shared" si="6"/>
        <v>Đạt</v>
      </c>
      <c r="W83" s="74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2"/>
    </row>
    <row r="84" spans="1:38" ht="7.5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t="16.5">
      <c r="A85" s="2"/>
      <c r="B85" s="111" t="s">
        <v>28</v>
      </c>
      <c r="C85" s="111"/>
      <c r="D85" s="40"/>
      <c r="E85" s="41"/>
      <c r="F85" s="41"/>
      <c r="G85" s="41"/>
      <c r="H85" s="42"/>
      <c r="I85" s="43"/>
      <c r="J85" s="43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</row>
    <row r="86" spans="1:38" ht="16.5" customHeight="1">
      <c r="A86" s="2"/>
      <c r="B86" s="45" t="s">
        <v>29</v>
      </c>
      <c r="C86" s="45"/>
      <c r="D86" s="46">
        <f>+$Y$9</f>
        <v>73</v>
      </c>
      <c r="E86" s="47" t="s">
        <v>30</v>
      </c>
      <c r="F86" s="47"/>
      <c r="G86" s="131" t="s">
        <v>31</v>
      </c>
      <c r="H86" s="131"/>
      <c r="I86" s="131"/>
      <c r="J86" s="131"/>
      <c r="K86" s="131"/>
      <c r="L86" s="131"/>
      <c r="M86" s="131"/>
      <c r="N86" s="131"/>
      <c r="O86" s="131"/>
      <c r="P86" s="48">
        <f>$Y$9 -COUNTIF($T$10:$T$273,"Vắng") -COUNTIF($T$10:$T$273,"Vắng có phép") - COUNTIF($T$10:$T$273,"Đình chỉ thi") - COUNTIF($T$10:$T$273,"Không đủ ĐKDT")</f>
        <v>68</v>
      </c>
      <c r="Q86" s="48"/>
      <c r="R86" s="49"/>
      <c r="S86" s="50"/>
      <c r="T86" s="50" t="s">
        <v>30</v>
      </c>
      <c r="U86" s="3"/>
    </row>
    <row r="87" spans="1:38" ht="16.5" customHeight="1">
      <c r="A87" s="2"/>
      <c r="B87" s="45" t="s">
        <v>32</v>
      </c>
      <c r="C87" s="45"/>
      <c r="D87" s="46">
        <f>+$AJ$9</f>
        <v>68</v>
      </c>
      <c r="E87" s="47" t="s">
        <v>30</v>
      </c>
      <c r="F87" s="47"/>
      <c r="G87" s="131" t="s">
        <v>33</v>
      </c>
      <c r="H87" s="131"/>
      <c r="I87" s="131"/>
      <c r="J87" s="131"/>
      <c r="K87" s="131"/>
      <c r="L87" s="131"/>
      <c r="M87" s="131"/>
      <c r="N87" s="131"/>
      <c r="O87" s="131"/>
      <c r="P87" s="51">
        <f>COUNTIF($T$10:$T$149,"Vắng")</f>
        <v>0</v>
      </c>
      <c r="Q87" s="51"/>
      <c r="R87" s="52"/>
      <c r="S87" s="50"/>
      <c r="T87" s="50" t="s">
        <v>30</v>
      </c>
      <c r="U87" s="3"/>
    </row>
    <row r="88" spans="1:38" ht="16.5" customHeight="1">
      <c r="A88" s="2"/>
      <c r="B88" s="45" t="s">
        <v>53</v>
      </c>
      <c r="C88" s="45"/>
      <c r="D88" s="83">
        <f>COUNTIF(V11:V83,"Học lại")</f>
        <v>5</v>
      </c>
      <c r="E88" s="47" t="s">
        <v>30</v>
      </c>
      <c r="F88" s="47"/>
      <c r="G88" s="131" t="s">
        <v>54</v>
      </c>
      <c r="H88" s="131"/>
      <c r="I88" s="131"/>
      <c r="J88" s="131"/>
      <c r="K88" s="131"/>
      <c r="L88" s="131"/>
      <c r="M88" s="131"/>
      <c r="N88" s="131"/>
      <c r="O88" s="131"/>
      <c r="P88" s="48">
        <f>COUNTIF($T$10:$T$149,"Vắng có phép")</f>
        <v>0</v>
      </c>
      <c r="Q88" s="48"/>
      <c r="R88" s="49"/>
      <c r="S88" s="50"/>
      <c r="T88" s="50" t="s">
        <v>30</v>
      </c>
      <c r="U88" s="3"/>
    </row>
    <row r="89" spans="1:38" ht="3" customHeight="1">
      <c r="A89" s="2"/>
      <c r="B89" s="39"/>
      <c r="C89" s="40"/>
      <c r="D89" s="40"/>
      <c r="E89" s="41"/>
      <c r="F89" s="41"/>
      <c r="G89" s="41"/>
      <c r="H89" s="42"/>
      <c r="I89" s="43"/>
      <c r="J89" s="43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</row>
    <row r="90" spans="1:38">
      <c r="B90" s="84" t="s">
        <v>34</v>
      </c>
      <c r="C90" s="84"/>
      <c r="D90" s="85">
        <f>COUNTIF(V11:V83,"Thi lại")</f>
        <v>0</v>
      </c>
      <c r="E90" s="86" t="s">
        <v>30</v>
      </c>
      <c r="F90" s="3"/>
      <c r="G90" s="3"/>
      <c r="H90" s="3"/>
      <c r="I90" s="3"/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3"/>
    </row>
    <row r="91" spans="1:38">
      <c r="B91" s="84"/>
      <c r="C91" s="84"/>
      <c r="D91" s="85"/>
      <c r="E91" s="86"/>
      <c r="F91" s="3"/>
      <c r="G91" s="3"/>
      <c r="H91" s="3"/>
      <c r="I91" s="3"/>
      <c r="J91" s="130" t="s">
        <v>3865</v>
      </c>
      <c r="K91" s="130"/>
      <c r="L91" s="130"/>
      <c r="M91" s="130"/>
      <c r="N91" s="130"/>
      <c r="O91" s="130"/>
      <c r="P91" s="130"/>
      <c r="Q91" s="130"/>
      <c r="R91" s="130"/>
      <c r="S91" s="130"/>
      <c r="T91" s="130"/>
      <c r="U91" s="3"/>
    </row>
    <row r="92" spans="1:38">
      <c r="A92" s="53"/>
      <c r="B92" s="99" t="s">
        <v>35</v>
      </c>
      <c r="C92" s="99"/>
      <c r="D92" s="99"/>
      <c r="E92" s="99"/>
      <c r="F92" s="99"/>
      <c r="G92" s="99"/>
      <c r="H92" s="99"/>
      <c r="I92" s="54"/>
      <c r="J92" s="104" t="s">
        <v>36</v>
      </c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3"/>
    </row>
    <row r="93" spans="1:38" ht="4.5" customHeight="1">
      <c r="A93" s="2"/>
      <c r="B93" s="39"/>
      <c r="C93" s="55"/>
      <c r="D93" s="55"/>
      <c r="E93" s="56"/>
      <c r="F93" s="56"/>
      <c r="G93" s="56"/>
      <c r="H93" s="57"/>
      <c r="I93" s="58"/>
      <c r="J93" s="58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38" s="2" customFormat="1">
      <c r="B94" s="99" t="s">
        <v>37</v>
      </c>
      <c r="C94" s="99"/>
      <c r="D94" s="101" t="s">
        <v>38</v>
      </c>
      <c r="E94" s="101"/>
      <c r="F94" s="101"/>
      <c r="G94" s="101"/>
      <c r="H94" s="101"/>
      <c r="I94" s="58"/>
      <c r="J94" s="58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9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3.7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18" customHeight="1">
      <c r="A100" s="1"/>
      <c r="B100" s="100" t="s">
        <v>3863</v>
      </c>
      <c r="C100" s="100"/>
      <c r="D100" s="100" t="s">
        <v>3864</v>
      </c>
      <c r="E100" s="100"/>
      <c r="F100" s="100"/>
      <c r="G100" s="100"/>
      <c r="H100" s="100"/>
      <c r="I100" s="100"/>
      <c r="J100" s="100" t="s">
        <v>39</v>
      </c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4.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s="2" customFormat="1" ht="36.75" hidden="1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62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</row>
    <row r="103" spans="1:38" ht="38.25" hidden="1" customHeight="1">
      <c r="B103" s="98" t="s">
        <v>51</v>
      </c>
      <c r="C103" s="99"/>
      <c r="D103" s="99"/>
      <c r="E103" s="99"/>
      <c r="F103" s="99"/>
      <c r="G103" s="99"/>
      <c r="H103" s="98" t="s">
        <v>52</v>
      </c>
      <c r="I103" s="98"/>
      <c r="J103" s="98"/>
      <c r="K103" s="98"/>
      <c r="L103" s="98"/>
      <c r="M103" s="98"/>
      <c r="N103" s="102" t="s">
        <v>57</v>
      </c>
      <c r="O103" s="102"/>
      <c r="P103" s="102"/>
      <c r="Q103" s="102"/>
      <c r="R103" s="102"/>
      <c r="S103" s="102"/>
      <c r="T103" s="102"/>
      <c r="U103" s="102"/>
    </row>
    <row r="104" spans="1:38" hidden="1">
      <c r="B104" s="39"/>
      <c r="C104" s="55"/>
      <c r="D104" s="55"/>
      <c r="E104" s="56"/>
      <c r="F104" s="56"/>
      <c r="G104" s="56"/>
      <c r="H104" s="57"/>
      <c r="I104" s="58"/>
      <c r="J104" s="58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38" hidden="1">
      <c r="B105" s="99" t="s">
        <v>37</v>
      </c>
      <c r="C105" s="99"/>
      <c r="D105" s="101" t="s">
        <v>38</v>
      </c>
      <c r="E105" s="101"/>
      <c r="F105" s="101"/>
      <c r="G105" s="101"/>
      <c r="H105" s="101"/>
      <c r="I105" s="58"/>
      <c r="J105" s="58"/>
      <c r="K105" s="44"/>
      <c r="L105" s="44"/>
      <c r="M105" s="44"/>
      <c r="N105" s="44"/>
      <c r="O105" s="44"/>
      <c r="P105" s="44"/>
      <c r="Q105" s="44"/>
      <c r="R105" s="44"/>
      <c r="S105" s="44"/>
      <c r="T105" s="44"/>
    </row>
    <row r="106" spans="1:38" hidden="1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38" hidden="1"/>
    <row r="108" spans="1:38" hidden="1"/>
    <row r="109" spans="1:38" hidden="1"/>
    <row r="110" spans="1:38" hidden="1"/>
    <row r="111" spans="1:38" s="62" customFormat="1" hidden="1">
      <c r="A111" s="1"/>
      <c r="B111" s="97" t="s">
        <v>3838</v>
      </c>
      <c r="C111" s="97"/>
      <c r="D111" s="97"/>
      <c r="E111" s="97" t="s">
        <v>3821</v>
      </c>
      <c r="F111" s="97"/>
      <c r="G111" s="97"/>
      <c r="H111" s="97" t="s">
        <v>3838</v>
      </c>
      <c r="I111" s="97"/>
      <c r="J111" s="97"/>
      <c r="K111" s="97"/>
      <c r="L111" s="97"/>
      <c r="M111" s="97"/>
      <c r="N111" s="97" t="s">
        <v>58</v>
      </c>
      <c r="O111" s="97"/>
      <c r="P111" s="97"/>
      <c r="Q111" s="97"/>
      <c r="R111" s="97"/>
      <c r="S111" s="97"/>
      <c r="T111" s="97"/>
      <c r="U111" s="97"/>
      <c r="W111" s="61"/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  <c r="AK111" s="61"/>
      <c r="AL111" s="61"/>
    </row>
  </sheetData>
  <sheetProtection formatCells="0" formatColumns="0" formatRows="0" insertColumns="0" insertRows="0" insertHyperlinks="0" deleteColumns="0" deleteRows="0" sort="0" autoFilter="0" pivotTables="0"/>
  <autoFilter ref="A9:AL83">
    <filterColumn colId="3" showButton="0"/>
  </autoFilter>
  <mergeCells count="61">
    <mergeCell ref="B105:C105"/>
    <mergeCell ref="D105:H105"/>
    <mergeCell ref="B111:D111"/>
    <mergeCell ref="E111:G111"/>
    <mergeCell ref="H111:M111"/>
    <mergeCell ref="N111:U111"/>
    <mergeCell ref="B100:C100"/>
    <mergeCell ref="D100:I100"/>
    <mergeCell ref="J100:T100"/>
    <mergeCell ref="B103:G103"/>
    <mergeCell ref="H103:M103"/>
    <mergeCell ref="N103:U103"/>
    <mergeCell ref="G88:O88"/>
    <mergeCell ref="J90:T90"/>
    <mergeCell ref="J91:T91"/>
    <mergeCell ref="B92:H92"/>
    <mergeCell ref="J92:T92"/>
    <mergeCell ref="B94:C94"/>
    <mergeCell ref="D94:H94"/>
    <mergeCell ref="T8:T10"/>
    <mergeCell ref="U8:U10"/>
    <mergeCell ref="B10:G10"/>
    <mergeCell ref="B85:C85"/>
    <mergeCell ref="G86:O86"/>
    <mergeCell ref="G87:O87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3">
    <cfRule type="cellIs" dxfId="78" priority="4" operator="greaterThan">
      <formula>10</formula>
    </cfRule>
  </conditionalFormatting>
  <conditionalFormatting sqref="C1:C1048576">
    <cfRule type="duplicateValues" dxfId="77" priority="3"/>
  </conditionalFormatting>
  <conditionalFormatting sqref="C111">
    <cfRule type="duplicateValues" dxfId="76" priority="2"/>
  </conditionalFormatting>
  <conditionalFormatting sqref="H11:H83 I11">
    <cfRule type="cellIs" dxfId="75" priority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88 AL3:AL9 X3:AK4 W5:AK9 V11:W83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1"/>
  <sheetViews>
    <sheetView workbookViewId="0">
      <pane ySplit="4" topLeftCell="A73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6.21875" style="1" customWidth="1"/>
    <col min="5" max="5" width="6.44140625" style="1" customWidth="1"/>
    <col min="6" max="6" width="9.33203125" style="1" hidden="1" customWidth="1"/>
    <col min="7" max="7" width="10.33203125" style="1" customWidth="1"/>
    <col min="8" max="9" width="5.21875" style="1" customWidth="1"/>
    <col min="10" max="11" width="4.33203125" style="1" hidden="1" customWidth="1"/>
    <col min="12" max="12" width="3.21875" style="1" hidden="1" customWidth="1"/>
    <col min="13" max="13" width="5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34" t="s">
        <v>3866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35" t="s">
        <v>59</v>
      </c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3847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136">
        <v>2</v>
      </c>
      <c r="G6" s="120" t="s">
        <v>3831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07</v>
      </c>
      <c r="Y9" s="69">
        <f>+$AH$9+$AJ$9+$AF$9</f>
        <v>73</v>
      </c>
      <c r="Z9" s="63">
        <f>COUNTIF($S$10:$S$143,"Khiển trách")</f>
        <v>0</v>
      </c>
      <c r="AA9" s="63">
        <f>COUNTIF($S$10:$S$143,"Cảnh cáo")</f>
        <v>0</v>
      </c>
      <c r="AB9" s="63">
        <f>COUNTIF($S$10:$S$143,"Đình chỉ thi")</f>
        <v>0</v>
      </c>
      <c r="AC9" s="70">
        <f>+($Z$9+$AA$9+$AB$9)/$Y$9*100%</f>
        <v>0</v>
      </c>
      <c r="AD9" s="63">
        <f>SUM(COUNTIF($S$10:$S$141,"Vắng"),COUNTIF($S$10:$S$141,"Vắng có phép"))</f>
        <v>0</v>
      </c>
      <c r="AE9" s="71">
        <f>+$AD$9/$Y$9</f>
        <v>0</v>
      </c>
      <c r="AF9" s="72">
        <f>COUNTIF($V$10:$V$141,"Thi lại")</f>
        <v>0</v>
      </c>
      <c r="AG9" s="71">
        <f>+$AF$9/$Y$9</f>
        <v>0</v>
      </c>
      <c r="AH9" s="72">
        <f>COUNTIF($V$10:$V$142,"Học lại")</f>
        <v>6</v>
      </c>
      <c r="AI9" s="71">
        <f>+$AH$9/$Y$9</f>
        <v>8.2191780821917804E-2</v>
      </c>
      <c r="AJ9" s="63">
        <f>COUNTIF($V$11:$V$142,"Đạt")</f>
        <v>67</v>
      </c>
      <c r="AK9" s="70">
        <f>+$AJ$9/$Y$9</f>
        <v>0.9178082191780822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1281</v>
      </c>
      <c r="D11" s="17" t="s">
        <v>661</v>
      </c>
      <c r="E11" s="18" t="s">
        <v>62</v>
      </c>
      <c r="F11" s="19" t="s">
        <v>1282</v>
      </c>
      <c r="G11" s="16" t="s">
        <v>267</v>
      </c>
      <c r="H11" s="31">
        <v>10</v>
      </c>
      <c r="I11" s="20">
        <v>9</v>
      </c>
      <c r="J11" s="20" t="s">
        <v>27</v>
      </c>
      <c r="K11" s="20" t="s">
        <v>27</v>
      </c>
      <c r="L11" s="21"/>
      <c r="M11" s="21">
        <v>9</v>
      </c>
      <c r="N11" s="38" t="s">
        <v>3837</v>
      </c>
      <c r="O11" s="21"/>
      <c r="P11" s="22">
        <v>9</v>
      </c>
      <c r="Q11" s="23">
        <f t="shared" ref="Q11:Q74" si="0">ROUND(SUMPRODUCT(H11:P11,$H$10:$P$10)/100,1)</f>
        <v>9.1999999999999993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4" t="str">
        <f t="shared" ref="S11:S83" si="1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1283</v>
      </c>
      <c r="D12" s="28" t="s">
        <v>1284</v>
      </c>
      <c r="E12" s="29" t="s">
        <v>67</v>
      </c>
      <c r="F12" s="30" t="s">
        <v>294</v>
      </c>
      <c r="G12" s="27" t="s">
        <v>272</v>
      </c>
      <c r="H12" s="31">
        <v>10</v>
      </c>
      <c r="I12" s="31">
        <v>8</v>
      </c>
      <c r="J12" s="31" t="s">
        <v>27</v>
      </c>
      <c r="K12" s="31" t="s">
        <v>27</v>
      </c>
      <c r="L12" s="32"/>
      <c r="M12" s="32">
        <v>6</v>
      </c>
      <c r="N12" s="38" t="s">
        <v>3833</v>
      </c>
      <c r="O12" s="32"/>
      <c r="P12" s="33">
        <v>6</v>
      </c>
      <c r="Q12" s="34">
        <f t="shared" si="0"/>
        <v>7.4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1285</v>
      </c>
      <c r="D13" s="28" t="s">
        <v>1286</v>
      </c>
      <c r="E13" s="29" t="s">
        <v>67</v>
      </c>
      <c r="F13" s="30" t="s">
        <v>925</v>
      </c>
      <c r="G13" s="27" t="s">
        <v>92</v>
      </c>
      <c r="H13" s="31">
        <v>10</v>
      </c>
      <c r="I13" s="31">
        <v>7</v>
      </c>
      <c r="J13" s="31" t="s">
        <v>27</v>
      </c>
      <c r="K13" s="31" t="s">
        <v>27</v>
      </c>
      <c r="L13" s="38"/>
      <c r="M13" s="38">
        <v>5</v>
      </c>
      <c r="N13" s="38" t="s">
        <v>3834</v>
      </c>
      <c r="O13" s="38"/>
      <c r="P13" s="33">
        <v>5</v>
      </c>
      <c r="Q13" s="34">
        <f t="shared" si="0"/>
        <v>6.6</v>
      </c>
      <c r="R13" s="35" t="str">
        <f t="shared" ref="R13:R8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C+</v>
      </c>
      <c r="S13" s="36" t="str">
        <f t="shared" si="1"/>
        <v>Trung bình</v>
      </c>
      <c r="T13" s="37" t="str">
        <f t="shared" ref="T13:T83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1287</v>
      </c>
      <c r="D14" s="28" t="s">
        <v>1288</v>
      </c>
      <c r="E14" s="29" t="s">
        <v>67</v>
      </c>
      <c r="F14" s="30" t="s">
        <v>1289</v>
      </c>
      <c r="G14" s="27" t="s">
        <v>1290</v>
      </c>
      <c r="H14" s="31">
        <v>10</v>
      </c>
      <c r="I14" s="31">
        <v>6</v>
      </c>
      <c r="J14" s="31" t="s">
        <v>27</v>
      </c>
      <c r="K14" s="31" t="s">
        <v>27</v>
      </c>
      <c r="L14" s="38"/>
      <c r="M14" s="38">
        <v>5</v>
      </c>
      <c r="N14" s="38" t="s">
        <v>3834</v>
      </c>
      <c r="O14" s="38"/>
      <c r="P14" s="33">
        <v>5</v>
      </c>
      <c r="Q14" s="34">
        <f t="shared" si="0"/>
        <v>6.3</v>
      </c>
      <c r="R14" s="35" t="str">
        <f t="shared" si="3"/>
        <v>C</v>
      </c>
      <c r="S14" s="36" t="str">
        <f t="shared" si="1"/>
        <v>Trung bình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1291</v>
      </c>
      <c r="D15" s="28" t="s">
        <v>78</v>
      </c>
      <c r="E15" s="29" t="s">
        <v>90</v>
      </c>
      <c r="F15" s="30" t="s">
        <v>1292</v>
      </c>
      <c r="G15" s="27" t="s">
        <v>115</v>
      </c>
      <c r="H15" s="31">
        <v>10</v>
      </c>
      <c r="I15" s="31">
        <v>7</v>
      </c>
      <c r="J15" s="31" t="s">
        <v>27</v>
      </c>
      <c r="K15" s="31" t="s">
        <v>27</v>
      </c>
      <c r="L15" s="38"/>
      <c r="M15" s="38">
        <v>9</v>
      </c>
      <c r="N15" s="38" t="s">
        <v>3837</v>
      </c>
      <c r="O15" s="38"/>
      <c r="P15" s="33">
        <v>9</v>
      </c>
      <c r="Q15" s="34">
        <f t="shared" si="0"/>
        <v>8.6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1293</v>
      </c>
      <c r="D16" s="28" t="s">
        <v>1294</v>
      </c>
      <c r="E16" s="29" t="s">
        <v>1127</v>
      </c>
      <c r="F16" s="30" t="s">
        <v>255</v>
      </c>
      <c r="G16" s="27" t="s">
        <v>424</v>
      </c>
      <c r="H16" s="31">
        <v>0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>Không đủ ĐKDT</v>
      </c>
      <c r="U16" s="91"/>
      <c r="V16" s="89" t="str">
        <f t="shared" si="2"/>
        <v>Học lại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1295</v>
      </c>
      <c r="D17" s="28" t="s">
        <v>661</v>
      </c>
      <c r="E17" s="29" t="s">
        <v>597</v>
      </c>
      <c r="F17" s="30" t="s">
        <v>1296</v>
      </c>
      <c r="G17" s="27" t="s">
        <v>189</v>
      </c>
      <c r="H17" s="31">
        <v>10</v>
      </c>
      <c r="I17" s="31">
        <v>7</v>
      </c>
      <c r="J17" s="31" t="s">
        <v>27</v>
      </c>
      <c r="K17" s="31" t="s">
        <v>27</v>
      </c>
      <c r="L17" s="38"/>
      <c r="M17" s="38">
        <v>9</v>
      </c>
      <c r="N17" s="38" t="s">
        <v>3837</v>
      </c>
      <c r="O17" s="38"/>
      <c r="P17" s="33">
        <v>9</v>
      </c>
      <c r="Q17" s="34">
        <f t="shared" si="0"/>
        <v>8.6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1297</v>
      </c>
      <c r="D18" s="28" t="s">
        <v>606</v>
      </c>
      <c r="E18" s="29" t="s">
        <v>100</v>
      </c>
      <c r="F18" s="30" t="s">
        <v>598</v>
      </c>
      <c r="G18" s="27" t="s">
        <v>227</v>
      </c>
      <c r="H18" s="31">
        <v>10</v>
      </c>
      <c r="I18" s="31">
        <v>7</v>
      </c>
      <c r="J18" s="31" t="s">
        <v>27</v>
      </c>
      <c r="K18" s="31" t="s">
        <v>27</v>
      </c>
      <c r="L18" s="38"/>
      <c r="M18" s="38">
        <v>5</v>
      </c>
      <c r="N18" s="38" t="s">
        <v>3834</v>
      </c>
      <c r="O18" s="38"/>
      <c r="P18" s="33">
        <v>5</v>
      </c>
      <c r="Q18" s="34">
        <f t="shared" si="0"/>
        <v>6.6</v>
      </c>
      <c r="R18" s="35" t="str">
        <f t="shared" si="3"/>
        <v>C+</v>
      </c>
      <c r="S18" s="36" t="str">
        <f t="shared" si="1"/>
        <v>Trung bình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1298</v>
      </c>
      <c r="D19" s="28" t="s">
        <v>690</v>
      </c>
      <c r="E19" s="29" t="s">
        <v>100</v>
      </c>
      <c r="F19" s="30" t="s">
        <v>127</v>
      </c>
      <c r="G19" s="27" t="s">
        <v>688</v>
      </c>
      <c r="H19" s="31">
        <v>10</v>
      </c>
      <c r="I19" s="31">
        <v>7</v>
      </c>
      <c r="J19" s="31" t="s">
        <v>27</v>
      </c>
      <c r="K19" s="31" t="s">
        <v>27</v>
      </c>
      <c r="L19" s="38"/>
      <c r="M19" s="38">
        <v>7</v>
      </c>
      <c r="N19" s="38" t="s">
        <v>3832</v>
      </c>
      <c r="O19" s="38"/>
      <c r="P19" s="33">
        <v>7</v>
      </c>
      <c r="Q19" s="34">
        <f t="shared" si="0"/>
        <v>7.6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1299</v>
      </c>
      <c r="D20" s="28" t="s">
        <v>1300</v>
      </c>
      <c r="E20" s="29" t="s">
        <v>610</v>
      </c>
      <c r="F20" s="30" t="s">
        <v>1301</v>
      </c>
      <c r="G20" s="27" t="s">
        <v>739</v>
      </c>
      <c r="H20" s="31">
        <v>10</v>
      </c>
      <c r="I20" s="31">
        <v>7</v>
      </c>
      <c r="J20" s="31" t="s">
        <v>27</v>
      </c>
      <c r="K20" s="31" t="s">
        <v>27</v>
      </c>
      <c r="L20" s="38"/>
      <c r="M20" s="38">
        <v>9</v>
      </c>
      <c r="N20" s="38" t="s">
        <v>3837</v>
      </c>
      <c r="O20" s="38"/>
      <c r="P20" s="33">
        <v>9</v>
      </c>
      <c r="Q20" s="34">
        <f t="shared" si="0"/>
        <v>8.6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1302</v>
      </c>
      <c r="D21" s="28" t="s">
        <v>122</v>
      </c>
      <c r="E21" s="29" t="s">
        <v>105</v>
      </c>
      <c r="F21" s="30" t="s">
        <v>698</v>
      </c>
      <c r="G21" s="27" t="s">
        <v>652</v>
      </c>
      <c r="H21" s="31">
        <v>10</v>
      </c>
      <c r="I21" s="31">
        <v>7</v>
      </c>
      <c r="J21" s="31" t="s">
        <v>27</v>
      </c>
      <c r="K21" s="31" t="s">
        <v>27</v>
      </c>
      <c r="L21" s="38"/>
      <c r="M21" s="38">
        <v>6</v>
      </c>
      <c r="N21" s="38" t="s">
        <v>3833</v>
      </c>
      <c r="O21" s="38"/>
      <c r="P21" s="33">
        <v>6</v>
      </c>
      <c r="Q21" s="34">
        <f t="shared" si="0"/>
        <v>7.1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1303</v>
      </c>
      <c r="D22" s="28" t="s">
        <v>1304</v>
      </c>
      <c r="E22" s="29" t="s">
        <v>105</v>
      </c>
      <c r="F22" s="30" t="s">
        <v>1305</v>
      </c>
      <c r="G22" s="27" t="s">
        <v>92</v>
      </c>
      <c r="H22" s="31">
        <v>10</v>
      </c>
      <c r="I22" s="31">
        <v>5</v>
      </c>
      <c r="J22" s="31" t="s">
        <v>27</v>
      </c>
      <c r="K22" s="31" t="s">
        <v>27</v>
      </c>
      <c r="L22" s="38"/>
      <c r="M22" s="38">
        <v>5</v>
      </c>
      <c r="N22" s="38" t="s">
        <v>3834</v>
      </c>
      <c r="O22" s="38"/>
      <c r="P22" s="33">
        <v>5</v>
      </c>
      <c r="Q22" s="34">
        <f t="shared" si="0"/>
        <v>6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1306</v>
      </c>
      <c r="D23" s="28" t="s">
        <v>1307</v>
      </c>
      <c r="E23" s="29" t="s">
        <v>110</v>
      </c>
      <c r="F23" s="30" t="s">
        <v>323</v>
      </c>
      <c r="G23" s="27" t="s">
        <v>181</v>
      </c>
      <c r="H23" s="31">
        <v>0</v>
      </c>
      <c r="I23" s="138" t="s">
        <v>3848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>Không đủ ĐKDT</v>
      </c>
      <c r="U23" s="91"/>
      <c r="V23" s="89" t="str">
        <f t="shared" si="2"/>
        <v>Học lại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1308</v>
      </c>
      <c r="D24" s="28" t="s">
        <v>1005</v>
      </c>
      <c r="E24" s="29" t="s">
        <v>110</v>
      </c>
      <c r="F24" s="30" t="s">
        <v>1309</v>
      </c>
      <c r="G24" s="27" t="s">
        <v>220</v>
      </c>
      <c r="H24" s="31">
        <v>10</v>
      </c>
      <c r="I24" s="31">
        <v>8</v>
      </c>
      <c r="J24" s="31" t="s">
        <v>27</v>
      </c>
      <c r="K24" s="31" t="s">
        <v>27</v>
      </c>
      <c r="L24" s="38"/>
      <c r="M24" s="38">
        <v>5</v>
      </c>
      <c r="N24" s="38" t="s">
        <v>3834</v>
      </c>
      <c r="O24" s="38"/>
      <c r="P24" s="33">
        <v>5</v>
      </c>
      <c r="Q24" s="34">
        <f t="shared" si="0"/>
        <v>6.9</v>
      </c>
      <c r="R24" s="35" t="str">
        <f t="shared" si="3"/>
        <v>C+</v>
      </c>
      <c r="S24" s="36" t="str">
        <f t="shared" si="1"/>
        <v>Trung bình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1310</v>
      </c>
      <c r="D25" s="28" t="s">
        <v>1092</v>
      </c>
      <c r="E25" s="29" t="s">
        <v>392</v>
      </c>
      <c r="F25" s="30" t="s">
        <v>637</v>
      </c>
      <c r="G25" s="27" t="s">
        <v>267</v>
      </c>
      <c r="H25" s="31">
        <v>10</v>
      </c>
      <c r="I25" s="31">
        <v>5</v>
      </c>
      <c r="J25" s="31" t="s">
        <v>27</v>
      </c>
      <c r="K25" s="31" t="s">
        <v>27</v>
      </c>
      <c r="L25" s="38"/>
      <c r="M25" s="38">
        <v>5</v>
      </c>
      <c r="N25" s="38" t="s">
        <v>3834</v>
      </c>
      <c r="O25" s="38"/>
      <c r="P25" s="33">
        <v>5</v>
      </c>
      <c r="Q25" s="34">
        <f t="shared" si="0"/>
        <v>6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1311</v>
      </c>
      <c r="D26" s="28" t="s">
        <v>1312</v>
      </c>
      <c r="E26" s="29" t="s">
        <v>623</v>
      </c>
      <c r="F26" s="30" t="s">
        <v>971</v>
      </c>
      <c r="G26" s="27" t="s">
        <v>115</v>
      </c>
      <c r="H26" s="31">
        <v>10</v>
      </c>
      <c r="I26" s="31">
        <v>8</v>
      </c>
      <c r="J26" s="31" t="s">
        <v>27</v>
      </c>
      <c r="K26" s="31" t="s">
        <v>27</v>
      </c>
      <c r="L26" s="38"/>
      <c r="M26" s="38">
        <v>9</v>
      </c>
      <c r="N26" s="38" t="s">
        <v>3837</v>
      </c>
      <c r="O26" s="38"/>
      <c r="P26" s="33">
        <v>9</v>
      </c>
      <c r="Q26" s="34">
        <f t="shared" si="0"/>
        <v>8.9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1313</v>
      </c>
      <c r="D27" s="28" t="s">
        <v>467</v>
      </c>
      <c r="E27" s="29" t="s">
        <v>623</v>
      </c>
      <c r="F27" s="30" t="s">
        <v>320</v>
      </c>
      <c r="G27" s="27" t="s">
        <v>739</v>
      </c>
      <c r="H27" s="31">
        <v>10</v>
      </c>
      <c r="I27" s="31">
        <v>4</v>
      </c>
      <c r="J27" s="31" t="s">
        <v>27</v>
      </c>
      <c r="K27" s="31" t="s">
        <v>27</v>
      </c>
      <c r="L27" s="38"/>
      <c r="M27" s="38">
        <v>4</v>
      </c>
      <c r="N27" s="38" t="s">
        <v>3849</v>
      </c>
      <c r="O27" s="38"/>
      <c r="P27" s="33">
        <v>4</v>
      </c>
      <c r="Q27" s="34">
        <f t="shared" si="0"/>
        <v>5.2</v>
      </c>
      <c r="R27" s="35" t="str">
        <f t="shared" si="3"/>
        <v>D+</v>
      </c>
      <c r="S27" s="36" t="str">
        <f t="shared" si="1"/>
        <v>Trung bình yếu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1314</v>
      </c>
      <c r="D28" s="28" t="s">
        <v>1315</v>
      </c>
      <c r="E28" s="29" t="s">
        <v>623</v>
      </c>
      <c r="F28" s="30" t="s">
        <v>1316</v>
      </c>
      <c r="G28" s="27" t="s">
        <v>768</v>
      </c>
      <c r="H28" s="31">
        <v>10</v>
      </c>
      <c r="I28" s="31">
        <v>5</v>
      </c>
      <c r="J28" s="31" t="s">
        <v>27</v>
      </c>
      <c r="K28" s="31" t="s">
        <v>27</v>
      </c>
      <c r="L28" s="38"/>
      <c r="M28" s="38">
        <v>6</v>
      </c>
      <c r="N28" s="38" t="s">
        <v>3833</v>
      </c>
      <c r="O28" s="38"/>
      <c r="P28" s="33">
        <v>6</v>
      </c>
      <c r="Q28" s="34">
        <f t="shared" si="0"/>
        <v>6.5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1317</v>
      </c>
      <c r="D29" s="28" t="s">
        <v>1318</v>
      </c>
      <c r="E29" s="29" t="s">
        <v>996</v>
      </c>
      <c r="F29" s="30" t="s">
        <v>656</v>
      </c>
      <c r="G29" s="27" t="s">
        <v>267</v>
      </c>
      <c r="H29" s="31">
        <v>9</v>
      </c>
      <c r="I29" s="31">
        <v>7</v>
      </c>
      <c r="J29" s="31" t="s">
        <v>27</v>
      </c>
      <c r="K29" s="31" t="s">
        <v>27</v>
      </c>
      <c r="L29" s="38"/>
      <c r="M29" s="38">
        <v>7</v>
      </c>
      <c r="N29" s="38" t="s">
        <v>3832</v>
      </c>
      <c r="O29" s="38"/>
      <c r="P29" s="33">
        <v>7</v>
      </c>
      <c r="Q29" s="34">
        <f t="shared" si="0"/>
        <v>7.4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1319</v>
      </c>
      <c r="D30" s="28" t="s">
        <v>1320</v>
      </c>
      <c r="E30" s="29" t="s">
        <v>402</v>
      </c>
      <c r="F30" s="30" t="s">
        <v>1321</v>
      </c>
      <c r="G30" s="27" t="s">
        <v>144</v>
      </c>
      <c r="H30" s="31">
        <v>10</v>
      </c>
      <c r="I30" s="31">
        <v>6</v>
      </c>
      <c r="J30" s="31" t="s">
        <v>27</v>
      </c>
      <c r="K30" s="31" t="s">
        <v>27</v>
      </c>
      <c r="L30" s="38"/>
      <c r="M30" s="38">
        <v>7</v>
      </c>
      <c r="N30" s="38" t="s">
        <v>3832</v>
      </c>
      <c r="O30" s="38"/>
      <c r="P30" s="33">
        <v>7</v>
      </c>
      <c r="Q30" s="34">
        <f t="shared" si="0"/>
        <v>7.3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1322</v>
      </c>
      <c r="D31" s="28" t="s">
        <v>278</v>
      </c>
      <c r="E31" s="29" t="s">
        <v>134</v>
      </c>
      <c r="F31" s="30" t="s">
        <v>1170</v>
      </c>
      <c r="G31" s="27" t="s">
        <v>789</v>
      </c>
      <c r="H31" s="31">
        <v>10</v>
      </c>
      <c r="I31" s="31">
        <v>7</v>
      </c>
      <c r="J31" s="31" t="s">
        <v>27</v>
      </c>
      <c r="K31" s="31" t="s">
        <v>27</v>
      </c>
      <c r="L31" s="38"/>
      <c r="M31" s="38">
        <v>8</v>
      </c>
      <c r="N31" s="38" t="s">
        <v>3836</v>
      </c>
      <c r="O31" s="38"/>
      <c r="P31" s="33">
        <v>8</v>
      </c>
      <c r="Q31" s="34">
        <f t="shared" si="0"/>
        <v>8.1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1323</v>
      </c>
      <c r="D32" s="28" t="s">
        <v>1324</v>
      </c>
      <c r="E32" s="29" t="s">
        <v>147</v>
      </c>
      <c r="F32" s="30" t="s">
        <v>575</v>
      </c>
      <c r="G32" s="27" t="s">
        <v>189</v>
      </c>
      <c r="H32" s="31">
        <v>10</v>
      </c>
      <c r="I32" s="31">
        <v>8</v>
      </c>
      <c r="J32" s="31" t="s">
        <v>27</v>
      </c>
      <c r="K32" s="31" t="s">
        <v>27</v>
      </c>
      <c r="L32" s="38"/>
      <c r="M32" s="38">
        <v>9</v>
      </c>
      <c r="N32" s="38" t="s">
        <v>3837</v>
      </c>
      <c r="O32" s="38"/>
      <c r="P32" s="33">
        <v>9</v>
      </c>
      <c r="Q32" s="34">
        <f t="shared" si="0"/>
        <v>8.9</v>
      </c>
      <c r="R32" s="35" t="str">
        <f t="shared" si="3"/>
        <v>A</v>
      </c>
      <c r="S32" s="36" t="str">
        <f t="shared" si="1"/>
        <v>Giỏi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1325</v>
      </c>
      <c r="D33" s="28" t="s">
        <v>1326</v>
      </c>
      <c r="E33" s="29" t="s">
        <v>147</v>
      </c>
      <c r="F33" s="30" t="s">
        <v>1327</v>
      </c>
      <c r="G33" s="27" t="s">
        <v>115</v>
      </c>
      <c r="H33" s="31">
        <v>10</v>
      </c>
      <c r="I33" s="31">
        <v>8</v>
      </c>
      <c r="J33" s="31" t="s">
        <v>27</v>
      </c>
      <c r="K33" s="31" t="s">
        <v>27</v>
      </c>
      <c r="L33" s="38"/>
      <c r="M33" s="38">
        <v>9</v>
      </c>
      <c r="N33" s="38" t="s">
        <v>3837</v>
      </c>
      <c r="O33" s="38"/>
      <c r="P33" s="33">
        <v>9</v>
      </c>
      <c r="Q33" s="34">
        <f t="shared" si="0"/>
        <v>8.9</v>
      </c>
      <c r="R33" s="35" t="str">
        <f t="shared" si="3"/>
        <v>A</v>
      </c>
      <c r="S33" s="36" t="str">
        <f t="shared" si="1"/>
        <v>Giỏi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1328</v>
      </c>
      <c r="D34" s="28" t="s">
        <v>138</v>
      </c>
      <c r="E34" s="29" t="s">
        <v>151</v>
      </c>
      <c r="F34" s="30" t="s">
        <v>527</v>
      </c>
      <c r="G34" s="27" t="s">
        <v>87</v>
      </c>
      <c r="H34" s="31">
        <v>10</v>
      </c>
      <c r="I34" s="31">
        <v>5</v>
      </c>
      <c r="J34" s="31" t="s">
        <v>27</v>
      </c>
      <c r="K34" s="31" t="s">
        <v>27</v>
      </c>
      <c r="L34" s="38"/>
      <c r="M34" s="38">
        <v>5</v>
      </c>
      <c r="N34" s="38" t="s">
        <v>3834</v>
      </c>
      <c r="O34" s="38"/>
      <c r="P34" s="33">
        <v>5</v>
      </c>
      <c r="Q34" s="34">
        <f t="shared" si="0"/>
        <v>6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1329</v>
      </c>
      <c r="D35" s="28" t="s">
        <v>237</v>
      </c>
      <c r="E35" s="29" t="s">
        <v>1330</v>
      </c>
      <c r="F35" s="30" t="s">
        <v>1331</v>
      </c>
      <c r="G35" s="27" t="s">
        <v>789</v>
      </c>
      <c r="H35" s="31">
        <v>10</v>
      </c>
      <c r="I35" s="31">
        <v>8</v>
      </c>
      <c r="J35" s="31" t="s">
        <v>27</v>
      </c>
      <c r="K35" s="31" t="s">
        <v>27</v>
      </c>
      <c r="L35" s="38"/>
      <c r="M35" s="38">
        <v>9</v>
      </c>
      <c r="N35" s="38" t="s">
        <v>3837</v>
      </c>
      <c r="O35" s="38"/>
      <c r="P35" s="33">
        <v>9</v>
      </c>
      <c r="Q35" s="34">
        <f t="shared" si="0"/>
        <v>8.9</v>
      </c>
      <c r="R35" s="35" t="str">
        <f t="shared" si="3"/>
        <v>A</v>
      </c>
      <c r="S35" s="36" t="str">
        <f t="shared" si="1"/>
        <v>Giỏi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1332</v>
      </c>
      <c r="D36" s="28" t="s">
        <v>387</v>
      </c>
      <c r="E36" s="29" t="s">
        <v>411</v>
      </c>
      <c r="F36" s="30" t="s">
        <v>1333</v>
      </c>
      <c r="G36" s="27" t="s">
        <v>227</v>
      </c>
      <c r="H36" s="31">
        <v>10</v>
      </c>
      <c r="I36" s="31">
        <v>5</v>
      </c>
      <c r="J36" s="31" t="s">
        <v>27</v>
      </c>
      <c r="K36" s="31" t="s">
        <v>27</v>
      </c>
      <c r="L36" s="38"/>
      <c r="M36" s="38">
        <v>6</v>
      </c>
      <c r="N36" s="38" t="s">
        <v>3833</v>
      </c>
      <c r="O36" s="38"/>
      <c r="P36" s="33">
        <v>6</v>
      </c>
      <c r="Q36" s="34">
        <f t="shared" si="0"/>
        <v>6.5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1334</v>
      </c>
      <c r="D37" s="28" t="s">
        <v>391</v>
      </c>
      <c r="E37" s="29" t="s">
        <v>1335</v>
      </c>
      <c r="F37" s="30" t="s">
        <v>231</v>
      </c>
      <c r="G37" s="27" t="s">
        <v>893</v>
      </c>
      <c r="H37" s="31">
        <v>10</v>
      </c>
      <c r="I37" s="31">
        <v>10</v>
      </c>
      <c r="J37" s="31" t="s">
        <v>27</v>
      </c>
      <c r="K37" s="31" t="s">
        <v>27</v>
      </c>
      <c r="L37" s="38"/>
      <c r="M37" s="38">
        <v>6</v>
      </c>
      <c r="N37" s="38" t="s">
        <v>3833</v>
      </c>
      <c r="O37" s="38"/>
      <c r="P37" s="33">
        <v>6</v>
      </c>
      <c r="Q37" s="34">
        <f t="shared" si="0"/>
        <v>8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1336</v>
      </c>
      <c r="D38" s="28" t="s">
        <v>773</v>
      </c>
      <c r="E38" s="29" t="s">
        <v>415</v>
      </c>
      <c r="F38" s="30" t="s">
        <v>420</v>
      </c>
      <c r="G38" s="27" t="s">
        <v>195</v>
      </c>
      <c r="H38" s="31">
        <v>10</v>
      </c>
      <c r="I38" s="31">
        <v>9</v>
      </c>
      <c r="J38" s="31" t="s">
        <v>27</v>
      </c>
      <c r="K38" s="31" t="s">
        <v>27</v>
      </c>
      <c r="L38" s="38"/>
      <c r="M38" s="38">
        <v>6</v>
      </c>
      <c r="N38" s="38" t="s">
        <v>3833</v>
      </c>
      <c r="O38" s="38"/>
      <c r="P38" s="33">
        <v>6</v>
      </c>
      <c r="Q38" s="34">
        <f t="shared" si="0"/>
        <v>7.7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1337</v>
      </c>
      <c r="D39" s="28" t="s">
        <v>241</v>
      </c>
      <c r="E39" s="29" t="s">
        <v>168</v>
      </c>
      <c r="F39" s="30" t="s">
        <v>855</v>
      </c>
      <c r="G39" s="27" t="s">
        <v>647</v>
      </c>
      <c r="H39" s="31">
        <v>10</v>
      </c>
      <c r="I39" s="31">
        <v>7</v>
      </c>
      <c r="J39" s="31" t="s">
        <v>27</v>
      </c>
      <c r="K39" s="31" t="s">
        <v>27</v>
      </c>
      <c r="L39" s="38"/>
      <c r="M39" s="38">
        <v>6</v>
      </c>
      <c r="N39" s="38" t="s">
        <v>3833</v>
      </c>
      <c r="O39" s="38"/>
      <c r="P39" s="33">
        <v>6</v>
      </c>
      <c r="Q39" s="34">
        <f t="shared" si="0"/>
        <v>7.1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1338</v>
      </c>
      <c r="D40" s="28" t="s">
        <v>1339</v>
      </c>
      <c r="E40" s="29" t="s">
        <v>176</v>
      </c>
      <c r="F40" s="30" t="s">
        <v>1340</v>
      </c>
      <c r="G40" s="27" t="s">
        <v>267</v>
      </c>
      <c r="H40" s="31">
        <v>10</v>
      </c>
      <c r="I40" s="31">
        <v>8</v>
      </c>
      <c r="J40" s="31" t="s">
        <v>27</v>
      </c>
      <c r="K40" s="31" t="s">
        <v>27</v>
      </c>
      <c r="L40" s="38"/>
      <c r="M40" s="38">
        <v>5</v>
      </c>
      <c r="N40" s="38" t="s">
        <v>3834</v>
      </c>
      <c r="O40" s="38"/>
      <c r="P40" s="33">
        <v>5</v>
      </c>
      <c r="Q40" s="34">
        <f t="shared" si="0"/>
        <v>6.9</v>
      </c>
      <c r="R40" s="35" t="str">
        <f t="shared" si="3"/>
        <v>C+</v>
      </c>
      <c r="S40" s="36" t="str">
        <f t="shared" si="1"/>
        <v>Trung bình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1341</v>
      </c>
      <c r="D41" s="28" t="s">
        <v>868</v>
      </c>
      <c r="E41" s="29" t="s">
        <v>176</v>
      </c>
      <c r="F41" s="30" t="s">
        <v>477</v>
      </c>
      <c r="G41" s="27" t="s">
        <v>227</v>
      </c>
      <c r="H41" s="31">
        <v>10</v>
      </c>
      <c r="I41" s="31">
        <v>4</v>
      </c>
      <c r="J41" s="31" t="s">
        <v>27</v>
      </c>
      <c r="K41" s="31" t="s">
        <v>27</v>
      </c>
      <c r="L41" s="38"/>
      <c r="M41" s="38">
        <v>5</v>
      </c>
      <c r="N41" s="38" t="s">
        <v>3834</v>
      </c>
      <c r="O41" s="38"/>
      <c r="P41" s="33">
        <v>5</v>
      </c>
      <c r="Q41" s="34">
        <f t="shared" si="0"/>
        <v>5.7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1342</v>
      </c>
      <c r="D42" s="28" t="s">
        <v>694</v>
      </c>
      <c r="E42" s="29" t="s">
        <v>176</v>
      </c>
      <c r="F42" s="30" t="s">
        <v>904</v>
      </c>
      <c r="G42" s="27" t="s">
        <v>102</v>
      </c>
      <c r="H42" s="31">
        <v>10</v>
      </c>
      <c r="I42" s="31">
        <v>8</v>
      </c>
      <c r="J42" s="31" t="s">
        <v>27</v>
      </c>
      <c r="K42" s="31" t="s">
        <v>27</v>
      </c>
      <c r="L42" s="38"/>
      <c r="M42" s="38">
        <v>6</v>
      </c>
      <c r="N42" s="38" t="s">
        <v>3833</v>
      </c>
      <c r="O42" s="38"/>
      <c r="P42" s="33">
        <v>6</v>
      </c>
      <c r="Q42" s="34">
        <f t="shared" si="0"/>
        <v>7.4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1343</v>
      </c>
      <c r="D43" s="28" t="s">
        <v>639</v>
      </c>
      <c r="E43" s="29" t="s">
        <v>193</v>
      </c>
      <c r="F43" s="30" t="s">
        <v>416</v>
      </c>
      <c r="G43" s="27" t="s">
        <v>893</v>
      </c>
      <c r="H43" s="31">
        <v>10</v>
      </c>
      <c r="I43" s="31">
        <v>6</v>
      </c>
      <c r="J43" s="31" t="s">
        <v>27</v>
      </c>
      <c r="K43" s="31" t="s">
        <v>27</v>
      </c>
      <c r="L43" s="38"/>
      <c r="M43" s="38">
        <v>6</v>
      </c>
      <c r="N43" s="38" t="s">
        <v>3833</v>
      </c>
      <c r="O43" s="38"/>
      <c r="P43" s="33">
        <v>6</v>
      </c>
      <c r="Q43" s="34">
        <f t="shared" si="0"/>
        <v>6.8</v>
      </c>
      <c r="R43" s="35" t="str">
        <f t="shared" si="3"/>
        <v>C+</v>
      </c>
      <c r="S43" s="36" t="str">
        <f t="shared" si="1"/>
        <v>Trung bình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1344</v>
      </c>
      <c r="D44" s="28" t="s">
        <v>1345</v>
      </c>
      <c r="E44" s="29" t="s">
        <v>208</v>
      </c>
      <c r="F44" s="30" t="s">
        <v>1346</v>
      </c>
      <c r="G44" s="27" t="s">
        <v>615</v>
      </c>
      <c r="H44" s="31">
        <v>10</v>
      </c>
      <c r="I44" s="31">
        <v>8</v>
      </c>
      <c r="J44" s="31" t="s">
        <v>27</v>
      </c>
      <c r="K44" s="31" t="s">
        <v>27</v>
      </c>
      <c r="L44" s="38"/>
      <c r="M44" s="38">
        <v>5</v>
      </c>
      <c r="N44" s="38" t="s">
        <v>3834</v>
      </c>
      <c r="O44" s="38"/>
      <c r="P44" s="33">
        <v>5</v>
      </c>
      <c r="Q44" s="34">
        <f t="shared" si="0"/>
        <v>6.9</v>
      </c>
      <c r="R44" s="35" t="str">
        <f t="shared" si="3"/>
        <v>C+</v>
      </c>
      <c r="S44" s="36" t="str">
        <f t="shared" si="1"/>
        <v>Trung bình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1347</v>
      </c>
      <c r="D45" s="28" t="s">
        <v>138</v>
      </c>
      <c r="E45" s="29" t="s">
        <v>208</v>
      </c>
      <c r="F45" s="30" t="s">
        <v>656</v>
      </c>
      <c r="G45" s="27" t="s">
        <v>267</v>
      </c>
      <c r="H45" s="31">
        <v>10</v>
      </c>
      <c r="I45" s="31">
        <v>6</v>
      </c>
      <c r="J45" s="31" t="s">
        <v>27</v>
      </c>
      <c r="K45" s="31" t="s">
        <v>27</v>
      </c>
      <c r="L45" s="38"/>
      <c r="M45" s="38">
        <v>7</v>
      </c>
      <c r="N45" s="38" t="s">
        <v>3832</v>
      </c>
      <c r="O45" s="38"/>
      <c r="P45" s="33">
        <v>7</v>
      </c>
      <c r="Q45" s="34">
        <f t="shared" si="0"/>
        <v>7.3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1348</v>
      </c>
      <c r="D46" s="28" t="s">
        <v>1349</v>
      </c>
      <c r="E46" s="29" t="s">
        <v>208</v>
      </c>
      <c r="F46" s="30" t="s">
        <v>904</v>
      </c>
      <c r="G46" s="27" t="s">
        <v>688</v>
      </c>
      <c r="H46" s="31">
        <v>10</v>
      </c>
      <c r="I46" s="31">
        <v>6</v>
      </c>
      <c r="J46" s="31" t="s">
        <v>27</v>
      </c>
      <c r="K46" s="31" t="s">
        <v>27</v>
      </c>
      <c r="L46" s="38"/>
      <c r="M46" s="38">
        <v>5</v>
      </c>
      <c r="N46" s="38" t="s">
        <v>3834</v>
      </c>
      <c r="O46" s="38"/>
      <c r="P46" s="33">
        <v>5</v>
      </c>
      <c r="Q46" s="34">
        <f t="shared" si="0"/>
        <v>6.3</v>
      </c>
      <c r="R46" s="35" t="str">
        <f t="shared" si="3"/>
        <v>C</v>
      </c>
      <c r="S46" s="36" t="str">
        <f t="shared" si="1"/>
        <v>Trung bình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1350</v>
      </c>
      <c r="D47" s="28" t="s">
        <v>1351</v>
      </c>
      <c r="E47" s="29" t="s">
        <v>476</v>
      </c>
      <c r="F47" s="30" t="s">
        <v>1352</v>
      </c>
      <c r="G47" s="27" t="s">
        <v>893</v>
      </c>
      <c r="H47" s="31">
        <v>10</v>
      </c>
      <c r="I47" s="31">
        <v>4</v>
      </c>
      <c r="J47" s="31" t="s">
        <v>27</v>
      </c>
      <c r="K47" s="31" t="s">
        <v>27</v>
      </c>
      <c r="L47" s="38"/>
      <c r="M47" s="38">
        <v>7</v>
      </c>
      <c r="N47" s="38" t="s">
        <v>3832</v>
      </c>
      <c r="O47" s="38"/>
      <c r="P47" s="33">
        <v>7</v>
      </c>
      <c r="Q47" s="34">
        <f t="shared" si="0"/>
        <v>6.7</v>
      </c>
      <c r="R47" s="35" t="str">
        <f t="shared" si="3"/>
        <v>C+</v>
      </c>
      <c r="S47" s="36" t="str">
        <f t="shared" si="1"/>
        <v>Trung bình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1353</v>
      </c>
      <c r="D48" s="28" t="s">
        <v>1354</v>
      </c>
      <c r="E48" s="29" t="s">
        <v>1355</v>
      </c>
      <c r="F48" s="30" t="s">
        <v>111</v>
      </c>
      <c r="G48" s="27" t="s">
        <v>688</v>
      </c>
      <c r="H48" s="31">
        <v>10</v>
      </c>
      <c r="I48" s="31">
        <v>10</v>
      </c>
      <c r="J48" s="31" t="s">
        <v>27</v>
      </c>
      <c r="K48" s="31" t="s">
        <v>27</v>
      </c>
      <c r="L48" s="38"/>
      <c r="M48" s="38">
        <v>7</v>
      </c>
      <c r="N48" s="38" t="s">
        <v>3832</v>
      </c>
      <c r="O48" s="38"/>
      <c r="P48" s="33">
        <v>7</v>
      </c>
      <c r="Q48" s="34">
        <f t="shared" si="0"/>
        <v>8.5</v>
      </c>
      <c r="R48" s="35" t="str">
        <f t="shared" si="3"/>
        <v>A</v>
      </c>
      <c r="S48" s="36" t="str">
        <f t="shared" si="1"/>
        <v>Giỏi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1356</v>
      </c>
      <c r="D49" s="28" t="s">
        <v>138</v>
      </c>
      <c r="E49" s="29" t="s">
        <v>211</v>
      </c>
      <c r="F49" s="30" t="s">
        <v>687</v>
      </c>
      <c r="G49" s="27" t="s">
        <v>83</v>
      </c>
      <c r="H49" s="31">
        <v>10</v>
      </c>
      <c r="I49" s="31">
        <v>10</v>
      </c>
      <c r="J49" s="31" t="s">
        <v>27</v>
      </c>
      <c r="K49" s="31" t="s">
        <v>27</v>
      </c>
      <c r="L49" s="38"/>
      <c r="M49" s="38">
        <v>7</v>
      </c>
      <c r="N49" s="38" t="s">
        <v>3832</v>
      </c>
      <c r="O49" s="38"/>
      <c r="P49" s="33">
        <v>7</v>
      </c>
      <c r="Q49" s="34">
        <f t="shared" si="0"/>
        <v>8.5</v>
      </c>
      <c r="R49" s="35" t="str">
        <f t="shared" si="3"/>
        <v>A</v>
      </c>
      <c r="S49" s="36" t="str">
        <f t="shared" si="1"/>
        <v>Giỏi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1357</v>
      </c>
      <c r="D50" s="28" t="s">
        <v>1150</v>
      </c>
      <c r="E50" s="29" t="s">
        <v>709</v>
      </c>
      <c r="F50" s="30" t="s">
        <v>364</v>
      </c>
      <c r="G50" s="27" t="s">
        <v>652</v>
      </c>
      <c r="H50" s="31">
        <v>10</v>
      </c>
      <c r="I50" s="31">
        <v>7</v>
      </c>
      <c r="J50" s="31" t="s">
        <v>27</v>
      </c>
      <c r="K50" s="31" t="s">
        <v>27</v>
      </c>
      <c r="L50" s="38"/>
      <c r="M50" s="38">
        <v>9</v>
      </c>
      <c r="N50" s="38" t="s">
        <v>3837</v>
      </c>
      <c r="O50" s="38"/>
      <c r="P50" s="33">
        <v>9</v>
      </c>
      <c r="Q50" s="34">
        <f t="shared" si="0"/>
        <v>8.6</v>
      </c>
      <c r="R50" s="35" t="str">
        <f t="shared" si="3"/>
        <v>A</v>
      </c>
      <c r="S50" s="36" t="str">
        <f t="shared" si="1"/>
        <v>Giỏi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1358</v>
      </c>
      <c r="D51" s="28" t="s">
        <v>1294</v>
      </c>
      <c r="E51" s="29" t="s">
        <v>225</v>
      </c>
      <c r="F51" s="30" t="s">
        <v>968</v>
      </c>
      <c r="G51" s="27" t="s">
        <v>120</v>
      </c>
      <c r="H51" s="31">
        <v>10</v>
      </c>
      <c r="I51" s="31">
        <v>8</v>
      </c>
      <c r="J51" s="31" t="s">
        <v>27</v>
      </c>
      <c r="K51" s="31" t="s">
        <v>27</v>
      </c>
      <c r="L51" s="38"/>
      <c r="M51" s="38">
        <v>6</v>
      </c>
      <c r="N51" s="38" t="s">
        <v>3833</v>
      </c>
      <c r="O51" s="38"/>
      <c r="P51" s="33">
        <v>6</v>
      </c>
      <c r="Q51" s="34">
        <f t="shared" si="0"/>
        <v>7.4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1359</v>
      </c>
      <c r="D52" s="28" t="s">
        <v>1360</v>
      </c>
      <c r="E52" s="29" t="s">
        <v>512</v>
      </c>
      <c r="F52" s="30" t="s">
        <v>202</v>
      </c>
      <c r="G52" s="27" t="s">
        <v>97</v>
      </c>
      <c r="H52" s="31">
        <v>10</v>
      </c>
      <c r="I52" s="31">
        <v>5</v>
      </c>
      <c r="J52" s="31" t="s">
        <v>27</v>
      </c>
      <c r="K52" s="31" t="s">
        <v>27</v>
      </c>
      <c r="L52" s="38"/>
      <c r="M52" s="38">
        <v>5</v>
      </c>
      <c r="N52" s="38" t="s">
        <v>3834</v>
      </c>
      <c r="O52" s="38"/>
      <c r="P52" s="33">
        <v>5</v>
      </c>
      <c r="Q52" s="34">
        <f t="shared" si="0"/>
        <v>6</v>
      </c>
      <c r="R52" s="35" t="str">
        <f t="shared" si="3"/>
        <v>C</v>
      </c>
      <c r="S52" s="36" t="str">
        <f t="shared" si="1"/>
        <v>Trung bình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1361</v>
      </c>
      <c r="D53" s="28" t="s">
        <v>391</v>
      </c>
      <c r="E53" s="29" t="s">
        <v>512</v>
      </c>
      <c r="F53" s="30" t="s">
        <v>1362</v>
      </c>
      <c r="G53" s="27" t="s">
        <v>185</v>
      </c>
      <c r="H53" s="31">
        <v>10</v>
      </c>
      <c r="I53" s="31">
        <v>8</v>
      </c>
      <c r="J53" s="31" t="s">
        <v>27</v>
      </c>
      <c r="K53" s="31" t="s">
        <v>27</v>
      </c>
      <c r="L53" s="38"/>
      <c r="M53" s="38">
        <v>6</v>
      </c>
      <c r="N53" s="38" t="s">
        <v>3833</v>
      </c>
      <c r="O53" s="38"/>
      <c r="P53" s="33">
        <v>6</v>
      </c>
      <c r="Q53" s="34">
        <f t="shared" si="0"/>
        <v>7.4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1363</v>
      </c>
      <c r="D54" s="28" t="s">
        <v>1364</v>
      </c>
      <c r="E54" s="29" t="s">
        <v>515</v>
      </c>
      <c r="F54" s="30" t="s">
        <v>1365</v>
      </c>
      <c r="G54" s="27" t="s">
        <v>181</v>
      </c>
      <c r="H54" s="31">
        <v>10</v>
      </c>
      <c r="I54" s="31">
        <v>5</v>
      </c>
      <c r="J54" s="31" t="s">
        <v>27</v>
      </c>
      <c r="K54" s="31" t="s">
        <v>27</v>
      </c>
      <c r="L54" s="38"/>
      <c r="M54" s="38">
        <v>5</v>
      </c>
      <c r="N54" s="38" t="s">
        <v>3834</v>
      </c>
      <c r="O54" s="38"/>
      <c r="P54" s="33">
        <v>5</v>
      </c>
      <c r="Q54" s="34">
        <f t="shared" si="0"/>
        <v>6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1366</v>
      </c>
      <c r="D55" s="28" t="s">
        <v>146</v>
      </c>
      <c r="E55" s="29" t="s">
        <v>522</v>
      </c>
      <c r="F55" s="30" t="s">
        <v>290</v>
      </c>
      <c r="G55" s="27" t="s">
        <v>1367</v>
      </c>
      <c r="H55" s="31">
        <v>0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>Không đủ ĐKDT</v>
      </c>
      <c r="U55" s="91"/>
      <c r="V55" s="89" t="str">
        <f t="shared" si="2"/>
        <v>Học lại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1368</v>
      </c>
      <c r="D56" s="28" t="s">
        <v>829</v>
      </c>
      <c r="E56" s="29" t="s">
        <v>522</v>
      </c>
      <c r="F56" s="30" t="s">
        <v>1369</v>
      </c>
      <c r="G56" s="27" t="s">
        <v>185</v>
      </c>
      <c r="H56" s="31">
        <v>10</v>
      </c>
      <c r="I56" s="31">
        <v>4</v>
      </c>
      <c r="J56" s="31" t="s">
        <v>27</v>
      </c>
      <c r="K56" s="31" t="s">
        <v>27</v>
      </c>
      <c r="L56" s="38"/>
      <c r="M56" s="38">
        <v>6</v>
      </c>
      <c r="N56" s="38" t="s">
        <v>3833</v>
      </c>
      <c r="O56" s="38"/>
      <c r="P56" s="33">
        <v>6</v>
      </c>
      <c r="Q56" s="34">
        <f t="shared" si="0"/>
        <v>6.2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1370</v>
      </c>
      <c r="D57" s="28" t="s">
        <v>104</v>
      </c>
      <c r="E57" s="29" t="s">
        <v>522</v>
      </c>
      <c r="F57" s="30" t="s">
        <v>1371</v>
      </c>
      <c r="G57" s="27" t="s">
        <v>272</v>
      </c>
      <c r="H57" s="31">
        <v>10</v>
      </c>
      <c r="I57" s="31">
        <v>7</v>
      </c>
      <c r="J57" s="31" t="s">
        <v>27</v>
      </c>
      <c r="K57" s="31" t="s">
        <v>27</v>
      </c>
      <c r="L57" s="38"/>
      <c r="M57" s="38">
        <v>7</v>
      </c>
      <c r="N57" s="38" t="s">
        <v>3832</v>
      </c>
      <c r="O57" s="38"/>
      <c r="P57" s="33">
        <v>7</v>
      </c>
      <c r="Q57" s="34">
        <f t="shared" si="0"/>
        <v>7.6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1372</v>
      </c>
      <c r="D58" s="28" t="s">
        <v>1373</v>
      </c>
      <c r="E58" s="29" t="s">
        <v>250</v>
      </c>
      <c r="F58" s="30" t="s">
        <v>785</v>
      </c>
      <c r="G58" s="27" t="s">
        <v>189</v>
      </c>
      <c r="H58" s="31">
        <v>10</v>
      </c>
      <c r="I58" s="31">
        <v>8</v>
      </c>
      <c r="J58" s="31" t="s">
        <v>27</v>
      </c>
      <c r="K58" s="31" t="s">
        <v>27</v>
      </c>
      <c r="L58" s="38"/>
      <c r="M58" s="38">
        <v>7</v>
      </c>
      <c r="N58" s="38" t="s">
        <v>3832</v>
      </c>
      <c r="O58" s="38"/>
      <c r="P58" s="33">
        <v>7</v>
      </c>
      <c r="Q58" s="34">
        <f t="shared" si="0"/>
        <v>7.9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1374</v>
      </c>
      <c r="D59" s="28" t="s">
        <v>122</v>
      </c>
      <c r="E59" s="29" t="s">
        <v>250</v>
      </c>
      <c r="F59" s="30" t="s">
        <v>805</v>
      </c>
      <c r="G59" s="27" t="s">
        <v>789</v>
      </c>
      <c r="H59" s="31">
        <v>10</v>
      </c>
      <c r="I59" s="31">
        <v>8</v>
      </c>
      <c r="J59" s="31" t="s">
        <v>27</v>
      </c>
      <c r="K59" s="31" t="s">
        <v>27</v>
      </c>
      <c r="L59" s="38"/>
      <c r="M59" s="38">
        <v>5</v>
      </c>
      <c r="N59" s="38" t="s">
        <v>3834</v>
      </c>
      <c r="O59" s="38"/>
      <c r="P59" s="33">
        <v>5</v>
      </c>
      <c r="Q59" s="34">
        <f t="shared" si="0"/>
        <v>6.9</v>
      </c>
      <c r="R59" s="35" t="str">
        <f t="shared" si="3"/>
        <v>C+</v>
      </c>
      <c r="S59" s="36" t="str">
        <f t="shared" si="1"/>
        <v>Trung bình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1375</v>
      </c>
      <c r="D60" s="28" t="s">
        <v>1376</v>
      </c>
      <c r="E60" s="29" t="s">
        <v>257</v>
      </c>
      <c r="F60" s="30" t="s">
        <v>119</v>
      </c>
      <c r="G60" s="27" t="s">
        <v>789</v>
      </c>
      <c r="H60" s="31">
        <v>10</v>
      </c>
      <c r="I60" s="31">
        <v>8</v>
      </c>
      <c r="J60" s="31" t="s">
        <v>27</v>
      </c>
      <c r="K60" s="31" t="s">
        <v>27</v>
      </c>
      <c r="L60" s="38"/>
      <c r="M60" s="38">
        <v>5</v>
      </c>
      <c r="N60" s="38" t="s">
        <v>3834</v>
      </c>
      <c r="O60" s="38"/>
      <c r="P60" s="33">
        <v>5</v>
      </c>
      <c r="Q60" s="34">
        <f t="shared" si="0"/>
        <v>6.9</v>
      </c>
      <c r="R60" s="35" t="str">
        <f t="shared" si="3"/>
        <v>C+</v>
      </c>
      <c r="S60" s="36" t="str">
        <f t="shared" si="1"/>
        <v>Trung bình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1377</v>
      </c>
      <c r="D61" s="28" t="s">
        <v>1378</v>
      </c>
      <c r="E61" s="29" t="s">
        <v>257</v>
      </c>
      <c r="F61" s="30" t="s">
        <v>1379</v>
      </c>
      <c r="G61" s="27" t="s">
        <v>1380</v>
      </c>
      <c r="H61" s="31">
        <v>10</v>
      </c>
      <c r="I61" s="31">
        <v>8</v>
      </c>
      <c r="J61" s="31" t="s">
        <v>27</v>
      </c>
      <c r="K61" s="31" t="s">
        <v>27</v>
      </c>
      <c r="L61" s="38"/>
      <c r="M61" s="38">
        <v>7</v>
      </c>
      <c r="N61" s="38" t="s">
        <v>3832</v>
      </c>
      <c r="O61" s="38"/>
      <c r="P61" s="33">
        <v>7</v>
      </c>
      <c r="Q61" s="34">
        <f t="shared" si="0"/>
        <v>7.9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1381</v>
      </c>
      <c r="D62" s="28" t="s">
        <v>61</v>
      </c>
      <c r="E62" s="29" t="s">
        <v>1382</v>
      </c>
      <c r="F62" s="30" t="s">
        <v>1321</v>
      </c>
      <c r="G62" s="27" t="s">
        <v>64</v>
      </c>
      <c r="H62" s="31">
        <v>0</v>
      </c>
      <c r="I62" s="31"/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>Không đủ ĐKDT</v>
      </c>
      <c r="U62" s="91"/>
      <c r="V62" s="89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1383</v>
      </c>
      <c r="D63" s="28" t="s">
        <v>241</v>
      </c>
      <c r="E63" s="29" t="s">
        <v>279</v>
      </c>
      <c r="F63" s="30" t="s">
        <v>1384</v>
      </c>
      <c r="G63" s="27" t="s">
        <v>893</v>
      </c>
      <c r="H63" s="31">
        <v>10</v>
      </c>
      <c r="I63" s="31">
        <v>8</v>
      </c>
      <c r="J63" s="31" t="s">
        <v>27</v>
      </c>
      <c r="K63" s="31" t="s">
        <v>27</v>
      </c>
      <c r="L63" s="38"/>
      <c r="M63" s="38">
        <v>9</v>
      </c>
      <c r="N63" s="38" t="s">
        <v>3837</v>
      </c>
      <c r="O63" s="38"/>
      <c r="P63" s="33">
        <v>9</v>
      </c>
      <c r="Q63" s="34">
        <f t="shared" si="0"/>
        <v>8.9</v>
      </c>
      <c r="R63" s="35" t="str">
        <f t="shared" si="3"/>
        <v>A</v>
      </c>
      <c r="S63" s="36" t="str">
        <f t="shared" si="1"/>
        <v>Giỏi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1385</v>
      </c>
      <c r="D64" s="28" t="s">
        <v>109</v>
      </c>
      <c r="E64" s="29" t="s">
        <v>283</v>
      </c>
      <c r="F64" s="30" t="s">
        <v>1386</v>
      </c>
      <c r="G64" s="27" t="s">
        <v>789</v>
      </c>
      <c r="H64" s="31">
        <v>10</v>
      </c>
      <c r="I64" s="31">
        <v>4</v>
      </c>
      <c r="J64" s="31" t="s">
        <v>27</v>
      </c>
      <c r="K64" s="31" t="s">
        <v>27</v>
      </c>
      <c r="L64" s="38"/>
      <c r="M64" s="38">
        <v>4</v>
      </c>
      <c r="N64" s="38" t="s">
        <v>3835</v>
      </c>
      <c r="O64" s="38"/>
      <c r="P64" s="33">
        <v>4</v>
      </c>
      <c r="Q64" s="34">
        <f t="shared" si="0"/>
        <v>5.2</v>
      </c>
      <c r="R64" s="35" t="str">
        <f t="shared" si="3"/>
        <v>D+</v>
      </c>
      <c r="S64" s="36" t="str">
        <f t="shared" si="1"/>
        <v>Trung bình yếu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1387</v>
      </c>
      <c r="D65" s="28" t="s">
        <v>1388</v>
      </c>
      <c r="E65" s="29" t="s">
        <v>1078</v>
      </c>
      <c r="F65" s="30" t="s">
        <v>1043</v>
      </c>
      <c r="G65" s="27" t="s">
        <v>365</v>
      </c>
      <c r="H65" s="31">
        <v>10</v>
      </c>
      <c r="I65" s="31">
        <v>9</v>
      </c>
      <c r="J65" s="31" t="s">
        <v>27</v>
      </c>
      <c r="K65" s="31" t="s">
        <v>27</v>
      </c>
      <c r="L65" s="38"/>
      <c r="M65" s="38">
        <v>6</v>
      </c>
      <c r="N65" s="38" t="s">
        <v>3833</v>
      </c>
      <c r="O65" s="38"/>
      <c r="P65" s="33">
        <v>6</v>
      </c>
      <c r="Q65" s="34">
        <f t="shared" si="0"/>
        <v>7.7</v>
      </c>
      <c r="R65" s="35" t="str">
        <f t="shared" si="3"/>
        <v>B</v>
      </c>
      <c r="S65" s="36" t="str">
        <f t="shared" si="1"/>
        <v>Khá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1389</v>
      </c>
      <c r="D66" s="28" t="s">
        <v>550</v>
      </c>
      <c r="E66" s="29" t="s">
        <v>760</v>
      </c>
      <c r="F66" s="30" t="s">
        <v>485</v>
      </c>
      <c r="G66" s="27" t="s">
        <v>181</v>
      </c>
      <c r="H66" s="31">
        <v>6</v>
      </c>
      <c r="I66" s="31">
        <v>0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1.2</v>
      </c>
      <c r="R66" s="35" t="str">
        <f t="shared" si="3"/>
        <v>F</v>
      </c>
      <c r="S66" s="36" t="str">
        <f t="shared" si="1"/>
        <v>Kém</v>
      </c>
      <c r="T66" s="37" t="str">
        <f t="shared" si="4"/>
        <v>Không đủ ĐKDT</v>
      </c>
      <c r="U66" s="91"/>
      <c r="V66" s="89" t="str">
        <f t="shared" si="2"/>
        <v>Học lại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1390</v>
      </c>
      <c r="D67" s="28" t="s">
        <v>1391</v>
      </c>
      <c r="E67" s="29" t="s">
        <v>760</v>
      </c>
      <c r="F67" s="30" t="s">
        <v>1392</v>
      </c>
      <c r="G67" s="27" t="s">
        <v>92</v>
      </c>
      <c r="H67" s="31">
        <v>10</v>
      </c>
      <c r="I67" s="31">
        <v>5</v>
      </c>
      <c r="J67" s="31" t="s">
        <v>27</v>
      </c>
      <c r="K67" s="31" t="s">
        <v>27</v>
      </c>
      <c r="L67" s="38"/>
      <c r="M67" s="38">
        <v>9</v>
      </c>
      <c r="N67" s="38" t="s">
        <v>3837</v>
      </c>
      <c r="O67" s="38"/>
      <c r="P67" s="33">
        <v>9</v>
      </c>
      <c r="Q67" s="34">
        <f t="shared" si="0"/>
        <v>8</v>
      </c>
      <c r="R67" s="35" t="str">
        <f t="shared" si="3"/>
        <v>B+</v>
      </c>
      <c r="S67" s="36" t="str">
        <f t="shared" si="1"/>
        <v>Khá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1393</v>
      </c>
      <c r="D68" s="28" t="s">
        <v>1394</v>
      </c>
      <c r="E68" s="29" t="s">
        <v>559</v>
      </c>
      <c r="F68" s="30" t="s">
        <v>832</v>
      </c>
      <c r="G68" s="27" t="s">
        <v>267</v>
      </c>
      <c r="H68" s="31">
        <v>10</v>
      </c>
      <c r="I68" s="31">
        <v>5</v>
      </c>
      <c r="J68" s="31" t="s">
        <v>27</v>
      </c>
      <c r="K68" s="31" t="s">
        <v>27</v>
      </c>
      <c r="L68" s="38"/>
      <c r="M68" s="38">
        <v>5</v>
      </c>
      <c r="N68" s="38" t="s">
        <v>3834</v>
      </c>
      <c r="O68" s="38"/>
      <c r="P68" s="33">
        <v>5</v>
      </c>
      <c r="Q68" s="34">
        <f t="shared" si="0"/>
        <v>6</v>
      </c>
      <c r="R68" s="35" t="str">
        <f t="shared" si="3"/>
        <v>C</v>
      </c>
      <c r="S68" s="36" t="str">
        <f t="shared" si="1"/>
        <v>Trung bình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1395</v>
      </c>
      <c r="D69" s="28" t="s">
        <v>1396</v>
      </c>
      <c r="E69" s="29" t="s">
        <v>300</v>
      </c>
      <c r="F69" s="30" t="s">
        <v>180</v>
      </c>
      <c r="G69" s="27" t="s">
        <v>97</v>
      </c>
      <c r="H69" s="31">
        <v>10</v>
      </c>
      <c r="I69" s="31">
        <v>3</v>
      </c>
      <c r="J69" s="31" t="s">
        <v>27</v>
      </c>
      <c r="K69" s="31" t="s">
        <v>27</v>
      </c>
      <c r="L69" s="38"/>
      <c r="M69" s="38">
        <v>5</v>
      </c>
      <c r="N69" s="38" t="s">
        <v>3834</v>
      </c>
      <c r="O69" s="38"/>
      <c r="P69" s="33">
        <v>5</v>
      </c>
      <c r="Q69" s="34">
        <f t="shared" si="0"/>
        <v>5.4</v>
      </c>
      <c r="R69" s="35" t="str">
        <f t="shared" si="3"/>
        <v>D+</v>
      </c>
      <c r="S69" s="36" t="str">
        <f t="shared" si="1"/>
        <v>Trung bình yếu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1397</v>
      </c>
      <c r="D70" s="28" t="s">
        <v>78</v>
      </c>
      <c r="E70" s="29" t="s">
        <v>566</v>
      </c>
      <c r="F70" s="30" t="s">
        <v>1398</v>
      </c>
      <c r="G70" s="27" t="s">
        <v>267</v>
      </c>
      <c r="H70" s="31">
        <v>10</v>
      </c>
      <c r="I70" s="31">
        <v>7</v>
      </c>
      <c r="J70" s="31" t="s">
        <v>27</v>
      </c>
      <c r="K70" s="31" t="s">
        <v>27</v>
      </c>
      <c r="L70" s="38"/>
      <c r="M70" s="38">
        <v>7</v>
      </c>
      <c r="N70" s="38" t="s">
        <v>3832</v>
      </c>
      <c r="O70" s="38"/>
      <c r="P70" s="33">
        <v>7</v>
      </c>
      <c r="Q70" s="34">
        <f t="shared" si="0"/>
        <v>7.6</v>
      </c>
      <c r="R70" s="35" t="str">
        <f t="shared" si="3"/>
        <v>B</v>
      </c>
      <c r="S70" s="36" t="str">
        <f t="shared" si="1"/>
        <v>Khá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1399</v>
      </c>
      <c r="D71" s="28" t="s">
        <v>1400</v>
      </c>
      <c r="E71" s="29" t="s">
        <v>311</v>
      </c>
      <c r="F71" s="30" t="s">
        <v>1236</v>
      </c>
      <c r="G71" s="27" t="s">
        <v>189</v>
      </c>
      <c r="H71" s="31">
        <v>10</v>
      </c>
      <c r="I71" s="31">
        <v>10</v>
      </c>
      <c r="J71" s="31" t="s">
        <v>27</v>
      </c>
      <c r="K71" s="31" t="s">
        <v>27</v>
      </c>
      <c r="L71" s="38"/>
      <c r="M71" s="38">
        <v>7</v>
      </c>
      <c r="N71" s="38" t="s">
        <v>3832</v>
      </c>
      <c r="O71" s="38"/>
      <c r="P71" s="33">
        <v>7</v>
      </c>
      <c r="Q71" s="34">
        <f t="shared" si="0"/>
        <v>8.5</v>
      </c>
      <c r="R71" s="35" t="str">
        <f t="shared" si="3"/>
        <v>A</v>
      </c>
      <c r="S71" s="36" t="str">
        <f t="shared" si="1"/>
        <v>Giỏi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1401</v>
      </c>
      <c r="D72" s="28" t="s">
        <v>1402</v>
      </c>
      <c r="E72" s="29" t="s">
        <v>315</v>
      </c>
      <c r="F72" s="30" t="s">
        <v>1403</v>
      </c>
      <c r="G72" s="27" t="s">
        <v>220</v>
      </c>
      <c r="H72" s="31">
        <v>10</v>
      </c>
      <c r="I72" s="31">
        <v>6</v>
      </c>
      <c r="J72" s="31" t="s">
        <v>27</v>
      </c>
      <c r="K72" s="31" t="s">
        <v>27</v>
      </c>
      <c r="L72" s="38"/>
      <c r="M72" s="38">
        <v>7</v>
      </c>
      <c r="N72" s="38" t="s">
        <v>3832</v>
      </c>
      <c r="O72" s="38"/>
      <c r="P72" s="33">
        <v>7</v>
      </c>
      <c r="Q72" s="34">
        <f t="shared" si="0"/>
        <v>7.3</v>
      </c>
      <c r="R72" s="35" t="str">
        <f t="shared" si="3"/>
        <v>B</v>
      </c>
      <c r="S72" s="36" t="str">
        <f t="shared" si="1"/>
        <v>Khá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1404</v>
      </c>
      <c r="D73" s="28" t="s">
        <v>1178</v>
      </c>
      <c r="E73" s="29" t="s">
        <v>762</v>
      </c>
      <c r="F73" s="30" t="s">
        <v>1405</v>
      </c>
      <c r="G73" s="27" t="s">
        <v>92</v>
      </c>
      <c r="H73" s="31">
        <v>10</v>
      </c>
      <c r="I73" s="31">
        <v>8</v>
      </c>
      <c r="J73" s="31" t="s">
        <v>27</v>
      </c>
      <c r="K73" s="31" t="s">
        <v>27</v>
      </c>
      <c r="L73" s="38"/>
      <c r="M73" s="38">
        <v>9</v>
      </c>
      <c r="N73" s="38" t="s">
        <v>3837</v>
      </c>
      <c r="O73" s="38"/>
      <c r="P73" s="33">
        <v>9</v>
      </c>
      <c r="Q73" s="34">
        <f t="shared" si="0"/>
        <v>8.9</v>
      </c>
      <c r="R73" s="35" t="str">
        <f t="shared" si="3"/>
        <v>A</v>
      </c>
      <c r="S73" s="36" t="str">
        <f t="shared" si="1"/>
        <v>Giỏi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1406</v>
      </c>
      <c r="D74" s="28" t="s">
        <v>1407</v>
      </c>
      <c r="E74" s="29" t="s">
        <v>319</v>
      </c>
      <c r="F74" s="30" t="s">
        <v>1408</v>
      </c>
      <c r="G74" s="27" t="s">
        <v>227</v>
      </c>
      <c r="H74" s="31">
        <v>9</v>
      </c>
      <c r="I74" s="31">
        <v>7</v>
      </c>
      <c r="J74" s="31" t="s">
        <v>27</v>
      </c>
      <c r="K74" s="31" t="s">
        <v>27</v>
      </c>
      <c r="L74" s="38"/>
      <c r="M74" s="38">
        <v>3</v>
      </c>
      <c r="N74" s="38" t="s">
        <v>3850</v>
      </c>
      <c r="O74" s="38"/>
      <c r="P74" s="33">
        <v>3</v>
      </c>
      <c r="Q74" s="34">
        <f t="shared" si="0"/>
        <v>5.4</v>
      </c>
      <c r="R74" s="35" t="str">
        <f t="shared" si="3"/>
        <v>D+</v>
      </c>
      <c r="S74" s="36" t="str">
        <f t="shared" si="1"/>
        <v>Trung bình yếu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1409</v>
      </c>
      <c r="D75" s="28" t="s">
        <v>1410</v>
      </c>
      <c r="E75" s="29" t="s">
        <v>326</v>
      </c>
      <c r="F75" s="30" t="s">
        <v>1411</v>
      </c>
      <c r="G75" s="27" t="s">
        <v>917</v>
      </c>
      <c r="H75" s="31">
        <v>9</v>
      </c>
      <c r="I75" s="31">
        <v>6</v>
      </c>
      <c r="J75" s="31" t="s">
        <v>27</v>
      </c>
      <c r="K75" s="31" t="s">
        <v>27</v>
      </c>
      <c r="L75" s="38"/>
      <c r="M75" s="38">
        <v>6</v>
      </c>
      <c r="N75" s="38" t="s">
        <v>3833</v>
      </c>
      <c r="O75" s="38"/>
      <c r="P75" s="33">
        <v>6</v>
      </c>
      <c r="Q75" s="34">
        <f t="shared" ref="Q75:Q83" si="5">ROUND(SUMPRODUCT(H75:P75,$H$10:$P$10)/100,1)</f>
        <v>6.6</v>
      </c>
      <c r="R75" s="35" t="str">
        <f t="shared" si="3"/>
        <v>C+</v>
      </c>
      <c r="S75" s="36" t="str">
        <f t="shared" si="1"/>
        <v>Trung bình</v>
      </c>
      <c r="T75" s="37" t="str">
        <f t="shared" si="4"/>
        <v/>
      </c>
      <c r="U75" s="91"/>
      <c r="V75" s="89" t="str">
        <f t="shared" ref="V75:V83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1412</v>
      </c>
      <c r="D76" s="28" t="s">
        <v>241</v>
      </c>
      <c r="E76" s="29" t="s">
        <v>1413</v>
      </c>
      <c r="F76" s="30" t="s">
        <v>165</v>
      </c>
      <c r="G76" s="27" t="s">
        <v>1076</v>
      </c>
      <c r="H76" s="31">
        <v>10</v>
      </c>
      <c r="I76" s="31">
        <v>8</v>
      </c>
      <c r="J76" s="31" t="s">
        <v>27</v>
      </c>
      <c r="K76" s="31" t="s">
        <v>27</v>
      </c>
      <c r="L76" s="38"/>
      <c r="M76" s="38">
        <v>5</v>
      </c>
      <c r="N76" s="38" t="s">
        <v>3834</v>
      </c>
      <c r="O76" s="38"/>
      <c r="P76" s="33">
        <v>5</v>
      </c>
      <c r="Q76" s="34">
        <f t="shared" si="5"/>
        <v>6.9</v>
      </c>
      <c r="R76" s="35" t="str">
        <f t="shared" si="3"/>
        <v>C+</v>
      </c>
      <c r="S76" s="36" t="str">
        <f t="shared" si="1"/>
        <v>Trung bình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1414</v>
      </c>
      <c r="D77" s="28" t="s">
        <v>804</v>
      </c>
      <c r="E77" s="29" t="s">
        <v>1415</v>
      </c>
      <c r="F77" s="30" t="s">
        <v>1416</v>
      </c>
      <c r="G77" s="27" t="s">
        <v>189</v>
      </c>
      <c r="H77" s="31">
        <v>10</v>
      </c>
      <c r="I77" s="31">
        <v>9</v>
      </c>
      <c r="J77" s="31" t="s">
        <v>27</v>
      </c>
      <c r="K77" s="31" t="s">
        <v>27</v>
      </c>
      <c r="L77" s="38"/>
      <c r="M77" s="38">
        <v>7</v>
      </c>
      <c r="N77" s="38" t="s">
        <v>3832</v>
      </c>
      <c r="O77" s="38"/>
      <c r="P77" s="33">
        <v>7</v>
      </c>
      <c r="Q77" s="34">
        <f t="shared" si="5"/>
        <v>8.1999999999999993</v>
      </c>
      <c r="R77" s="35" t="str">
        <f t="shared" si="3"/>
        <v>B+</v>
      </c>
      <c r="S77" s="36" t="str">
        <f t="shared" si="1"/>
        <v>Khá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1417</v>
      </c>
      <c r="D78" s="28" t="s">
        <v>229</v>
      </c>
      <c r="E78" s="29" t="s">
        <v>1418</v>
      </c>
      <c r="F78" s="30" t="s">
        <v>1419</v>
      </c>
      <c r="G78" s="27" t="s">
        <v>87</v>
      </c>
      <c r="H78" s="31">
        <v>10</v>
      </c>
      <c r="I78" s="31">
        <v>5</v>
      </c>
      <c r="J78" s="31" t="s">
        <v>27</v>
      </c>
      <c r="K78" s="31" t="s">
        <v>27</v>
      </c>
      <c r="L78" s="38"/>
      <c r="M78" s="38">
        <v>6</v>
      </c>
      <c r="N78" s="38" t="s">
        <v>3833</v>
      </c>
      <c r="O78" s="38"/>
      <c r="P78" s="33">
        <v>6</v>
      </c>
      <c r="Q78" s="34">
        <f t="shared" si="5"/>
        <v>6.5</v>
      </c>
      <c r="R78" s="35" t="str">
        <f t="shared" si="3"/>
        <v>C+</v>
      </c>
      <c r="S78" s="36" t="str">
        <f t="shared" si="1"/>
        <v>Trung bình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1420</v>
      </c>
      <c r="D79" s="28" t="s">
        <v>1421</v>
      </c>
      <c r="E79" s="29" t="s">
        <v>1422</v>
      </c>
      <c r="F79" s="30" t="s">
        <v>1423</v>
      </c>
      <c r="G79" s="27" t="s">
        <v>272</v>
      </c>
      <c r="H79" s="31">
        <v>10</v>
      </c>
      <c r="I79" s="31">
        <v>6</v>
      </c>
      <c r="J79" s="31" t="s">
        <v>27</v>
      </c>
      <c r="K79" s="31" t="s">
        <v>27</v>
      </c>
      <c r="L79" s="38"/>
      <c r="M79" s="38">
        <v>5</v>
      </c>
      <c r="N79" s="38" t="s">
        <v>3834</v>
      </c>
      <c r="O79" s="38"/>
      <c r="P79" s="33">
        <v>5</v>
      </c>
      <c r="Q79" s="34">
        <f t="shared" si="5"/>
        <v>6.3</v>
      </c>
      <c r="R79" s="35" t="str">
        <f t="shared" si="3"/>
        <v>C</v>
      </c>
      <c r="S79" s="36" t="str">
        <f t="shared" si="1"/>
        <v>Trung bình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1424</v>
      </c>
      <c r="D80" s="28" t="s">
        <v>1425</v>
      </c>
      <c r="E80" s="29" t="s">
        <v>1426</v>
      </c>
      <c r="F80" s="30" t="s">
        <v>1427</v>
      </c>
      <c r="G80" s="27" t="s">
        <v>64</v>
      </c>
      <c r="H80" s="31">
        <v>10</v>
      </c>
      <c r="I80" s="31">
        <v>6</v>
      </c>
      <c r="J80" s="31" t="s">
        <v>27</v>
      </c>
      <c r="K80" s="31" t="s">
        <v>27</v>
      </c>
      <c r="L80" s="38"/>
      <c r="M80" s="38">
        <v>5</v>
      </c>
      <c r="N80" s="38" t="s">
        <v>3834</v>
      </c>
      <c r="O80" s="38"/>
      <c r="P80" s="33">
        <v>5</v>
      </c>
      <c r="Q80" s="34">
        <f t="shared" si="5"/>
        <v>6.3</v>
      </c>
      <c r="R80" s="35" t="str">
        <f t="shared" si="3"/>
        <v>C</v>
      </c>
      <c r="S80" s="36" t="str">
        <f t="shared" si="1"/>
        <v>Trung bình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1428</v>
      </c>
      <c r="D81" s="28" t="s">
        <v>1097</v>
      </c>
      <c r="E81" s="29" t="s">
        <v>338</v>
      </c>
      <c r="F81" s="30" t="s">
        <v>637</v>
      </c>
      <c r="G81" s="27" t="s">
        <v>688</v>
      </c>
      <c r="H81" s="31">
        <v>7</v>
      </c>
      <c r="I81" s="31">
        <v>7</v>
      </c>
      <c r="J81" s="31" t="s">
        <v>27</v>
      </c>
      <c r="K81" s="31" t="s">
        <v>27</v>
      </c>
      <c r="L81" s="38"/>
      <c r="M81" s="38">
        <v>0</v>
      </c>
      <c r="N81" s="38" t="s">
        <v>3841</v>
      </c>
      <c r="O81" s="38"/>
      <c r="P81" s="33">
        <v>0</v>
      </c>
      <c r="Q81" s="34">
        <f t="shared" si="5"/>
        <v>3.5</v>
      </c>
      <c r="R81" s="35" t="str">
        <f t="shared" si="3"/>
        <v>F</v>
      </c>
      <c r="S81" s="36" t="str">
        <f t="shared" si="1"/>
        <v>Kém</v>
      </c>
      <c r="T81" s="37" t="str">
        <f t="shared" si="4"/>
        <v/>
      </c>
      <c r="U81" s="91"/>
      <c r="V81" s="89" t="str">
        <f t="shared" si="6"/>
        <v>Học lại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1429</v>
      </c>
      <c r="D82" s="28" t="s">
        <v>138</v>
      </c>
      <c r="E82" s="29" t="s">
        <v>571</v>
      </c>
      <c r="F82" s="30" t="s">
        <v>215</v>
      </c>
      <c r="G82" s="27" t="s">
        <v>272</v>
      </c>
      <c r="H82" s="31">
        <v>10</v>
      </c>
      <c r="I82" s="31">
        <v>6</v>
      </c>
      <c r="J82" s="31" t="s">
        <v>27</v>
      </c>
      <c r="K82" s="31" t="s">
        <v>27</v>
      </c>
      <c r="L82" s="38"/>
      <c r="M82" s="38">
        <v>7</v>
      </c>
      <c r="N82" s="38" t="s">
        <v>3832</v>
      </c>
      <c r="O82" s="38"/>
      <c r="P82" s="33">
        <v>7</v>
      </c>
      <c r="Q82" s="34">
        <f t="shared" si="5"/>
        <v>7.3</v>
      </c>
      <c r="R82" s="35" t="str">
        <f t="shared" si="3"/>
        <v>B</v>
      </c>
      <c r="S82" s="36" t="str">
        <f t="shared" si="1"/>
        <v>Khá</v>
      </c>
      <c r="T82" s="37" t="str">
        <f t="shared" si="4"/>
        <v/>
      </c>
      <c r="U82" s="91"/>
      <c r="V82" s="89" t="str">
        <f t="shared" si="6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18.75" customHeight="1">
      <c r="B83" s="26">
        <v>73</v>
      </c>
      <c r="C83" s="27" t="s">
        <v>1430</v>
      </c>
      <c r="D83" s="28" t="s">
        <v>1431</v>
      </c>
      <c r="E83" s="29" t="s">
        <v>342</v>
      </c>
      <c r="F83" s="30" t="s">
        <v>465</v>
      </c>
      <c r="G83" s="27" t="s">
        <v>1076</v>
      </c>
      <c r="H83" s="31">
        <v>10</v>
      </c>
      <c r="I83" s="31">
        <v>8</v>
      </c>
      <c r="J83" s="31" t="s">
        <v>27</v>
      </c>
      <c r="K83" s="31" t="s">
        <v>27</v>
      </c>
      <c r="L83" s="38"/>
      <c r="M83" s="38">
        <v>7</v>
      </c>
      <c r="N83" s="38" t="s">
        <v>3832</v>
      </c>
      <c r="O83" s="38"/>
      <c r="P83" s="33">
        <v>7</v>
      </c>
      <c r="Q83" s="34">
        <f t="shared" si="5"/>
        <v>7.9</v>
      </c>
      <c r="R83" s="35" t="str">
        <f t="shared" si="3"/>
        <v>B</v>
      </c>
      <c r="S83" s="36" t="str">
        <f t="shared" si="1"/>
        <v>Khá</v>
      </c>
      <c r="T83" s="37" t="str">
        <f t="shared" si="4"/>
        <v/>
      </c>
      <c r="U83" s="91"/>
      <c r="V83" s="89" t="str">
        <f t="shared" si="6"/>
        <v>Đạt</v>
      </c>
      <c r="W83" s="74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2"/>
    </row>
    <row r="84" spans="1:38" ht="7.5" customHeight="1">
      <c r="A84" s="2"/>
      <c r="B84" s="39"/>
      <c r="C84" s="40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t="16.5">
      <c r="A85" s="2"/>
      <c r="B85" s="111" t="s">
        <v>28</v>
      </c>
      <c r="C85" s="111"/>
      <c r="D85" s="40"/>
      <c r="E85" s="41"/>
      <c r="F85" s="41"/>
      <c r="G85" s="41"/>
      <c r="H85" s="42"/>
      <c r="I85" s="43"/>
      <c r="J85" s="43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3"/>
    </row>
    <row r="86" spans="1:38" ht="16.5" customHeight="1">
      <c r="A86" s="2"/>
      <c r="B86" s="45" t="s">
        <v>29</v>
      </c>
      <c r="C86" s="45"/>
      <c r="D86" s="46">
        <f>+$Y$9</f>
        <v>73</v>
      </c>
      <c r="E86" s="47" t="s">
        <v>30</v>
      </c>
      <c r="F86" s="47"/>
      <c r="G86" s="131" t="s">
        <v>31</v>
      </c>
      <c r="H86" s="131"/>
      <c r="I86" s="131"/>
      <c r="J86" s="131"/>
      <c r="K86" s="131"/>
      <c r="L86" s="131"/>
      <c r="M86" s="131"/>
      <c r="N86" s="131"/>
      <c r="O86" s="131"/>
      <c r="P86" s="48">
        <f>$Y$9 -COUNTIF($T$10:$T$273,"Vắng") -COUNTIF($T$10:$T$273,"Vắng có phép") - COUNTIF($T$10:$T$273,"Đình chỉ thi") - COUNTIF($T$10:$T$273,"Không đủ ĐKDT")</f>
        <v>68</v>
      </c>
      <c r="Q86" s="48"/>
      <c r="R86" s="49"/>
      <c r="S86" s="50"/>
      <c r="T86" s="50" t="s">
        <v>30</v>
      </c>
      <c r="U86" s="3"/>
    </row>
    <row r="87" spans="1:38" ht="16.5" customHeight="1">
      <c r="A87" s="2"/>
      <c r="B87" s="45" t="s">
        <v>32</v>
      </c>
      <c r="C87" s="45"/>
      <c r="D87" s="46">
        <f>+$AJ$9</f>
        <v>67</v>
      </c>
      <c r="E87" s="47" t="s">
        <v>30</v>
      </c>
      <c r="F87" s="47"/>
      <c r="G87" s="131" t="s">
        <v>33</v>
      </c>
      <c r="H87" s="131"/>
      <c r="I87" s="131"/>
      <c r="J87" s="131"/>
      <c r="K87" s="131"/>
      <c r="L87" s="131"/>
      <c r="M87" s="131"/>
      <c r="N87" s="131"/>
      <c r="O87" s="131"/>
      <c r="P87" s="51">
        <f>COUNTIF($T$10:$T$149,"Vắng")</f>
        <v>0</v>
      </c>
      <c r="Q87" s="51"/>
      <c r="R87" s="52"/>
      <c r="S87" s="50"/>
      <c r="T87" s="50" t="s">
        <v>30</v>
      </c>
      <c r="U87" s="3"/>
    </row>
    <row r="88" spans="1:38" ht="16.5" customHeight="1">
      <c r="A88" s="2"/>
      <c r="B88" s="45" t="s">
        <v>53</v>
      </c>
      <c r="C88" s="45"/>
      <c r="D88" s="83">
        <f>COUNTIF(V11:V83,"Học lại")</f>
        <v>6</v>
      </c>
      <c r="E88" s="47" t="s">
        <v>30</v>
      </c>
      <c r="F88" s="47"/>
      <c r="G88" s="131" t="s">
        <v>54</v>
      </c>
      <c r="H88" s="131"/>
      <c r="I88" s="131"/>
      <c r="J88" s="131"/>
      <c r="K88" s="131"/>
      <c r="L88" s="131"/>
      <c r="M88" s="131"/>
      <c r="N88" s="131"/>
      <c r="O88" s="131"/>
      <c r="P88" s="48">
        <f>COUNTIF($T$10:$T$149,"Vắng có phép")</f>
        <v>0</v>
      </c>
      <c r="Q88" s="48"/>
      <c r="R88" s="49"/>
      <c r="S88" s="50"/>
      <c r="T88" s="50" t="s">
        <v>30</v>
      </c>
      <c r="U88" s="3"/>
    </row>
    <row r="89" spans="1:38" ht="3" customHeight="1">
      <c r="A89" s="2"/>
      <c r="B89" s="39"/>
      <c r="C89" s="40"/>
      <c r="D89" s="40"/>
      <c r="E89" s="41"/>
      <c r="F89" s="41"/>
      <c r="G89" s="41"/>
      <c r="H89" s="42"/>
      <c r="I89" s="43"/>
      <c r="J89" s="43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3"/>
    </row>
    <row r="90" spans="1:38">
      <c r="B90" s="84" t="s">
        <v>34</v>
      </c>
      <c r="C90" s="84"/>
      <c r="D90" s="85">
        <f>COUNTIF(V11:V83,"Thi lại")</f>
        <v>0</v>
      </c>
      <c r="E90" s="86" t="s">
        <v>30</v>
      </c>
      <c r="F90" s="3"/>
      <c r="G90" s="3"/>
      <c r="H90" s="3"/>
      <c r="I90" s="3"/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3"/>
    </row>
    <row r="91" spans="1:38">
      <c r="B91" s="84"/>
      <c r="C91" s="84"/>
      <c r="D91" s="85"/>
      <c r="E91" s="86"/>
      <c r="F91" s="3"/>
      <c r="G91" s="3"/>
      <c r="H91" s="3"/>
      <c r="I91" s="3"/>
      <c r="J91" s="130" t="s">
        <v>3865</v>
      </c>
      <c r="K91" s="130"/>
      <c r="L91" s="130"/>
      <c r="M91" s="130"/>
      <c r="N91" s="130"/>
      <c r="O91" s="130"/>
      <c r="P91" s="130"/>
      <c r="Q91" s="130"/>
      <c r="R91" s="130"/>
      <c r="S91" s="130"/>
      <c r="T91" s="130"/>
      <c r="U91" s="3"/>
    </row>
    <row r="92" spans="1:38">
      <c r="A92" s="53"/>
      <c r="B92" s="99" t="s">
        <v>35</v>
      </c>
      <c r="C92" s="99"/>
      <c r="D92" s="99"/>
      <c r="E92" s="99"/>
      <c r="F92" s="99"/>
      <c r="G92" s="99"/>
      <c r="H92" s="99"/>
      <c r="I92" s="54"/>
      <c r="J92" s="104" t="s">
        <v>36</v>
      </c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3"/>
    </row>
    <row r="93" spans="1:38" ht="4.5" customHeight="1">
      <c r="A93" s="2"/>
      <c r="B93" s="39"/>
      <c r="C93" s="55"/>
      <c r="D93" s="55"/>
      <c r="E93" s="56"/>
      <c r="F93" s="56"/>
      <c r="G93" s="56"/>
      <c r="H93" s="57"/>
      <c r="I93" s="58"/>
      <c r="J93" s="58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38" s="2" customFormat="1">
      <c r="B94" s="99" t="s">
        <v>37</v>
      </c>
      <c r="C94" s="99"/>
      <c r="D94" s="101" t="s">
        <v>38</v>
      </c>
      <c r="E94" s="101"/>
      <c r="F94" s="101"/>
      <c r="G94" s="101"/>
      <c r="H94" s="101"/>
      <c r="I94" s="58"/>
      <c r="J94" s="58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9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3.75" customHeight="1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18" customHeight="1">
      <c r="A100" s="1"/>
      <c r="B100" s="100" t="s">
        <v>3863</v>
      </c>
      <c r="C100" s="100"/>
      <c r="D100" s="100" t="s">
        <v>3864</v>
      </c>
      <c r="E100" s="100"/>
      <c r="F100" s="100"/>
      <c r="G100" s="100"/>
      <c r="H100" s="100"/>
      <c r="I100" s="100"/>
      <c r="J100" s="100" t="s">
        <v>39</v>
      </c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4.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s="2" customFormat="1" ht="36.75" customHeight="1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62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</row>
    <row r="103" spans="1:38" ht="38.25" hidden="1" customHeight="1">
      <c r="B103" s="98" t="s">
        <v>51</v>
      </c>
      <c r="C103" s="99"/>
      <c r="D103" s="99"/>
      <c r="E103" s="99"/>
      <c r="F103" s="99"/>
      <c r="G103" s="99"/>
      <c r="H103" s="98" t="s">
        <v>52</v>
      </c>
      <c r="I103" s="98"/>
      <c r="J103" s="98"/>
      <c r="K103" s="98"/>
      <c r="L103" s="98"/>
      <c r="M103" s="98"/>
      <c r="N103" s="102" t="s">
        <v>57</v>
      </c>
      <c r="O103" s="102"/>
      <c r="P103" s="102"/>
      <c r="Q103" s="102"/>
      <c r="R103" s="102"/>
      <c r="S103" s="102"/>
      <c r="T103" s="102"/>
      <c r="U103" s="102"/>
    </row>
    <row r="104" spans="1:38" hidden="1">
      <c r="B104" s="39"/>
      <c r="C104" s="55"/>
      <c r="D104" s="55"/>
      <c r="E104" s="56"/>
      <c r="F104" s="56"/>
      <c r="G104" s="56"/>
      <c r="H104" s="57"/>
      <c r="I104" s="58"/>
      <c r="J104" s="58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38" hidden="1">
      <c r="B105" s="99" t="s">
        <v>37</v>
      </c>
      <c r="C105" s="99"/>
      <c r="D105" s="101" t="s">
        <v>38</v>
      </c>
      <c r="E105" s="101"/>
      <c r="F105" s="101"/>
      <c r="G105" s="101"/>
      <c r="H105" s="101"/>
      <c r="I105" s="58"/>
      <c r="J105" s="58"/>
      <c r="K105" s="44"/>
      <c r="L105" s="44"/>
      <c r="M105" s="44"/>
      <c r="N105" s="44"/>
      <c r="O105" s="44"/>
      <c r="P105" s="44"/>
      <c r="Q105" s="44"/>
      <c r="R105" s="44"/>
      <c r="S105" s="44"/>
      <c r="T105" s="44"/>
    </row>
    <row r="106" spans="1:38" hidden="1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38" hidden="1"/>
    <row r="108" spans="1:38" hidden="1"/>
    <row r="109" spans="1:38" hidden="1"/>
    <row r="110" spans="1:38" hidden="1"/>
    <row r="111" spans="1:38" s="62" customFormat="1" hidden="1">
      <c r="A111" s="1"/>
      <c r="B111" s="97" t="s">
        <v>3838</v>
      </c>
      <c r="C111" s="97"/>
      <c r="D111" s="97"/>
      <c r="E111" s="97" t="s">
        <v>3821</v>
      </c>
      <c r="F111" s="97"/>
      <c r="G111" s="97"/>
      <c r="H111" s="97" t="s">
        <v>3838</v>
      </c>
      <c r="I111" s="97"/>
      <c r="J111" s="97"/>
      <c r="K111" s="97"/>
      <c r="L111" s="97"/>
      <c r="M111" s="97"/>
      <c r="N111" s="97" t="s">
        <v>58</v>
      </c>
      <c r="O111" s="97"/>
      <c r="P111" s="97"/>
      <c r="Q111" s="97"/>
      <c r="R111" s="97"/>
      <c r="S111" s="97"/>
      <c r="T111" s="97"/>
      <c r="U111" s="97"/>
      <c r="W111" s="61"/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  <c r="AK111" s="61"/>
      <c r="AL111" s="61"/>
    </row>
  </sheetData>
  <sheetProtection formatCells="0" formatColumns="0" formatRows="0" insertColumns="0" insertRows="0" insertHyperlinks="0" deleteColumns="0" deleteRows="0" sort="0" autoFilter="0" pivotTables="0"/>
  <autoFilter ref="A9:AL83">
    <filterColumn colId="3" showButton="0"/>
  </autoFilter>
  <mergeCells count="61">
    <mergeCell ref="B105:C105"/>
    <mergeCell ref="D105:H105"/>
    <mergeCell ref="B111:D111"/>
    <mergeCell ref="E111:G111"/>
    <mergeCell ref="H111:M111"/>
    <mergeCell ref="N111:U111"/>
    <mergeCell ref="B100:C100"/>
    <mergeCell ref="D100:I100"/>
    <mergeCell ref="J100:T100"/>
    <mergeCell ref="B103:G103"/>
    <mergeCell ref="H103:M103"/>
    <mergeCell ref="N103:U103"/>
    <mergeCell ref="G88:O88"/>
    <mergeCell ref="J90:T90"/>
    <mergeCell ref="J91:T91"/>
    <mergeCell ref="B92:H92"/>
    <mergeCell ref="J92:T92"/>
    <mergeCell ref="B94:C94"/>
    <mergeCell ref="D94:H94"/>
    <mergeCell ref="T8:T10"/>
    <mergeCell ref="U8:U10"/>
    <mergeCell ref="B10:G10"/>
    <mergeCell ref="B85:C85"/>
    <mergeCell ref="G86:O86"/>
    <mergeCell ref="G87:O87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3">
    <cfRule type="cellIs" dxfId="74" priority="4" operator="greaterThan">
      <formula>10</formula>
    </cfRule>
  </conditionalFormatting>
  <conditionalFormatting sqref="C1:C1048576">
    <cfRule type="duplicateValues" dxfId="73" priority="3"/>
  </conditionalFormatting>
  <conditionalFormatting sqref="C111">
    <cfRule type="duplicateValues" dxfId="72" priority="2"/>
  </conditionalFormatting>
  <conditionalFormatting sqref="H11:H83 I11">
    <cfRule type="cellIs" dxfId="71" priority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88 AL3:AL9 X3:AK4 W5:AK9 V11:W83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0"/>
  <sheetViews>
    <sheetView workbookViewId="0">
      <pane ySplit="4" topLeftCell="A73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4.21875" style="1" customWidth="1"/>
    <col min="5" max="5" width="6.6640625" style="1" customWidth="1"/>
    <col min="6" max="6" width="9.33203125" style="1" hidden="1" customWidth="1"/>
    <col min="7" max="7" width="11.33203125" style="1" customWidth="1"/>
    <col min="8" max="9" width="5.109375" style="1" customWidth="1"/>
    <col min="10" max="11" width="4.33203125" style="1" hidden="1" customWidth="1"/>
    <col min="12" max="12" width="3.21875" style="1" hidden="1" customWidth="1"/>
    <col min="13" max="13" width="5.777343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34" t="s">
        <v>3866</v>
      </c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35" t="s">
        <v>59</v>
      </c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3851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136">
        <v>2</v>
      </c>
      <c r="G6" s="120" t="s">
        <v>3852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5" t="s">
        <v>49</v>
      </c>
      <c r="N9" s="95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 08</v>
      </c>
      <c r="Y9" s="69">
        <f>+$AH$9+$AJ$9+$AF$9</f>
        <v>72</v>
      </c>
      <c r="Z9" s="63">
        <f>COUNTIF($S$10:$S$142,"Khiển trách")</f>
        <v>0</v>
      </c>
      <c r="AA9" s="63">
        <f>COUNTIF($S$10:$S$142,"Cảnh cáo")</f>
        <v>0</v>
      </c>
      <c r="AB9" s="63">
        <f>COUNTIF($S$10:$S$142,"Đình chỉ thi")</f>
        <v>0</v>
      </c>
      <c r="AC9" s="70">
        <f>+($Z$9+$AA$9+$AB$9)/$Y$9*100%</f>
        <v>0</v>
      </c>
      <c r="AD9" s="63">
        <f>SUM(COUNTIF($S$10:$S$140,"Vắng"),COUNTIF($S$10:$S$140,"Vắng có phép"))</f>
        <v>0</v>
      </c>
      <c r="AE9" s="71">
        <f>+$AD$9/$Y$9</f>
        <v>0</v>
      </c>
      <c r="AF9" s="72">
        <f>COUNTIF($V$10:$V$140,"Thi lại")</f>
        <v>0</v>
      </c>
      <c r="AG9" s="71">
        <f>+$AF$9/$Y$9</f>
        <v>0</v>
      </c>
      <c r="AH9" s="72">
        <f>COUNTIF($V$10:$V$141,"Học lại")</f>
        <v>2</v>
      </c>
      <c r="AI9" s="71">
        <f>+$AH$9/$Y$9</f>
        <v>2.7777777777777776E-2</v>
      </c>
      <c r="AJ9" s="63">
        <f>COUNTIF($V$11:$V$141,"Đạt")</f>
        <v>70</v>
      </c>
      <c r="AK9" s="70">
        <f>+$AJ$9/$Y$9</f>
        <v>0.97222222222222221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1432</v>
      </c>
      <c r="D11" s="17" t="s">
        <v>1433</v>
      </c>
      <c r="E11" s="18" t="s">
        <v>62</v>
      </c>
      <c r="F11" s="19" t="s">
        <v>271</v>
      </c>
      <c r="G11" s="16" t="s">
        <v>917</v>
      </c>
      <c r="H11" s="31">
        <v>10</v>
      </c>
      <c r="I11" s="20">
        <v>7</v>
      </c>
      <c r="J11" s="20" t="s">
        <v>27</v>
      </c>
      <c r="K11" s="20" t="s">
        <v>27</v>
      </c>
      <c r="L11" s="21"/>
      <c r="M11" s="21">
        <v>5</v>
      </c>
      <c r="N11" s="137" t="s">
        <v>3834</v>
      </c>
      <c r="O11" s="21"/>
      <c r="P11" s="22">
        <v>5</v>
      </c>
      <c r="Q11" s="23">
        <f t="shared" ref="Q11:Q74" si="0">ROUND(SUMPRODUCT(H11:P11,$H$10:$P$10)/100,1)</f>
        <v>6.6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4" t="str">
        <f t="shared" ref="S11:S82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1434</v>
      </c>
      <c r="D12" s="28" t="s">
        <v>164</v>
      </c>
      <c r="E12" s="29" t="s">
        <v>67</v>
      </c>
      <c r="F12" s="30" t="s">
        <v>1435</v>
      </c>
      <c r="G12" s="27" t="s">
        <v>267</v>
      </c>
      <c r="H12" s="31">
        <v>10</v>
      </c>
      <c r="I12" s="31">
        <v>6</v>
      </c>
      <c r="J12" s="31" t="s">
        <v>27</v>
      </c>
      <c r="K12" s="31" t="s">
        <v>27</v>
      </c>
      <c r="L12" s="32"/>
      <c r="M12" s="32">
        <v>6</v>
      </c>
      <c r="N12" s="38" t="s">
        <v>3833</v>
      </c>
      <c r="O12" s="32"/>
      <c r="P12" s="33">
        <v>6</v>
      </c>
      <c r="Q12" s="34">
        <f t="shared" si="0"/>
        <v>6.8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1436</v>
      </c>
      <c r="D13" s="28" t="s">
        <v>1437</v>
      </c>
      <c r="E13" s="29" t="s">
        <v>67</v>
      </c>
      <c r="F13" s="30" t="s">
        <v>450</v>
      </c>
      <c r="G13" s="27" t="s">
        <v>652</v>
      </c>
      <c r="H13" s="31">
        <v>10</v>
      </c>
      <c r="I13" s="31">
        <v>6</v>
      </c>
      <c r="J13" s="31" t="s">
        <v>27</v>
      </c>
      <c r="K13" s="31" t="s">
        <v>27</v>
      </c>
      <c r="L13" s="38"/>
      <c r="M13" s="38">
        <v>7</v>
      </c>
      <c r="N13" s="38" t="s">
        <v>3832</v>
      </c>
      <c r="O13" s="38"/>
      <c r="P13" s="33">
        <v>7</v>
      </c>
      <c r="Q13" s="34">
        <f t="shared" si="0"/>
        <v>7.3</v>
      </c>
      <c r="R13" s="35" t="str">
        <f t="shared" ref="R13:R8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82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6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1438</v>
      </c>
      <c r="D14" s="28" t="s">
        <v>1439</v>
      </c>
      <c r="E14" s="29" t="s">
        <v>67</v>
      </c>
      <c r="F14" s="30" t="s">
        <v>1440</v>
      </c>
      <c r="G14" s="27" t="s">
        <v>917</v>
      </c>
      <c r="H14" s="31">
        <v>10</v>
      </c>
      <c r="I14" s="31">
        <v>7</v>
      </c>
      <c r="J14" s="31" t="s">
        <v>27</v>
      </c>
      <c r="K14" s="31" t="s">
        <v>27</v>
      </c>
      <c r="L14" s="38"/>
      <c r="M14" s="38">
        <v>5</v>
      </c>
      <c r="N14" s="137" t="s">
        <v>3834</v>
      </c>
      <c r="O14" s="38"/>
      <c r="P14" s="33">
        <v>5</v>
      </c>
      <c r="Q14" s="34">
        <f t="shared" si="0"/>
        <v>6.6</v>
      </c>
      <c r="R14" s="35" t="str">
        <f t="shared" si="3"/>
        <v>C+</v>
      </c>
      <c r="S14" s="36" t="str">
        <f t="shared" si="1"/>
        <v>Trung bình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1441</v>
      </c>
      <c r="D15" s="28" t="s">
        <v>109</v>
      </c>
      <c r="E15" s="29" t="s">
        <v>1442</v>
      </c>
      <c r="F15" s="30" t="s">
        <v>1443</v>
      </c>
      <c r="G15" s="27" t="s">
        <v>115</v>
      </c>
      <c r="H15" s="31">
        <v>10</v>
      </c>
      <c r="I15" s="31">
        <v>8</v>
      </c>
      <c r="J15" s="31" t="s">
        <v>27</v>
      </c>
      <c r="K15" s="31" t="s">
        <v>27</v>
      </c>
      <c r="L15" s="38"/>
      <c r="M15" s="38">
        <v>8</v>
      </c>
      <c r="N15" s="38" t="s">
        <v>3836</v>
      </c>
      <c r="O15" s="38"/>
      <c r="P15" s="33">
        <v>8</v>
      </c>
      <c r="Q15" s="34">
        <f t="shared" si="0"/>
        <v>8.4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1444</v>
      </c>
      <c r="D16" s="28" t="s">
        <v>1445</v>
      </c>
      <c r="E16" s="29" t="s">
        <v>100</v>
      </c>
      <c r="F16" s="30" t="s">
        <v>1446</v>
      </c>
      <c r="G16" s="27" t="s">
        <v>917</v>
      </c>
      <c r="H16" s="31">
        <v>10</v>
      </c>
      <c r="I16" s="31">
        <v>9</v>
      </c>
      <c r="J16" s="31" t="s">
        <v>27</v>
      </c>
      <c r="K16" s="31" t="s">
        <v>27</v>
      </c>
      <c r="L16" s="38"/>
      <c r="M16" s="38">
        <v>8</v>
      </c>
      <c r="N16" s="38" t="s">
        <v>3836</v>
      </c>
      <c r="O16" s="38"/>
      <c r="P16" s="33">
        <v>8</v>
      </c>
      <c r="Q16" s="34">
        <f t="shared" si="0"/>
        <v>8.6999999999999993</v>
      </c>
      <c r="R16" s="35" t="str">
        <f t="shared" si="3"/>
        <v>A</v>
      </c>
      <c r="S16" s="36" t="str">
        <f t="shared" si="1"/>
        <v>Giỏi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1447</v>
      </c>
      <c r="D17" s="28" t="s">
        <v>1448</v>
      </c>
      <c r="E17" s="29" t="s">
        <v>100</v>
      </c>
      <c r="F17" s="30" t="s">
        <v>1449</v>
      </c>
      <c r="G17" s="27" t="s">
        <v>267</v>
      </c>
      <c r="H17" s="31">
        <v>10</v>
      </c>
      <c r="I17" s="31">
        <v>5</v>
      </c>
      <c r="J17" s="31" t="s">
        <v>27</v>
      </c>
      <c r="K17" s="31" t="s">
        <v>27</v>
      </c>
      <c r="L17" s="38"/>
      <c r="M17" s="38">
        <v>6</v>
      </c>
      <c r="N17" s="38" t="s">
        <v>3833</v>
      </c>
      <c r="O17" s="38"/>
      <c r="P17" s="33">
        <v>6</v>
      </c>
      <c r="Q17" s="34">
        <f t="shared" si="0"/>
        <v>6.5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1450</v>
      </c>
      <c r="D18" s="28" t="s">
        <v>1451</v>
      </c>
      <c r="E18" s="29" t="s">
        <v>100</v>
      </c>
      <c r="F18" s="30" t="s">
        <v>1452</v>
      </c>
      <c r="G18" s="27" t="s">
        <v>886</v>
      </c>
      <c r="H18" s="31">
        <v>10</v>
      </c>
      <c r="I18" s="31">
        <v>8</v>
      </c>
      <c r="J18" s="31" t="s">
        <v>27</v>
      </c>
      <c r="K18" s="31" t="s">
        <v>27</v>
      </c>
      <c r="L18" s="38"/>
      <c r="M18" s="38">
        <v>6</v>
      </c>
      <c r="N18" s="38" t="s">
        <v>3833</v>
      </c>
      <c r="O18" s="38"/>
      <c r="P18" s="33">
        <v>6</v>
      </c>
      <c r="Q18" s="34">
        <f t="shared" si="0"/>
        <v>7.4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1453</v>
      </c>
      <c r="D19" s="28" t="s">
        <v>1454</v>
      </c>
      <c r="E19" s="29" t="s">
        <v>105</v>
      </c>
      <c r="F19" s="30" t="s">
        <v>1455</v>
      </c>
      <c r="G19" s="27" t="s">
        <v>917</v>
      </c>
      <c r="H19" s="31">
        <v>10</v>
      </c>
      <c r="I19" s="31">
        <v>6</v>
      </c>
      <c r="J19" s="31" t="s">
        <v>27</v>
      </c>
      <c r="K19" s="31" t="s">
        <v>27</v>
      </c>
      <c r="L19" s="38"/>
      <c r="M19" s="38">
        <v>6</v>
      </c>
      <c r="N19" s="38" t="s">
        <v>3833</v>
      </c>
      <c r="O19" s="38"/>
      <c r="P19" s="33">
        <v>6</v>
      </c>
      <c r="Q19" s="34">
        <f t="shared" si="0"/>
        <v>6.8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1456</v>
      </c>
      <c r="D20" s="28" t="s">
        <v>104</v>
      </c>
      <c r="E20" s="29" t="s">
        <v>1457</v>
      </c>
      <c r="F20" s="30" t="s">
        <v>855</v>
      </c>
      <c r="G20" s="27" t="s">
        <v>267</v>
      </c>
      <c r="H20" s="31">
        <v>10</v>
      </c>
      <c r="I20" s="31">
        <v>6</v>
      </c>
      <c r="J20" s="31" t="s">
        <v>27</v>
      </c>
      <c r="K20" s="31" t="s">
        <v>27</v>
      </c>
      <c r="L20" s="38"/>
      <c r="M20" s="38">
        <v>7</v>
      </c>
      <c r="N20" s="38" t="s">
        <v>3832</v>
      </c>
      <c r="O20" s="38"/>
      <c r="P20" s="33">
        <v>7</v>
      </c>
      <c r="Q20" s="34">
        <f t="shared" si="0"/>
        <v>7.3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1458</v>
      </c>
      <c r="D21" s="28" t="s">
        <v>104</v>
      </c>
      <c r="E21" s="29" t="s">
        <v>110</v>
      </c>
      <c r="F21" s="30" t="s">
        <v>1459</v>
      </c>
      <c r="G21" s="27" t="s">
        <v>158</v>
      </c>
      <c r="H21" s="31">
        <v>8</v>
      </c>
      <c r="I21" s="31">
        <v>6</v>
      </c>
      <c r="J21" s="31" t="s">
        <v>27</v>
      </c>
      <c r="K21" s="31" t="s">
        <v>27</v>
      </c>
      <c r="L21" s="38"/>
      <c r="M21" s="38">
        <v>5</v>
      </c>
      <c r="N21" s="137" t="s">
        <v>3834</v>
      </c>
      <c r="O21" s="38"/>
      <c r="P21" s="33">
        <v>5</v>
      </c>
      <c r="Q21" s="34">
        <f t="shared" si="0"/>
        <v>5.9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1460</v>
      </c>
      <c r="D22" s="28" t="s">
        <v>224</v>
      </c>
      <c r="E22" s="29" t="s">
        <v>110</v>
      </c>
      <c r="F22" s="30" t="s">
        <v>1461</v>
      </c>
      <c r="G22" s="27" t="s">
        <v>227</v>
      </c>
      <c r="H22" s="31">
        <v>8</v>
      </c>
      <c r="I22" s="31">
        <v>7</v>
      </c>
      <c r="J22" s="31" t="s">
        <v>27</v>
      </c>
      <c r="K22" s="31" t="s">
        <v>27</v>
      </c>
      <c r="L22" s="38"/>
      <c r="M22" s="38">
        <v>5</v>
      </c>
      <c r="N22" s="137" t="s">
        <v>3834</v>
      </c>
      <c r="O22" s="38"/>
      <c r="P22" s="33">
        <v>5</v>
      </c>
      <c r="Q22" s="34">
        <f t="shared" si="0"/>
        <v>6.2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1462</v>
      </c>
      <c r="D23" s="28" t="s">
        <v>1463</v>
      </c>
      <c r="E23" s="29" t="s">
        <v>118</v>
      </c>
      <c r="F23" s="30" t="s">
        <v>1031</v>
      </c>
      <c r="G23" s="27" t="s">
        <v>365</v>
      </c>
      <c r="H23" s="31">
        <v>10</v>
      </c>
      <c r="I23" s="31">
        <v>5</v>
      </c>
      <c r="J23" s="31" t="s">
        <v>27</v>
      </c>
      <c r="K23" s="31" t="s">
        <v>27</v>
      </c>
      <c r="L23" s="38"/>
      <c r="M23" s="38">
        <v>4</v>
      </c>
      <c r="N23" s="38" t="s">
        <v>3835</v>
      </c>
      <c r="O23" s="38"/>
      <c r="P23" s="33">
        <v>4</v>
      </c>
      <c r="Q23" s="34">
        <f t="shared" si="0"/>
        <v>5.5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1464</v>
      </c>
      <c r="D24" s="28" t="s">
        <v>1465</v>
      </c>
      <c r="E24" s="29" t="s">
        <v>130</v>
      </c>
      <c r="F24" s="30" t="s">
        <v>1369</v>
      </c>
      <c r="G24" s="27" t="s">
        <v>189</v>
      </c>
      <c r="H24" s="31">
        <v>10</v>
      </c>
      <c r="I24" s="31">
        <v>10</v>
      </c>
      <c r="J24" s="31" t="s">
        <v>27</v>
      </c>
      <c r="K24" s="31" t="s">
        <v>27</v>
      </c>
      <c r="L24" s="38"/>
      <c r="M24" s="38">
        <v>9</v>
      </c>
      <c r="N24" s="38" t="s">
        <v>3837</v>
      </c>
      <c r="O24" s="38"/>
      <c r="P24" s="33">
        <v>9</v>
      </c>
      <c r="Q24" s="34">
        <f t="shared" si="0"/>
        <v>9.5</v>
      </c>
      <c r="R24" s="35" t="str">
        <f t="shared" si="3"/>
        <v>A+</v>
      </c>
      <c r="S24" s="36" t="str">
        <f t="shared" si="1"/>
        <v>Giỏi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1466</v>
      </c>
      <c r="D25" s="28" t="s">
        <v>1467</v>
      </c>
      <c r="E25" s="29" t="s">
        <v>402</v>
      </c>
      <c r="F25" s="30" t="s">
        <v>736</v>
      </c>
      <c r="G25" s="27" t="s">
        <v>365</v>
      </c>
      <c r="H25" s="31">
        <v>10</v>
      </c>
      <c r="I25" s="31">
        <v>6</v>
      </c>
      <c r="J25" s="31" t="s">
        <v>27</v>
      </c>
      <c r="K25" s="31" t="s">
        <v>27</v>
      </c>
      <c r="L25" s="38"/>
      <c r="M25" s="38">
        <v>9</v>
      </c>
      <c r="N25" s="38" t="s">
        <v>3837</v>
      </c>
      <c r="O25" s="38"/>
      <c r="P25" s="33">
        <v>9</v>
      </c>
      <c r="Q25" s="34">
        <f t="shared" si="0"/>
        <v>8.3000000000000007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1468</v>
      </c>
      <c r="D26" s="28" t="s">
        <v>950</v>
      </c>
      <c r="E26" s="29" t="s">
        <v>134</v>
      </c>
      <c r="F26" s="30" t="s">
        <v>1469</v>
      </c>
      <c r="G26" s="27" t="s">
        <v>267</v>
      </c>
      <c r="H26" s="31">
        <v>10</v>
      </c>
      <c r="I26" s="31">
        <v>7</v>
      </c>
      <c r="J26" s="31" t="s">
        <v>27</v>
      </c>
      <c r="K26" s="31" t="s">
        <v>27</v>
      </c>
      <c r="L26" s="38"/>
      <c r="M26" s="38">
        <v>5</v>
      </c>
      <c r="N26" s="137" t="s">
        <v>3834</v>
      </c>
      <c r="O26" s="38"/>
      <c r="P26" s="33">
        <v>5</v>
      </c>
      <c r="Q26" s="34">
        <f t="shared" si="0"/>
        <v>6.6</v>
      </c>
      <c r="R26" s="35" t="str">
        <f t="shared" si="3"/>
        <v>C+</v>
      </c>
      <c r="S26" s="36" t="str">
        <f t="shared" si="1"/>
        <v>Trung bình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1470</v>
      </c>
      <c r="D27" s="28" t="s">
        <v>1471</v>
      </c>
      <c r="E27" s="29" t="s">
        <v>142</v>
      </c>
      <c r="F27" s="30" t="s">
        <v>1282</v>
      </c>
      <c r="G27" s="27" t="s">
        <v>153</v>
      </c>
      <c r="H27" s="31">
        <v>10</v>
      </c>
      <c r="I27" s="31">
        <v>6</v>
      </c>
      <c r="J27" s="31" t="s">
        <v>27</v>
      </c>
      <c r="K27" s="31" t="s">
        <v>27</v>
      </c>
      <c r="L27" s="38"/>
      <c r="M27" s="38">
        <v>5</v>
      </c>
      <c r="N27" s="137" t="s">
        <v>3834</v>
      </c>
      <c r="O27" s="38"/>
      <c r="P27" s="33">
        <v>5</v>
      </c>
      <c r="Q27" s="34">
        <f t="shared" si="0"/>
        <v>6.3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1472</v>
      </c>
      <c r="D28" s="28" t="s">
        <v>1473</v>
      </c>
      <c r="E28" s="29" t="s">
        <v>1330</v>
      </c>
      <c r="F28" s="30" t="s">
        <v>212</v>
      </c>
      <c r="G28" s="27" t="s">
        <v>181</v>
      </c>
      <c r="H28" s="31">
        <v>9</v>
      </c>
      <c r="I28" s="31">
        <v>9</v>
      </c>
      <c r="J28" s="31" t="s">
        <v>27</v>
      </c>
      <c r="K28" s="31" t="s">
        <v>27</v>
      </c>
      <c r="L28" s="38"/>
      <c r="M28" s="38">
        <v>5</v>
      </c>
      <c r="N28" s="137" t="s">
        <v>3834</v>
      </c>
      <c r="O28" s="38"/>
      <c r="P28" s="33">
        <v>5</v>
      </c>
      <c r="Q28" s="34">
        <f t="shared" si="0"/>
        <v>7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1474</v>
      </c>
      <c r="D29" s="28" t="s">
        <v>241</v>
      </c>
      <c r="E29" s="29" t="s">
        <v>1330</v>
      </c>
      <c r="F29" s="30" t="s">
        <v>1236</v>
      </c>
      <c r="G29" s="27" t="s">
        <v>120</v>
      </c>
      <c r="H29" s="31">
        <v>10</v>
      </c>
      <c r="I29" s="31">
        <v>6</v>
      </c>
      <c r="J29" s="31" t="s">
        <v>27</v>
      </c>
      <c r="K29" s="31" t="s">
        <v>27</v>
      </c>
      <c r="L29" s="38"/>
      <c r="M29" s="38">
        <v>7</v>
      </c>
      <c r="N29" s="38" t="s">
        <v>3832</v>
      </c>
      <c r="O29" s="38"/>
      <c r="P29" s="33">
        <v>7</v>
      </c>
      <c r="Q29" s="34">
        <f t="shared" si="0"/>
        <v>7.3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1475</v>
      </c>
      <c r="D30" s="28" t="s">
        <v>1476</v>
      </c>
      <c r="E30" s="29" t="s">
        <v>411</v>
      </c>
      <c r="F30" s="30" t="s">
        <v>513</v>
      </c>
      <c r="G30" s="27" t="s">
        <v>365</v>
      </c>
      <c r="H30" s="31">
        <v>10</v>
      </c>
      <c r="I30" s="31">
        <v>7</v>
      </c>
      <c r="J30" s="31" t="s">
        <v>27</v>
      </c>
      <c r="K30" s="31" t="s">
        <v>27</v>
      </c>
      <c r="L30" s="38"/>
      <c r="M30" s="38">
        <v>3</v>
      </c>
      <c r="N30" s="38" t="s">
        <v>1995</v>
      </c>
      <c r="O30" s="38"/>
      <c r="P30" s="33">
        <v>3</v>
      </c>
      <c r="Q30" s="34">
        <f t="shared" si="0"/>
        <v>5.6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1477</v>
      </c>
      <c r="D31" s="28" t="s">
        <v>104</v>
      </c>
      <c r="E31" s="29" t="s">
        <v>411</v>
      </c>
      <c r="F31" s="30" t="s">
        <v>1478</v>
      </c>
      <c r="G31" s="27" t="s">
        <v>789</v>
      </c>
      <c r="H31" s="31">
        <v>7</v>
      </c>
      <c r="I31" s="31">
        <v>4</v>
      </c>
      <c r="J31" s="31" t="s">
        <v>27</v>
      </c>
      <c r="K31" s="31" t="s">
        <v>27</v>
      </c>
      <c r="L31" s="38"/>
      <c r="M31" s="38">
        <v>5</v>
      </c>
      <c r="N31" s="137" t="s">
        <v>3834</v>
      </c>
      <c r="O31" s="38"/>
      <c r="P31" s="33">
        <v>5</v>
      </c>
      <c r="Q31" s="34">
        <f t="shared" si="0"/>
        <v>5.0999999999999996</v>
      </c>
      <c r="R31" s="35" t="str">
        <f t="shared" si="3"/>
        <v>D+</v>
      </c>
      <c r="S31" s="36" t="str">
        <f t="shared" si="1"/>
        <v>Trung bình yếu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1479</v>
      </c>
      <c r="D32" s="28" t="s">
        <v>138</v>
      </c>
      <c r="E32" s="29" t="s">
        <v>1335</v>
      </c>
      <c r="F32" s="30" t="s">
        <v>369</v>
      </c>
      <c r="G32" s="27" t="s">
        <v>647</v>
      </c>
      <c r="H32" s="31">
        <v>0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>Không đủ ĐKDT</v>
      </c>
      <c r="U32" s="91"/>
      <c r="V32" s="89" t="str">
        <f t="shared" si="2"/>
        <v>Học lại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1480</v>
      </c>
      <c r="D33" s="28" t="s">
        <v>829</v>
      </c>
      <c r="E33" s="29" t="s">
        <v>161</v>
      </c>
      <c r="F33" s="30" t="s">
        <v>1481</v>
      </c>
      <c r="G33" s="27" t="s">
        <v>917</v>
      </c>
      <c r="H33" s="31">
        <v>10</v>
      </c>
      <c r="I33" s="31">
        <v>5</v>
      </c>
      <c r="J33" s="31" t="s">
        <v>27</v>
      </c>
      <c r="K33" s="31" t="s">
        <v>27</v>
      </c>
      <c r="L33" s="38"/>
      <c r="M33" s="38">
        <v>7</v>
      </c>
      <c r="N33" s="38" t="s">
        <v>3832</v>
      </c>
      <c r="O33" s="38"/>
      <c r="P33" s="33">
        <v>7</v>
      </c>
      <c r="Q33" s="34">
        <f t="shared" si="0"/>
        <v>7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1482</v>
      </c>
      <c r="D34" s="28" t="s">
        <v>1483</v>
      </c>
      <c r="E34" s="29" t="s">
        <v>1484</v>
      </c>
      <c r="F34" s="30" t="s">
        <v>1452</v>
      </c>
      <c r="G34" s="27" t="s">
        <v>652</v>
      </c>
      <c r="H34" s="31">
        <v>10</v>
      </c>
      <c r="I34" s="31">
        <v>8</v>
      </c>
      <c r="J34" s="31" t="s">
        <v>27</v>
      </c>
      <c r="K34" s="31" t="s">
        <v>27</v>
      </c>
      <c r="L34" s="38"/>
      <c r="M34" s="38">
        <v>5</v>
      </c>
      <c r="N34" s="137" t="s">
        <v>3834</v>
      </c>
      <c r="O34" s="38"/>
      <c r="P34" s="33">
        <v>5</v>
      </c>
      <c r="Q34" s="34">
        <f t="shared" si="0"/>
        <v>6.9</v>
      </c>
      <c r="R34" s="35" t="str">
        <f t="shared" si="3"/>
        <v>C+</v>
      </c>
      <c r="S34" s="36" t="str">
        <f t="shared" si="1"/>
        <v>Trung bình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1485</v>
      </c>
      <c r="D35" s="28" t="s">
        <v>1486</v>
      </c>
      <c r="E35" s="29" t="s">
        <v>168</v>
      </c>
      <c r="F35" s="30" t="s">
        <v>1487</v>
      </c>
      <c r="G35" s="27" t="s">
        <v>1488</v>
      </c>
      <c r="H35" s="31">
        <v>10</v>
      </c>
      <c r="I35" s="31">
        <v>8</v>
      </c>
      <c r="J35" s="31" t="s">
        <v>27</v>
      </c>
      <c r="K35" s="31" t="s">
        <v>27</v>
      </c>
      <c r="L35" s="38"/>
      <c r="M35" s="38">
        <v>5</v>
      </c>
      <c r="N35" s="137" t="s">
        <v>3834</v>
      </c>
      <c r="O35" s="38"/>
      <c r="P35" s="33">
        <v>5</v>
      </c>
      <c r="Q35" s="34">
        <f t="shared" si="0"/>
        <v>6.9</v>
      </c>
      <c r="R35" s="35" t="str">
        <f t="shared" si="3"/>
        <v>C+</v>
      </c>
      <c r="S35" s="36" t="str">
        <f t="shared" si="1"/>
        <v>Trung bình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1489</v>
      </c>
      <c r="D36" s="28" t="s">
        <v>544</v>
      </c>
      <c r="E36" s="29" t="s">
        <v>427</v>
      </c>
      <c r="F36" s="30" t="s">
        <v>1054</v>
      </c>
      <c r="G36" s="27" t="s">
        <v>267</v>
      </c>
      <c r="H36" s="31">
        <v>10</v>
      </c>
      <c r="I36" s="31">
        <v>9</v>
      </c>
      <c r="J36" s="31" t="s">
        <v>27</v>
      </c>
      <c r="K36" s="31" t="s">
        <v>27</v>
      </c>
      <c r="L36" s="38"/>
      <c r="M36" s="38">
        <v>6</v>
      </c>
      <c r="N36" s="38" t="s">
        <v>3833</v>
      </c>
      <c r="O36" s="38"/>
      <c r="P36" s="33">
        <v>6</v>
      </c>
      <c r="Q36" s="34">
        <f t="shared" si="0"/>
        <v>7.7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1490</v>
      </c>
      <c r="D37" s="28" t="s">
        <v>1312</v>
      </c>
      <c r="E37" s="29" t="s">
        <v>193</v>
      </c>
      <c r="F37" s="30" t="s">
        <v>1491</v>
      </c>
      <c r="G37" s="27" t="s">
        <v>365</v>
      </c>
      <c r="H37" s="31">
        <v>10</v>
      </c>
      <c r="I37" s="31">
        <v>6</v>
      </c>
      <c r="J37" s="31" t="s">
        <v>27</v>
      </c>
      <c r="K37" s="31" t="s">
        <v>27</v>
      </c>
      <c r="L37" s="38"/>
      <c r="M37" s="38">
        <v>7</v>
      </c>
      <c r="N37" s="38" t="s">
        <v>3832</v>
      </c>
      <c r="O37" s="38"/>
      <c r="P37" s="33">
        <v>7</v>
      </c>
      <c r="Q37" s="34">
        <f t="shared" si="0"/>
        <v>7.3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1492</v>
      </c>
      <c r="D38" s="28" t="s">
        <v>1493</v>
      </c>
      <c r="E38" s="29" t="s">
        <v>193</v>
      </c>
      <c r="F38" s="30" t="s">
        <v>177</v>
      </c>
      <c r="G38" s="27" t="s">
        <v>136</v>
      </c>
      <c r="H38" s="31">
        <v>10</v>
      </c>
      <c r="I38" s="31">
        <v>6</v>
      </c>
      <c r="J38" s="31" t="s">
        <v>27</v>
      </c>
      <c r="K38" s="31" t="s">
        <v>27</v>
      </c>
      <c r="L38" s="38"/>
      <c r="M38" s="38">
        <v>6</v>
      </c>
      <c r="N38" s="38" t="s">
        <v>3833</v>
      </c>
      <c r="O38" s="38"/>
      <c r="P38" s="33">
        <v>6</v>
      </c>
      <c r="Q38" s="34">
        <f t="shared" si="0"/>
        <v>6.8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1494</v>
      </c>
      <c r="D39" s="28" t="s">
        <v>675</v>
      </c>
      <c r="E39" s="29" t="s">
        <v>860</v>
      </c>
      <c r="F39" s="30" t="s">
        <v>1495</v>
      </c>
      <c r="G39" s="27" t="s">
        <v>181</v>
      </c>
      <c r="H39" s="31">
        <v>10</v>
      </c>
      <c r="I39" s="31">
        <v>8</v>
      </c>
      <c r="J39" s="31" t="s">
        <v>27</v>
      </c>
      <c r="K39" s="31" t="s">
        <v>27</v>
      </c>
      <c r="L39" s="38"/>
      <c r="M39" s="38">
        <v>7</v>
      </c>
      <c r="N39" s="38" t="s">
        <v>3832</v>
      </c>
      <c r="O39" s="38"/>
      <c r="P39" s="33">
        <v>7</v>
      </c>
      <c r="Q39" s="34">
        <f t="shared" si="0"/>
        <v>7.9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1496</v>
      </c>
      <c r="D40" s="28" t="s">
        <v>78</v>
      </c>
      <c r="E40" s="29" t="s">
        <v>1497</v>
      </c>
      <c r="F40" s="30" t="s">
        <v>1498</v>
      </c>
      <c r="G40" s="27" t="s">
        <v>1499</v>
      </c>
      <c r="H40" s="31">
        <v>0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>Không đủ ĐKDT</v>
      </c>
      <c r="U40" s="91"/>
      <c r="V40" s="89" t="str">
        <f t="shared" si="2"/>
        <v>Học lại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1500</v>
      </c>
      <c r="D41" s="28" t="s">
        <v>804</v>
      </c>
      <c r="E41" s="29" t="s">
        <v>459</v>
      </c>
      <c r="F41" s="30" t="s">
        <v>1501</v>
      </c>
      <c r="G41" s="27" t="s">
        <v>64</v>
      </c>
      <c r="H41" s="31">
        <v>10</v>
      </c>
      <c r="I41" s="31">
        <v>6</v>
      </c>
      <c r="J41" s="31" t="s">
        <v>27</v>
      </c>
      <c r="K41" s="31" t="s">
        <v>27</v>
      </c>
      <c r="L41" s="38"/>
      <c r="M41" s="38">
        <v>5</v>
      </c>
      <c r="N41" s="137" t="s">
        <v>3834</v>
      </c>
      <c r="O41" s="38"/>
      <c r="P41" s="33">
        <v>5</v>
      </c>
      <c r="Q41" s="34">
        <f t="shared" si="0"/>
        <v>6.3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1502</v>
      </c>
      <c r="D42" s="28" t="s">
        <v>1503</v>
      </c>
      <c r="E42" s="29" t="s">
        <v>459</v>
      </c>
      <c r="F42" s="30" t="s">
        <v>1504</v>
      </c>
      <c r="G42" s="27" t="s">
        <v>647</v>
      </c>
      <c r="H42" s="31">
        <v>10</v>
      </c>
      <c r="I42" s="31">
        <v>10</v>
      </c>
      <c r="J42" s="31" t="s">
        <v>27</v>
      </c>
      <c r="K42" s="31" t="s">
        <v>27</v>
      </c>
      <c r="L42" s="38"/>
      <c r="M42" s="38">
        <v>9</v>
      </c>
      <c r="N42" s="38" t="s">
        <v>3837</v>
      </c>
      <c r="O42" s="38"/>
      <c r="P42" s="33">
        <v>9</v>
      </c>
      <c r="Q42" s="34">
        <f t="shared" si="0"/>
        <v>9.5</v>
      </c>
      <c r="R42" s="35" t="str">
        <f t="shared" si="3"/>
        <v>A+</v>
      </c>
      <c r="S42" s="36" t="str">
        <f t="shared" si="1"/>
        <v>Giỏi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1505</v>
      </c>
      <c r="D43" s="28" t="s">
        <v>1506</v>
      </c>
      <c r="E43" s="29" t="s">
        <v>208</v>
      </c>
      <c r="F43" s="30" t="s">
        <v>188</v>
      </c>
      <c r="G43" s="27" t="s">
        <v>185</v>
      </c>
      <c r="H43" s="31">
        <v>10</v>
      </c>
      <c r="I43" s="31">
        <v>7</v>
      </c>
      <c r="J43" s="31" t="s">
        <v>27</v>
      </c>
      <c r="K43" s="31" t="s">
        <v>27</v>
      </c>
      <c r="L43" s="38"/>
      <c r="M43" s="38">
        <v>7</v>
      </c>
      <c r="N43" s="38" t="s">
        <v>3832</v>
      </c>
      <c r="O43" s="38"/>
      <c r="P43" s="33">
        <v>7</v>
      </c>
      <c r="Q43" s="34">
        <f t="shared" si="0"/>
        <v>7.6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91"/>
      <c r="V43" s="89" t="str">
        <f t="shared" si="2"/>
        <v>Đạt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1507</v>
      </c>
      <c r="D44" s="28" t="s">
        <v>876</v>
      </c>
      <c r="E44" s="29" t="s">
        <v>208</v>
      </c>
      <c r="F44" s="30" t="s">
        <v>1508</v>
      </c>
      <c r="G44" s="27" t="s">
        <v>643</v>
      </c>
      <c r="H44" s="31">
        <v>10</v>
      </c>
      <c r="I44" s="31">
        <v>5</v>
      </c>
      <c r="J44" s="31" t="s">
        <v>27</v>
      </c>
      <c r="K44" s="31" t="s">
        <v>27</v>
      </c>
      <c r="L44" s="38"/>
      <c r="M44" s="38">
        <v>8</v>
      </c>
      <c r="N44" s="38" t="s">
        <v>3836</v>
      </c>
      <c r="O44" s="38"/>
      <c r="P44" s="33">
        <v>8</v>
      </c>
      <c r="Q44" s="34">
        <f t="shared" si="0"/>
        <v>7.5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1509</v>
      </c>
      <c r="D45" s="28" t="s">
        <v>1510</v>
      </c>
      <c r="E45" s="29" t="s">
        <v>208</v>
      </c>
      <c r="F45" s="30" t="s">
        <v>101</v>
      </c>
      <c r="G45" s="27" t="s">
        <v>365</v>
      </c>
      <c r="H45" s="31">
        <v>10</v>
      </c>
      <c r="I45" s="31">
        <v>5</v>
      </c>
      <c r="J45" s="31" t="s">
        <v>27</v>
      </c>
      <c r="K45" s="31" t="s">
        <v>27</v>
      </c>
      <c r="L45" s="38"/>
      <c r="M45" s="38">
        <v>9</v>
      </c>
      <c r="N45" s="38" t="s">
        <v>3837</v>
      </c>
      <c r="O45" s="38"/>
      <c r="P45" s="33">
        <v>9</v>
      </c>
      <c r="Q45" s="34">
        <f t="shared" si="0"/>
        <v>8</v>
      </c>
      <c r="R45" s="35" t="str">
        <f t="shared" si="3"/>
        <v>B+</v>
      </c>
      <c r="S45" s="36" t="str">
        <f t="shared" si="1"/>
        <v>Khá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1511</v>
      </c>
      <c r="D46" s="28" t="s">
        <v>672</v>
      </c>
      <c r="E46" s="29" t="s">
        <v>476</v>
      </c>
      <c r="F46" s="30" t="s">
        <v>1512</v>
      </c>
      <c r="G46" s="27" t="s">
        <v>267</v>
      </c>
      <c r="H46" s="31">
        <v>9</v>
      </c>
      <c r="I46" s="31">
        <v>6</v>
      </c>
      <c r="J46" s="31" t="s">
        <v>27</v>
      </c>
      <c r="K46" s="31" t="s">
        <v>27</v>
      </c>
      <c r="L46" s="38"/>
      <c r="M46" s="38">
        <v>9</v>
      </c>
      <c r="N46" s="38" t="s">
        <v>3837</v>
      </c>
      <c r="O46" s="38"/>
      <c r="P46" s="33">
        <v>9</v>
      </c>
      <c r="Q46" s="34">
        <f t="shared" si="0"/>
        <v>8.1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1513</v>
      </c>
      <c r="D47" s="28" t="s">
        <v>1312</v>
      </c>
      <c r="E47" s="29" t="s">
        <v>1514</v>
      </c>
      <c r="F47" s="30" t="s">
        <v>1309</v>
      </c>
      <c r="G47" s="27" t="s">
        <v>789</v>
      </c>
      <c r="H47" s="31">
        <v>10</v>
      </c>
      <c r="I47" s="31">
        <v>5</v>
      </c>
      <c r="J47" s="31" t="s">
        <v>27</v>
      </c>
      <c r="K47" s="31" t="s">
        <v>27</v>
      </c>
      <c r="L47" s="38"/>
      <c r="M47" s="38">
        <v>5</v>
      </c>
      <c r="N47" s="137" t="s">
        <v>3834</v>
      </c>
      <c r="O47" s="38"/>
      <c r="P47" s="33">
        <v>5</v>
      </c>
      <c r="Q47" s="34">
        <f t="shared" si="0"/>
        <v>6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1515</v>
      </c>
      <c r="D48" s="28" t="s">
        <v>1516</v>
      </c>
      <c r="E48" s="29" t="s">
        <v>1517</v>
      </c>
      <c r="F48" s="30" t="s">
        <v>1518</v>
      </c>
      <c r="G48" s="27" t="s">
        <v>181</v>
      </c>
      <c r="H48" s="31">
        <v>9</v>
      </c>
      <c r="I48" s="31">
        <v>8</v>
      </c>
      <c r="J48" s="31" t="s">
        <v>27</v>
      </c>
      <c r="K48" s="31" t="s">
        <v>27</v>
      </c>
      <c r="L48" s="38"/>
      <c r="M48" s="38">
        <v>5</v>
      </c>
      <c r="N48" s="137" t="s">
        <v>3834</v>
      </c>
      <c r="O48" s="38"/>
      <c r="P48" s="33">
        <v>5</v>
      </c>
      <c r="Q48" s="34">
        <f t="shared" si="0"/>
        <v>6.7</v>
      </c>
      <c r="R48" s="35" t="str">
        <f t="shared" si="3"/>
        <v>C+</v>
      </c>
      <c r="S48" s="36" t="str">
        <f t="shared" si="1"/>
        <v>Trung bình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1519</v>
      </c>
      <c r="D49" s="28" t="s">
        <v>804</v>
      </c>
      <c r="E49" s="29" t="s">
        <v>709</v>
      </c>
      <c r="F49" s="30" t="s">
        <v>456</v>
      </c>
      <c r="G49" s="27" t="s">
        <v>434</v>
      </c>
      <c r="H49" s="31">
        <v>10</v>
      </c>
      <c r="I49" s="31">
        <v>5</v>
      </c>
      <c r="J49" s="31" t="s">
        <v>27</v>
      </c>
      <c r="K49" s="31" t="s">
        <v>27</v>
      </c>
      <c r="L49" s="38"/>
      <c r="M49" s="38">
        <v>6</v>
      </c>
      <c r="N49" s="38" t="s">
        <v>3833</v>
      </c>
      <c r="O49" s="38"/>
      <c r="P49" s="33">
        <v>6</v>
      </c>
      <c r="Q49" s="34">
        <f t="shared" si="0"/>
        <v>6.5</v>
      </c>
      <c r="R49" s="35" t="str">
        <f t="shared" si="3"/>
        <v>C+</v>
      </c>
      <c r="S49" s="36" t="str">
        <f t="shared" si="1"/>
        <v>Trung bình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1520</v>
      </c>
      <c r="D50" s="28" t="s">
        <v>122</v>
      </c>
      <c r="E50" s="29" t="s">
        <v>709</v>
      </c>
      <c r="F50" s="30" t="s">
        <v>312</v>
      </c>
      <c r="G50" s="27" t="s">
        <v>227</v>
      </c>
      <c r="H50" s="31">
        <v>10</v>
      </c>
      <c r="I50" s="31">
        <v>6</v>
      </c>
      <c r="J50" s="31" t="s">
        <v>27</v>
      </c>
      <c r="K50" s="31" t="s">
        <v>27</v>
      </c>
      <c r="L50" s="38"/>
      <c r="M50" s="38">
        <v>7</v>
      </c>
      <c r="N50" s="38" t="s">
        <v>3832</v>
      </c>
      <c r="O50" s="38"/>
      <c r="P50" s="33">
        <v>7</v>
      </c>
      <c r="Q50" s="34">
        <f t="shared" si="0"/>
        <v>7.3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1521</v>
      </c>
      <c r="D51" s="28" t="s">
        <v>104</v>
      </c>
      <c r="E51" s="29" t="s">
        <v>709</v>
      </c>
      <c r="F51" s="30" t="s">
        <v>420</v>
      </c>
      <c r="G51" s="27" t="s">
        <v>647</v>
      </c>
      <c r="H51" s="31">
        <v>8</v>
      </c>
      <c r="I51" s="31">
        <v>9</v>
      </c>
      <c r="J51" s="31" t="s">
        <v>27</v>
      </c>
      <c r="K51" s="31" t="s">
        <v>27</v>
      </c>
      <c r="L51" s="38"/>
      <c r="M51" s="38">
        <v>5</v>
      </c>
      <c r="N51" s="137" t="s">
        <v>3834</v>
      </c>
      <c r="O51" s="38"/>
      <c r="P51" s="33">
        <v>5</v>
      </c>
      <c r="Q51" s="34">
        <f t="shared" si="0"/>
        <v>6.8</v>
      </c>
      <c r="R51" s="35" t="str">
        <f t="shared" si="3"/>
        <v>C+</v>
      </c>
      <c r="S51" s="36" t="str">
        <f t="shared" si="1"/>
        <v>Trung bình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1522</v>
      </c>
      <c r="D52" s="28" t="s">
        <v>578</v>
      </c>
      <c r="E52" s="29" t="s">
        <v>709</v>
      </c>
      <c r="F52" s="30" t="s">
        <v>1224</v>
      </c>
      <c r="G52" s="27" t="s">
        <v>267</v>
      </c>
      <c r="H52" s="31">
        <v>9</v>
      </c>
      <c r="I52" s="31">
        <v>9</v>
      </c>
      <c r="J52" s="31" t="s">
        <v>27</v>
      </c>
      <c r="K52" s="31" t="s">
        <v>27</v>
      </c>
      <c r="L52" s="38"/>
      <c r="M52" s="38">
        <v>7</v>
      </c>
      <c r="N52" s="38" t="s">
        <v>3832</v>
      </c>
      <c r="O52" s="38"/>
      <c r="P52" s="33">
        <v>7</v>
      </c>
      <c r="Q52" s="34">
        <f t="shared" si="0"/>
        <v>8</v>
      </c>
      <c r="R52" s="35" t="str">
        <f t="shared" si="3"/>
        <v>B+</v>
      </c>
      <c r="S52" s="36" t="str">
        <f t="shared" si="1"/>
        <v>Khá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1523</v>
      </c>
      <c r="D53" s="28" t="s">
        <v>1300</v>
      </c>
      <c r="E53" s="29" t="s">
        <v>709</v>
      </c>
      <c r="F53" s="30" t="s">
        <v>510</v>
      </c>
      <c r="G53" s="27" t="s">
        <v>189</v>
      </c>
      <c r="H53" s="31">
        <v>10</v>
      </c>
      <c r="I53" s="31">
        <v>8</v>
      </c>
      <c r="J53" s="31" t="s">
        <v>27</v>
      </c>
      <c r="K53" s="31" t="s">
        <v>27</v>
      </c>
      <c r="L53" s="38"/>
      <c r="M53" s="38">
        <v>5</v>
      </c>
      <c r="N53" s="137" t="s">
        <v>3834</v>
      </c>
      <c r="O53" s="38"/>
      <c r="P53" s="33">
        <v>5</v>
      </c>
      <c r="Q53" s="34">
        <f t="shared" si="0"/>
        <v>6.9</v>
      </c>
      <c r="R53" s="35" t="str">
        <f t="shared" si="3"/>
        <v>C+</v>
      </c>
      <c r="S53" s="36" t="str">
        <f t="shared" si="1"/>
        <v>Trung bình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1524</v>
      </c>
      <c r="D54" s="28" t="s">
        <v>1525</v>
      </c>
      <c r="E54" s="29" t="s">
        <v>225</v>
      </c>
      <c r="F54" s="30" t="s">
        <v>1321</v>
      </c>
      <c r="G54" s="27" t="s">
        <v>647</v>
      </c>
      <c r="H54" s="31">
        <v>10</v>
      </c>
      <c r="I54" s="31">
        <v>7</v>
      </c>
      <c r="J54" s="31" t="s">
        <v>27</v>
      </c>
      <c r="K54" s="31" t="s">
        <v>27</v>
      </c>
      <c r="L54" s="38"/>
      <c r="M54" s="38">
        <v>5</v>
      </c>
      <c r="N54" s="137" t="s">
        <v>3834</v>
      </c>
      <c r="O54" s="38"/>
      <c r="P54" s="33">
        <v>5</v>
      </c>
      <c r="Q54" s="34">
        <f t="shared" si="0"/>
        <v>6.6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1526</v>
      </c>
      <c r="D55" s="28" t="s">
        <v>842</v>
      </c>
      <c r="E55" s="29" t="s">
        <v>506</v>
      </c>
      <c r="F55" s="30" t="s">
        <v>586</v>
      </c>
      <c r="G55" s="27" t="s">
        <v>267</v>
      </c>
      <c r="H55" s="31">
        <v>10</v>
      </c>
      <c r="I55" s="31">
        <v>7</v>
      </c>
      <c r="J55" s="31" t="s">
        <v>27</v>
      </c>
      <c r="K55" s="31" t="s">
        <v>27</v>
      </c>
      <c r="L55" s="38"/>
      <c r="M55" s="38">
        <v>7</v>
      </c>
      <c r="N55" s="38" t="s">
        <v>3832</v>
      </c>
      <c r="O55" s="38"/>
      <c r="P55" s="33">
        <v>7</v>
      </c>
      <c r="Q55" s="34">
        <f t="shared" si="0"/>
        <v>7.6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1527</v>
      </c>
      <c r="D56" s="28" t="s">
        <v>104</v>
      </c>
      <c r="E56" s="29" t="s">
        <v>1528</v>
      </c>
      <c r="F56" s="30" t="s">
        <v>1529</v>
      </c>
      <c r="G56" s="27" t="s">
        <v>189</v>
      </c>
      <c r="H56" s="31">
        <v>10</v>
      </c>
      <c r="I56" s="31">
        <v>7</v>
      </c>
      <c r="J56" s="31" t="s">
        <v>27</v>
      </c>
      <c r="K56" s="31" t="s">
        <v>27</v>
      </c>
      <c r="L56" s="38"/>
      <c r="M56" s="38">
        <v>7</v>
      </c>
      <c r="N56" s="38" t="s">
        <v>3832</v>
      </c>
      <c r="O56" s="38"/>
      <c r="P56" s="33">
        <v>7</v>
      </c>
      <c r="Q56" s="34">
        <f t="shared" si="0"/>
        <v>7.6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1530</v>
      </c>
      <c r="D57" s="28" t="s">
        <v>672</v>
      </c>
      <c r="E57" s="29" t="s">
        <v>720</v>
      </c>
      <c r="F57" s="30" t="s">
        <v>1531</v>
      </c>
      <c r="G57" s="27" t="s">
        <v>189</v>
      </c>
      <c r="H57" s="31">
        <v>10</v>
      </c>
      <c r="I57" s="31">
        <v>8</v>
      </c>
      <c r="J57" s="31" t="s">
        <v>27</v>
      </c>
      <c r="K57" s="31" t="s">
        <v>27</v>
      </c>
      <c r="L57" s="38"/>
      <c r="M57" s="38">
        <v>9</v>
      </c>
      <c r="N57" s="38" t="s">
        <v>3837</v>
      </c>
      <c r="O57" s="38"/>
      <c r="P57" s="33">
        <v>9</v>
      </c>
      <c r="Q57" s="34">
        <f t="shared" si="0"/>
        <v>8.9</v>
      </c>
      <c r="R57" s="35" t="str">
        <f t="shared" si="3"/>
        <v>A</v>
      </c>
      <c r="S57" s="36" t="str">
        <f t="shared" si="1"/>
        <v>Giỏi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1532</v>
      </c>
      <c r="D58" s="28" t="s">
        <v>1533</v>
      </c>
      <c r="E58" s="29" t="s">
        <v>1534</v>
      </c>
      <c r="F58" s="30" t="s">
        <v>468</v>
      </c>
      <c r="G58" s="27" t="s">
        <v>83</v>
      </c>
      <c r="H58" s="31">
        <v>10</v>
      </c>
      <c r="I58" s="31">
        <v>7</v>
      </c>
      <c r="J58" s="31" t="s">
        <v>27</v>
      </c>
      <c r="K58" s="31" t="s">
        <v>27</v>
      </c>
      <c r="L58" s="38"/>
      <c r="M58" s="38">
        <v>7</v>
      </c>
      <c r="N58" s="38" t="s">
        <v>3832</v>
      </c>
      <c r="O58" s="38"/>
      <c r="P58" s="33">
        <v>7</v>
      </c>
      <c r="Q58" s="34">
        <f t="shared" si="0"/>
        <v>7.6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1535</v>
      </c>
      <c r="D59" s="28" t="s">
        <v>1536</v>
      </c>
      <c r="E59" s="29" t="s">
        <v>1537</v>
      </c>
      <c r="F59" s="30" t="s">
        <v>1292</v>
      </c>
      <c r="G59" s="27" t="s">
        <v>267</v>
      </c>
      <c r="H59" s="31">
        <v>10</v>
      </c>
      <c r="I59" s="31">
        <v>8</v>
      </c>
      <c r="J59" s="31" t="s">
        <v>27</v>
      </c>
      <c r="K59" s="31" t="s">
        <v>27</v>
      </c>
      <c r="L59" s="38"/>
      <c r="M59" s="38">
        <v>7</v>
      </c>
      <c r="N59" s="38" t="s">
        <v>3832</v>
      </c>
      <c r="O59" s="38"/>
      <c r="P59" s="33">
        <v>7</v>
      </c>
      <c r="Q59" s="34">
        <f t="shared" si="0"/>
        <v>7.9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1538</v>
      </c>
      <c r="D60" s="28" t="s">
        <v>104</v>
      </c>
      <c r="E60" s="29" t="s">
        <v>1062</v>
      </c>
      <c r="F60" s="30" t="s">
        <v>1508</v>
      </c>
      <c r="G60" s="27" t="s">
        <v>189</v>
      </c>
      <c r="H60" s="31">
        <v>10</v>
      </c>
      <c r="I60" s="31">
        <v>7</v>
      </c>
      <c r="J60" s="31" t="s">
        <v>27</v>
      </c>
      <c r="K60" s="31" t="s">
        <v>27</v>
      </c>
      <c r="L60" s="38"/>
      <c r="M60" s="38">
        <v>5</v>
      </c>
      <c r="N60" s="137" t="s">
        <v>3834</v>
      </c>
      <c r="O60" s="38"/>
      <c r="P60" s="33">
        <v>5</v>
      </c>
      <c r="Q60" s="34">
        <f t="shared" si="0"/>
        <v>6.6</v>
      </c>
      <c r="R60" s="35" t="str">
        <f t="shared" si="3"/>
        <v>C+</v>
      </c>
      <c r="S60" s="36" t="str">
        <f t="shared" si="1"/>
        <v>Trung bình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1539</v>
      </c>
      <c r="D61" s="28" t="s">
        <v>1173</v>
      </c>
      <c r="E61" s="29" t="s">
        <v>250</v>
      </c>
      <c r="F61" s="30" t="s">
        <v>1540</v>
      </c>
      <c r="G61" s="27" t="s">
        <v>64</v>
      </c>
      <c r="H61" s="31">
        <v>10</v>
      </c>
      <c r="I61" s="31">
        <v>9</v>
      </c>
      <c r="J61" s="31" t="s">
        <v>27</v>
      </c>
      <c r="K61" s="31" t="s">
        <v>27</v>
      </c>
      <c r="L61" s="38"/>
      <c r="M61" s="38">
        <v>5</v>
      </c>
      <c r="N61" s="137" t="s">
        <v>3834</v>
      </c>
      <c r="O61" s="38"/>
      <c r="P61" s="33">
        <v>5</v>
      </c>
      <c r="Q61" s="34">
        <f t="shared" si="0"/>
        <v>7.2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1541</v>
      </c>
      <c r="D62" s="28" t="s">
        <v>104</v>
      </c>
      <c r="E62" s="29" t="s">
        <v>1542</v>
      </c>
      <c r="F62" s="30" t="s">
        <v>1543</v>
      </c>
      <c r="G62" s="27" t="s">
        <v>434</v>
      </c>
      <c r="H62" s="31">
        <v>10</v>
      </c>
      <c r="I62" s="31">
        <v>7</v>
      </c>
      <c r="J62" s="31" t="s">
        <v>27</v>
      </c>
      <c r="K62" s="31" t="s">
        <v>27</v>
      </c>
      <c r="L62" s="38"/>
      <c r="M62" s="38">
        <v>5</v>
      </c>
      <c r="N62" s="137" t="s">
        <v>3834</v>
      </c>
      <c r="O62" s="38"/>
      <c r="P62" s="33">
        <v>5</v>
      </c>
      <c r="Q62" s="34">
        <f t="shared" si="0"/>
        <v>6.6</v>
      </c>
      <c r="R62" s="35" t="str">
        <f t="shared" si="3"/>
        <v>C+</v>
      </c>
      <c r="S62" s="36" t="str">
        <f t="shared" si="1"/>
        <v>Trung bình</v>
      </c>
      <c r="T62" s="37" t="str">
        <f t="shared" si="4"/>
        <v/>
      </c>
      <c r="U62" s="91"/>
      <c r="V62" s="89" t="str">
        <f t="shared" si="2"/>
        <v>Đạt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1544</v>
      </c>
      <c r="D63" s="28" t="s">
        <v>1545</v>
      </c>
      <c r="E63" s="29" t="s">
        <v>531</v>
      </c>
      <c r="F63" s="30" t="s">
        <v>446</v>
      </c>
      <c r="G63" s="27" t="s">
        <v>170</v>
      </c>
      <c r="H63" s="31">
        <v>10</v>
      </c>
      <c r="I63" s="31">
        <v>5</v>
      </c>
      <c r="J63" s="31" t="s">
        <v>27</v>
      </c>
      <c r="K63" s="31" t="s">
        <v>27</v>
      </c>
      <c r="L63" s="38"/>
      <c r="M63" s="38">
        <v>5</v>
      </c>
      <c r="N63" s="137" t="s">
        <v>3834</v>
      </c>
      <c r="O63" s="38"/>
      <c r="P63" s="33">
        <v>5</v>
      </c>
      <c r="Q63" s="34">
        <f t="shared" si="0"/>
        <v>6</v>
      </c>
      <c r="R63" s="35" t="str">
        <f t="shared" si="3"/>
        <v>C</v>
      </c>
      <c r="S63" s="36" t="str">
        <f t="shared" si="1"/>
        <v>Trung bình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1546</v>
      </c>
      <c r="D64" s="28" t="s">
        <v>1547</v>
      </c>
      <c r="E64" s="29" t="s">
        <v>257</v>
      </c>
      <c r="F64" s="30" t="s">
        <v>1548</v>
      </c>
      <c r="G64" s="27" t="s">
        <v>92</v>
      </c>
      <c r="H64" s="31">
        <v>10</v>
      </c>
      <c r="I64" s="31">
        <v>7</v>
      </c>
      <c r="J64" s="31" t="s">
        <v>27</v>
      </c>
      <c r="K64" s="31" t="s">
        <v>27</v>
      </c>
      <c r="L64" s="38"/>
      <c r="M64" s="38">
        <v>7</v>
      </c>
      <c r="N64" s="38" t="s">
        <v>3832</v>
      </c>
      <c r="O64" s="38"/>
      <c r="P64" s="33">
        <v>7</v>
      </c>
      <c r="Q64" s="34">
        <f t="shared" si="0"/>
        <v>7.6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1549</v>
      </c>
      <c r="D65" s="28" t="s">
        <v>1550</v>
      </c>
      <c r="E65" s="29" t="s">
        <v>257</v>
      </c>
      <c r="F65" s="30" t="s">
        <v>1292</v>
      </c>
      <c r="G65" s="27" t="s">
        <v>365</v>
      </c>
      <c r="H65" s="31">
        <v>10</v>
      </c>
      <c r="I65" s="31">
        <v>6</v>
      </c>
      <c r="J65" s="31" t="s">
        <v>27</v>
      </c>
      <c r="K65" s="31" t="s">
        <v>27</v>
      </c>
      <c r="L65" s="38"/>
      <c r="M65" s="38">
        <v>5</v>
      </c>
      <c r="N65" s="137" t="s">
        <v>3834</v>
      </c>
      <c r="O65" s="38"/>
      <c r="P65" s="33">
        <v>5</v>
      </c>
      <c r="Q65" s="34">
        <f t="shared" si="0"/>
        <v>6.3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1551</v>
      </c>
      <c r="D66" s="28" t="s">
        <v>1476</v>
      </c>
      <c r="E66" s="29" t="s">
        <v>257</v>
      </c>
      <c r="F66" s="30" t="s">
        <v>1274</v>
      </c>
      <c r="G66" s="27" t="s">
        <v>424</v>
      </c>
      <c r="H66" s="31">
        <v>10</v>
      </c>
      <c r="I66" s="31">
        <v>8</v>
      </c>
      <c r="J66" s="31" t="s">
        <v>27</v>
      </c>
      <c r="K66" s="31" t="s">
        <v>27</v>
      </c>
      <c r="L66" s="38"/>
      <c r="M66" s="38">
        <v>5</v>
      </c>
      <c r="N66" s="137" t="s">
        <v>3834</v>
      </c>
      <c r="O66" s="38"/>
      <c r="P66" s="33">
        <v>5</v>
      </c>
      <c r="Q66" s="34">
        <f t="shared" si="0"/>
        <v>6.9</v>
      </c>
      <c r="R66" s="35" t="str">
        <f t="shared" si="3"/>
        <v>C+</v>
      </c>
      <c r="S66" s="36" t="str">
        <f t="shared" si="1"/>
        <v>Trung bình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1552</v>
      </c>
      <c r="D67" s="28" t="s">
        <v>1553</v>
      </c>
      <c r="E67" s="29" t="s">
        <v>1382</v>
      </c>
      <c r="F67" s="30" t="s">
        <v>1279</v>
      </c>
      <c r="G67" s="27" t="s">
        <v>365</v>
      </c>
      <c r="H67" s="31">
        <v>10</v>
      </c>
      <c r="I67" s="31">
        <v>9</v>
      </c>
      <c r="J67" s="31" t="s">
        <v>27</v>
      </c>
      <c r="K67" s="31" t="s">
        <v>27</v>
      </c>
      <c r="L67" s="38"/>
      <c r="M67" s="38">
        <v>8</v>
      </c>
      <c r="N67" s="38" t="s">
        <v>3836</v>
      </c>
      <c r="O67" s="38"/>
      <c r="P67" s="33">
        <v>8</v>
      </c>
      <c r="Q67" s="34">
        <f t="shared" si="0"/>
        <v>8.6999999999999993</v>
      </c>
      <c r="R67" s="35" t="str">
        <f t="shared" si="3"/>
        <v>A</v>
      </c>
      <c r="S67" s="36" t="str">
        <f t="shared" si="1"/>
        <v>Giỏi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1554</v>
      </c>
      <c r="D68" s="28" t="s">
        <v>1555</v>
      </c>
      <c r="E68" s="29" t="s">
        <v>746</v>
      </c>
      <c r="F68" s="30" t="s">
        <v>1556</v>
      </c>
      <c r="G68" s="27" t="s">
        <v>365</v>
      </c>
      <c r="H68" s="31">
        <v>10</v>
      </c>
      <c r="I68" s="31">
        <v>5</v>
      </c>
      <c r="J68" s="31" t="s">
        <v>27</v>
      </c>
      <c r="K68" s="31" t="s">
        <v>27</v>
      </c>
      <c r="L68" s="38"/>
      <c r="M68" s="38">
        <v>8</v>
      </c>
      <c r="N68" s="38" t="s">
        <v>3836</v>
      </c>
      <c r="O68" s="38"/>
      <c r="P68" s="33">
        <v>8</v>
      </c>
      <c r="Q68" s="34">
        <f t="shared" si="0"/>
        <v>7.5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1557</v>
      </c>
      <c r="D69" s="28" t="s">
        <v>1558</v>
      </c>
      <c r="E69" s="29" t="s">
        <v>746</v>
      </c>
      <c r="F69" s="30" t="s">
        <v>503</v>
      </c>
      <c r="G69" s="27" t="s">
        <v>97</v>
      </c>
      <c r="H69" s="31">
        <v>10</v>
      </c>
      <c r="I69" s="31">
        <v>4</v>
      </c>
      <c r="J69" s="31" t="s">
        <v>27</v>
      </c>
      <c r="K69" s="31" t="s">
        <v>27</v>
      </c>
      <c r="L69" s="38"/>
      <c r="M69" s="38">
        <v>4</v>
      </c>
      <c r="N69" s="38" t="s">
        <v>3835</v>
      </c>
      <c r="O69" s="38"/>
      <c r="P69" s="33">
        <v>4</v>
      </c>
      <c r="Q69" s="34">
        <f t="shared" si="0"/>
        <v>5.2</v>
      </c>
      <c r="R69" s="35" t="str">
        <f t="shared" si="3"/>
        <v>D+</v>
      </c>
      <c r="S69" s="36" t="str">
        <f t="shared" si="1"/>
        <v>Trung bình yếu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1559</v>
      </c>
      <c r="D70" s="28" t="s">
        <v>253</v>
      </c>
      <c r="E70" s="29" t="s">
        <v>1560</v>
      </c>
      <c r="F70" s="30" t="s">
        <v>1561</v>
      </c>
      <c r="G70" s="27" t="s">
        <v>652</v>
      </c>
      <c r="H70" s="31">
        <v>10</v>
      </c>
      <c r="I70" s="31">
        <v>5</v>
      </c>
      <c r="J70" s="31" t="s">
        <v>27</v>
      </c>
      <c r="K70" s="31" t="s">
        <v>27</v>
      </c>
      <c r="L70" s="38"/>
      <c r="M70" s="38">
        <v>5</v>
      </c>
      <c r="N70" s="137" t="s">
        <v>3834</v>
      </c>
      <c r="O70" s="38"/>
      <c r="P70" s="33">
        <v>5</v>
      </c>
      <c r="Q70" s="34">
        <f t="shared" si="0"/>
        <v>6</v>
      </c>
      <c r="R70" s="35" t="str">
        <f t="shared" si="3"/>
        <v>C</v>
      </c>
      <c r="S70" s="36" t="str">
        <f t="shared" si="1"/>
        <v>Trung bình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1562</v>
      </c>
      <c r="D71" s="28" t="s">
        <v>122</v>
      </c>
      <c r="E71" s="29" t="s">
        <v>1563</v>
      </c>
      <c r="F71" s="30" t="s">
        <v>503</v>
      </c>
      <c r="G71" s="27" t="s">
        <v>115</v>
      </c>
      <c r="H71" s="31">
        <v>10</v>
      </c>
      <c r="I71" s="31">
        <v>6</v>
      </c>
      <c r="J71" s="31" t="s">
        <v>27</v>
      </c>
      <c r="K71" s="31" t="s">
        <v>27</v>
      </c>
      <c r="L71" s="38"/>
      <c r="M71" s="38">
        <v>7</v>
      </c>
      <c r="N71" s="38" t="s">
        <v>3832</v>
      </c>
      <c r="O71" s="38"/>
      <c r="P71" s="33">
        <v>7</v>
      </c>
      <c r="Q71" s="34">
        <f t="shared" si="0"/>
        <v>7.3</v>
      </c>
      <c r="R71" s="35" t="str">
        <f t="shared" si="3"/>
        <v>B</v>
      </c>
      <c r="S71" s="36" t="str">
        <f t="shared" si="1"/>
        <v>Khá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1564</v>
      </c>
      <c r="D72" s="28" t="s">
        <v>104</v>
      </c>
      <c r="E72" s="29" t="s">
        <v>293</v>
      </c>
      <c r="F72" s="30" t="s">
        <v>1565</v>
      </c>
      <c r="G72" s="27" t="s">
        <v>227</v>
      </c>
      <c r="H72" s="31">
        <v>7</v>
      </c>
      <c r="I72" s="31">
        <v>4</v>
      </c>
      <c r="J72" s="31" t="s">
        <v>27</v>
      </c>
      <c r="K72" s="31" t="s">
        <v>27</v>
      </c>
      <c r="L72" s="38"/>
      <c r="M72" s="38">
        <v>7</v>
      </c>
      <c r="N72" s="38" t="s">
        <v>3832</v>
      </c>
      <c r="O72" s="38"/>
      <c r="P72" s="33">
        <v>7</v>
      </c>
      <c r="Q72" s="34">
        <f t="shared" si="0"/>
        <v>6.1</v>
      </c>
      <c r="R72" s="35" t="str">
        <f t="shared" si="3"/>
        <v>C</v>
      </c>
      <c r="S72" s="36" t="str">
        <f t="shared" si="1"/>
        <v>Trung bình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1566</v>
      </c>
      <c r="D73" s="28" t="s">
        <v>104</v>
      </c>
      <c r="E73" s="29" t="s">
        <v>757</v>
      </c>
      <c r="F73" s="30" t="s">
        <v>1567</v>
      </c>
      <c r="G73" s="27" t="s">
        <v>768</v>
      </c>
      <c r="H73" s="31">
        <v>10</v>
      </c>
      <c r="I73" s="31">
        <v>7</v>
      </c>
      <c r="J73" s="31" t="s">
        <v>27</v>
      </c>
      <c r="K73" s="31" t="s">
        <v>27</v>
      </c>
      <c r="L73" s="38"/>
      <c r="M73" s="38">
        <v>4</v>
      </c>
      <c r="N73" s="38" t="s">
        <v>3835</v>
      </c>
      <c r="O73" s="38"/>
      <c r="P73" s="33">
        <v>4</v>
      </c>
      <c r="Q73" s="34">
        <f t="shared" si="0"/>
        <v>6.1</v>
      </c>
      <c r="R73" s="35" t="str">
        <f t="shared" si="3"/>
        <v>C</v>
      </c>
      <c r="S73" s="36" t="str">
        <f t="shared" si="1"/>
        <v>Trung bình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1568</v>
      </c>
      <c r="D74" s="28" t="s">
        <v>448</v>
      </c>
      <c r="E74" s="29" t="s">
        <v>1569</v>
      </c>
      <c r="F74" s="30" t="s">
        <v>1292</v>
      </c>
      <c r="G74" s="27" t="s">
        <v>768</v>
      </c>
      <c r="H74" s="31">
        <v>10</v>
      </c>
      <c r="I74" s="31">
        <v>7</v>
      </c>
      <c r="J74" s="31" t="s">
        <v>27</v>
      </c>
      <c r="K74" s="31" t="s">
        <v>27</v>
      </c>
      <c r="L74" s="38"/>
      <c r="M74" s="38">
        <v>6</v>
      </c>
      <c r="N74" s="38" t="s">
        <v>3833</v>
      </c>
      <c r="O74" s="38"/>
      <c r="P74" s="33">
        <v>6</v>
      </c>
      <c r="Q74" s="34">
        <f t="shared" si="0"/>
        <v>7.1</v>
      </c>
      <c r="R74" s="35" t="str">
        <f t="shared" si="3"/>
        <v>B</v>
      </c>
      <c r="S74" s="36" t="str">
        <f t="shared" si="1"/>
        <v>Khá</v>
      </c>
      <c r="T74" s="37" t="str">
        <f t="shared" si="4"/>
        <v/>
      </c>
      <c r="U74" s="91"/>
      <c r="V74" s="89" t="str">
        <f t="shared" si="2"/>
        <v>Đạt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1570</v>
      </c>
      <c r="D75" s="28" t="s">
        <v>467</v>
      </c>
      <c r="E75" s="29" t="s">
        <v>300</v>
      </c>
      <c r="F75" s="30" t="s">
        <v>1565</v>
      </c>
      <c r="G75" s="27" t="s">
        <v>97</v>
      </c>
      <c r="H75" s="31">
        <v>10</v>
      </c>
      <c r="I75" s="31">
        <v>5</v>
      </c>
      <c r="J75" s="31" t="s">
        <v>27</v>
      </c>
      <c r="K75" s="31" t="s">
        <v>27</v>
      </c>
      <c r="L75" s="38"/>
      <c r="M75" s="38">
        <v>5</v>
      </c>
      <c r="N75" s="137" t="s">
        <v>3834</v>
      </c>
      <c r="O75" s="38"/>
      <c r="P75" s="33">
        <v>5</v>
      </c>
      <c r="Q75" s="34">
        <f t="shared" ref="Q75:Q82" si="5">ROUND(SUMPRODUCT(H75:P75,$H$10:$P$10)/100,1)</f>
        <v>6</v>
      </c>
      <c r="R75" s="35" t="str">
        <f t="shared" si="3"/>
        <v>C</v>
      </c>
      <c r="S75" s="36" t="str">
        <f t="shared" si="1"/>
        <v>Trung bình</v>
      </c>
      <c r="T75" s="37" t="str">
        <f t="shared" si="4"/>
        <v/>
      </c>
      <c r="U75" s="91"/>
      <c r="V75" s="89" t="str">
        <f t="shared" ref="V75:V82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1571</v>
      </c>
      <c r="D76" s="28" t="s">
        <v>1572</v>
      </c>
      <c r="E76" s="29" t="s">
        <v>566</v>
      </c>
      <c r="F76" s="30" t="s">
        <v>1573</v>
      </c>
      <c r="G76" s="27" t="s">
        <v>768</v>
      </c>
      <c r="H76" s="31">
        <v>10</v>
      </c>
      <c r="I76" s="31">
        <v>8</v>
      </c>
      <c r="J76" s="31" t="s">
        <v>27</v>
      </c>
      <c r="K76" s="31" t="s">
        <v>27</v>
      </c>
      <c r="L76" s="38"/>
      <c r="M76" s="38">
        <v>6</v>
      </c>
      <c r="N76" s="38" t="s">
        <v>3833</v>
      </c>
      <c r="O76" s="38"/>
      <c r="P76" s="33">
        <v>6</v>
      </c>
      <c r="Q76" s="34">
        <f t="shared" si="5"/>
        <v>7.4</v>
      </c>
      <c r="R76" s="35" t="str">
        <f t="shared" si="3"/>
        <v>B</v>
      </c>
      <c r="S76" s="36" t="str">
        <f t="shared" si="1"/>
        <v>Khá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1574</v>
      </c>
      <c r="D77" s="28" t="s">
        <v>686</v>
      </c>
      <c r="E77" s="29" t="s">
        <v>311</v>
      </c>
      <c r="F77" s="30" t="s">
        <v>1575</v>
      </c>
      <c r="G77" s="27" t="s">
        <v>227</v>
      </c>
      <c r="H77" s="31">
        <v>8</v>
      </c>
      <c r="I77" s="31">
        <v>5</v>
      </c>
      <c r="J77" s="31" t="s">
        <v>27</v>
      </c>
      <c r="K77" s="31" t="s">
        <v>27</v>
      </c>
      <c r="L77" s="38"/>
      <c r="M77" s="38">
        <v>5</v>
      </c>
      <c r="N77" s="137" t="s">
        <v>3834</v>
      </c>
      <c r="O77" s="38"/>
      <c r="P77" s="33">
        <v>5</v>
      </c>
      <c r="Q77" s="34">
        <f t="shared" si="5"/>
        <v>5.6</v>
      </c>
      <c r="R77" s="35" t="str">
        <f t="shared" si="3"/>
        <v>C</v>
      </c>
      <c r="S77" s="36" t="str">
        <f t="shared" si="1"/>
        <v>Trung bình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1576</v>
      </c>
      <c r="D78" s="28" t="s">
        <v>1577</v>
      </c>
      <c r="E78" s="29" t="s">
        <v>326</v>
      </c>
      <c r="F78" s="30" t="s">
        <v>1578</v>
      </c>
      <c r="G78" s="27" t="s">
        <v>267</v>
      </c>
      <c r="H78" s="31">
        <v>10</v>
      </c>
      <c r="I78" s="31">
        <v>9</v>
      </c>
      <c r="J78" s="31" t="s">
        <v>27</v>
      </c>
      <c r="K78" s="31" t="s">
        <v>27</v>
      </c>
      <c r="L78" s="38"/>
      <c r="M78" s="38">
        <v>5</v>
      </c>
      <c r="N78" s="137" t="s">
        <v>3834</v>
      </c>
      <c r="O78" s="38"/>
      <c r="P78" s="33">
        <v>5</v>
      </c>
      <c r="Q78" s="34">
        <f t="shared" si="5"/>
        <v>7.2</v>
      </c>
      <c r="R78" s="35" t="str">
        <f t="shared" si="3"/>
        <v>B</v>
      </c>
      <c r="S78" s="36" t="str">
        <f t="shared" si="1"/>
        <v>Khá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1579</v>
      </c>
      <c r="D79" s="28" t="s">
        <v>734</v>
      </c>
      <c r="E79" s="29" t="s">
        <v>326</v>
      </c>
      <c r="F79" s="30" t="s">
        <v>1449</v>
      </c>
      <c r="G79" s="27" t="s">
        <v>92</v>
      </c>
      <c r="H79" s="31">
        <v>10</v>
      </c>
      <c r="I79" s="31">
        <v>9</v>
      </c>
      <c r="J79" s="31" t="s">
        <v>27</v>
      </c>
      <c r="K79" s="31" t="s">
        <v>27</v>
      </c>
      <c r="L79" s="38"/>
      <c r="M79" s="38">
        <v>9</v>
      </c>
      <c r="N79" s="38" t="s">
        <v>3837</v>
      </c>
      <c r="O79" s="38"/>
      <c r="P79" s="33">
        <v>9</v>
      </c>
      <c r="Q79" s="34">
        <f t="shared" si="5"/>
        <v>9.1999999999999993</v>
      </c>
      <c r="R79" s="35" t="str">
        <f t="shared" si="3"/>
        <v>A+</v>
      </c>
      <c r="S79" s="36" t="str">
        <f t="shared" si="1"/>
        <v>Giỏi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1580</v>
      </c>
      <c r="D80" s="28" t="s">
        <v>619</v>
      </c>
      <c r="E80" s="29" t="s">
        <v>326</v>
      </c>
      <c r="F80" s="30" t="s">
        <v>676</v>
      </c>
      <c r="G80" s="27" t="s">
        <v>365</v>
      </c>
      <c r="H80" s="31">
        <v>10</v>
      </c>
      <c r="I80" s="31">
        <v>10</v>
      </c>
      <c r="J80" s="31" t="s">
        <v>27</v>
      </c>
      <c r="K80" s="31" t="s">
        <v>27</v>
      </c>
      <c r="L80" s="38"/>
      <c r="M80" s="38">
        <v>6</v>
      </c>
      <c r="N80" s="38" t="s">
        <v>3833</v>
      </c>
      <c r="O80" s="38"/>
      <c r="P80" s="33">
        <v>6</v>
      </c>
      <c r="Q80" s="34">
        <f t="shared" si="5"/>
        <v>8</v>
      </c>
      <c r="R80" s="35" t="str">
        <f t="shared" si="3"/>
        <v>B+</v>
      </c>
      <c r="S80" s="36" t="str">
        <f t="shared" si="1"/>
        <v>Khá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1581</v>
      </c>
      <c r="D81" s="28" t="s">
        <v>1582</v>
      </c>
      <c r="E81" s="29" t="s">
        <v>1583</v>
      </c>
      <c r="F81" s="30" t="s">
        <v>1584</v>
      </c>
      <c r="G81" s="27" t="s">
        <v>181</v>
      </c>
      <c r="H81" s="31">
        <v>10</v>
      </c>
      <c r="I81" s="31">
        <v>7</v>
      </c>
      <c r="J81" s="31" t="s">
        <v>27</v>
      </c>
      <c r="K81" s="31" t="s">
        <v>27</v>
      </c>
      <c r="L81" s="38"/>
      <c r="M81" s="38">
        <v>7</v>
      </c>
      <c r="N81" s="38" t="s">
        <v>3832</v>
      </c>
      <c r="O81" s="38"/>
      <c r="P81" s="33">
        <v>7</v>
      </c>
      <c r="Q81" s="34">
        <f t="shared" si="5"/>
        <v>7.6</v>
      </c>
      <c r="R81" s="35" t="str">
        <f t="shared" si="3"/>
        <v>B</v>
      </c>
      <c r="S81" s="36" t="str">
        <f t="shared" si="1"/>
        <v>Khá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1585</v>
      </c>
      <c r="D82" s="28" t="s">
        <v>1586</v>
      </c>
      <c r="E82" s="29" t="s">
        <v>334</v>
      </c>
      <c r="F82" s="30" t="s">
        <v>1587</v>
      </c>
      <c r="G82" s="27" t="s">
        <v>92</v>
      </c>
      <c r="H82" s="31">
        <v>10</v>
      </c>
      <c r="I82" s="31">
        <v>9</v>
      </c>
      <c r="J82" s="31" t="s">
        <v>27</v>
      </c>
      <c r="K82" s="31" t="s">
        <v>27</v>
      </c>
      <c r="L82" s="38"/>
      <c r="M82" s="38">
        <v>9</v>
      </c>
      <c r="N82" s="38" t="s">
        <v>3837</v>
      </c>
      <c r="O82" s="38"/>
      <c r="P82" s="33">
        <v>9</v>
      </c>
      <c r="Q82" s="34">
        <f t="shared" si="5"/>
        <v>9.1999999999999993</v>
      </c>
      <c r="R82" s="35" t="str">
        <f t="shared" si="3"/>
        <v>A+</v>
      </c>
      <c r="S82" s="36" t="str">
        <f t="shared" si="1"/>
        <v>Giỏi</v>
      </c>
      <c r="T82" s="37" t="str">
        <f t="shared" si="4"/>
        <v/>
      </c>
      <c r="U82" s="91"/>
      <c r="V82" s="89" t="str">
        <f t="shared" si="6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7.5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t="16.5">
      <c r="A84" s="2"/>
      <c r="B84" s="111" t="s">
        <v>28</v>
      </c>
      <c r="C84" s="111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t="16.5" customHeight="1">
      <c r="A85" s="2"/>
      <c r="B85" s="45" t="s">
        <v>29</v>
      </c>
      <c r="C85" s="45"/>
      <c r="D85" s="46">
        <f>+$Y$9</f>
        <v>72</v>
      </c>
      <c r="E85" s="47" t="s">
        <v>30</v>
      </c>
      <c r="F85" s="47"/>
      <c r="G85" s="131" t="s">
        <v>31</v>
      </c>
      <c r="H85" s="131"/>
      <c r="I85" s="131"/>
      <c r="J85" s="131"/>
      <c r="K85" s="131"/>
      <c r="L85" s="131"/>
      <c r="M85" s="131"/>
      <c r="N85" s="131"/>
      <c r="O85" s="131"/>
      <c r="P85" s="48">
        <f>$Y$9 -COUNTIF($T$10:$T$272,"Vắng") -COUNTIF($T$10:$T$272,"Vắng có phép") - COUNTIF($T$10:$T$272,"Đình chỉ thi") - COUNTIF($T$10:$T$272,"Không đủ ĐKDT")</f>
        <v>70</v>
      </c>
      <c r="Q85" s="48"/>
      <c r="R85" s="49"/>
      <c r="S85" s="50"/>
      <c r="T85" s="50" t="s">
        <v>30</v>
      </c>
      <c r="U85" s="3"/>
    </row>
    <row r="86" spans="1:38" ht="16.5" customHeight="1">
      <c r="A86" s="2"/>
      <c r="B86" s="45" t="s">
        <v>32</v>
      </c>
      <c r="C86" s="45"/>
      <c r="D86" s="46">
        <f>+$AJ$9</f>
        <v>70</v>
      </c>
      <c r="E86" s="47" t="s">
        <v>30</v>
      </c>
      <c r="F86" s="47"/>
      <c r="G86" s="131" t="s">
        <v>33</v>
      </c>
      <c r="H86" s="131"/>
      <c r="I86" s="131"/>
      <c r="J86" s="131"/>
      <c r="K86" s="131"/>
      <c r="L86" s="131"/>
      <c r="M86" s="131"/>
      <c r="N86" s="131"/>
      <c r="O86" s="131"/>
      <c r="P86" s="51">
        <f>COUNTIF($T$10:$T$148,"Vắng")</f>
        <v>0</v>
      </c>
      <c r="Q86" s="51"/>
      <c r="R86" s="52"/>
      <c r="S86" s="50"/>
      <c r="T86" s="50" t="s">
        <v>30</v>
      </c>
      <c r="U86" s="3"/>
    </row>
    <row r="87" spans="1:38" ht="16.5" customHeight="1">
      <c r="A87" s="2"/>
      <c r="B87" s="45" t="s">
        <v>53</v>
      </c>
      <c r="C87" s="45"/>
      <c r="D87" s="83">
        <f>COUNTIF(V11:V82,"Học lại")</f>
        <v>2</v>
      </c>
      <c r="E87" s="47" t="s">
        <v>30</v>
      </c>
      <c r="F87" s="47"/>
      <c r="G87" s="131" t="s">
        <v>54</v>
      </c>
      <c r="H87" s="131"/>
      <c r="I87" s="131"/>
      <c r="J87" s="131"/>
      <c r="K87" s="131"/>
      <c r="L87" s="131"/>
      <c r="M87" s="131"/>
      <c r="N87" s="131"/>
      <c r="O87" s="131"/>
      <c r="P87" s="48">
        <f>COUNTIF($T$10:$T$148,"Vắng có phép")</f>
        <v>0</v>
      </c>
      <c r="Q87" s="48"/>
      <c r="R87" s="49"/>
      <c r="S87" s="50"/>
      <c r="T87" s="50" t="s">
        <v>30</v>
      </c>
      <c r="U87" s="3"/>
    </row>
    <row r="88" spans="1:38" ht="3" customHeight="1">
      <c r="A88" s="2"/>
      <c r="B88" s="39"/>
      <c r="C88" s="40"/>
      <c r="D88" s="40"/>
      <c r="E88" s="41"/>
      <c r="F88" s="41"/>
      <c r="G88" s="41"/>
      <c r="H88" s="42"/>
      <c r="I88" s="43"/>
      <c r="J88" s="43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</row>
    <row r="89" spans="1:38">
      <c r="B89" s="84" t="s">
        <v>34</v>
      </c>
      <c r="C89" s="84"/>
      <c r="D89" s="85">
        <f>COUNTIF(V11:V82,"Thi lại")</f>
        <v>0</v>
      </c>
      <c r="E89" s="86" t="s">
        <v>30</v>
      </c>
      <c r="F89" s="3"/>
      <c r="G89" s="3"/>
      <c r="H89" s="3"/>
      <c r="I89" s="3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3"/>
    </row>
    <row r="90" spans="1:38">
      <c r="B90" s="84"/>
      <c r="C90" s="84"/>
      <c r="D90" s="85"/>
      <c r="E90" s="86"/>
      <c r="F90" s="3"/>
      <c r="G90" s="3"/>
      <c r="H90" s="3"/>
      <c r="I90" s="3"/>
      <c r="J90" s="130" t="s">
        <v>3865</v>
      </c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3"/>
    </row>
    <row r="91" spans="1:38">
      <c r="A91" s="53"/>
      <c r="B91" s="99" t="s">
        <v>35</v>
      </c>
      <c r="C91" s="99"/>
      <c r="D91" s="99"/>
      <c r="E91" s="99"/>
      <c r="F91" s="99"/>
      <c r="G91" s="99"/>
      <c r="H91" s="99"/>
      <c r="I91" s="54"/>
      <c r="J91" s="104" t="s">
        <v>36</v>
      </c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3"/>
    </row>
    <row r="92" spans="1:38" ht="4.5" customHeight="1">
      <c r="A92" s="2"/>
      <c r="B92" s="39"/>
      <c r="C92" s="55"/>
      <c r="D92" s="55"/>
      <c r="E92" s="56"/>
      <c r="F92" s="56"/>
      <c r="G92" s="56"/>
      <c r="H92" s="57"/>
      <c r="I92" s="58"/>
      <c r="J92" s="58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38" s="2" customFormat="1">
      <c r="B93" s="99" t="s">
        <v>37</v>
      </c>
      <c r="C93" s="99"/>
      <c r="D93" s="101" t="s">
        <v>38</v>
      </c>
      <c r="E93" s="101"/>
      <c r="F93" s="101"/>
      <c r="G93" s="101"/>
      <c r="H93" s="101"/>
      <c r="I93" s="58"/>
      <c r="J93" s="58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9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3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18" customHeight="1">
      <c r="A99" s="1"/>
      <c r="B99" s="100" t="s">
        <v>3863</v>
      </c>
      <c r="C99" s="100"/>
      <c r="D99" s="100" t="s">
        <v>3864</v>
      </c>
      <c r="E99" s="100"/>
      <c r="F99" s="100"/>
      <c r="G99" s="100"/>
      <c r="H99" s="100"/>
      <c r="I99" s="100"/>
      <c r="J99" s="100" t="s">
        <v>39</v>
      </c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4.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36.7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ht="38.25" hidden="1" customHeight="1">
      <c r="B102" s="98" t="s">
        <v>51</v>
      </c>
      <c r="C102" s="99"/>
      <c r="D102" s="99"/>
      <c r="E102" s="99"/>
      <c r="F102" s="99"/>
      <c r="G102" s="99"/>
      <c r="H102" s="98" t="s">
        <v>52</v>
      </c>
      <c r="I102" s="98"/>
      <c r="J102" s="98"/>
      <c r="K102" s="98"/>
      <c r="L102" s="98"/>
      <c r="M102" s="98"/>
      <c r="N102" s="102" t="s">
        <v>57</v>
      </c>
      <c r="O102" s="102"/>
      <c r="P102" s="102"/>
      <c r="Q102" s="102"/>
      <c r="R102" s="102"/>
      <c r="S102" s="102"/>
      <c r="T102" s="102"/>
      <c r="U102" s="102"/>
    </row>
    <row r="103" spans="1:38" hidden="1">
      <c r="B103" s="39"/>
      <c r="C103" s="55"/>
      <c r="D103" s="55"/>
      <c r="E103" s="56"/>
      <c r="F103" s="56"/>
      <c r="G103" s="56"/>
      <c r="H103" s="57"/>
      <c r="I103" s="58"/>
      <c r="J103" s="58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38" hidden="1">
      <c r="B104" s="99" t="s">
        <v>37</v>
      </c>
      <c r="C104" s="99"/>
      <c r="D104" s="101" t="s">
        <v>38</v>
      </c>
      <c r="E104" s="101"/>
      <c r="F104" s="101"/>
      <c r="G104" s="101"/>
      <c r="H104" s="101"/>
      <c r="I104" s="58"/>
      <c r="J104" s="58"/>
      <c r="K104" s="44"/>
      <c r="L104" s="44"/>
      <c r="M104" s="44"/>
      <c r="N104" s="44"/>
      <c r="O104" s="44"/>
      <c r="P104" s="44"/>
      <c r="Q104" s="44"/>
      <c r="R104" s="44"/>
      <c r="S104" s="44"/>
      <c r="T104" s="44"/>
    </row>
    <row r="105" spans="1:38" hidden="1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38" hidden="1"/>
    <row r="107" spans="1:38" hidden="1"/>
    <row r="108" spans="1:38" hidden="1"/>
    <row r="109" spans="1:38" hidden="1"/>
    <row r="110" spans="1:38" s="62" customFormat="1" hidden="1">
      <c r="A110" s="1"/>
      <c r="B110" s="97" t="s">
        <v>3838</v>
      </c>
      <c r="C110" s="97"/>
      <c r="D110" s="97"/>
      <c r="E110" s="97" t="s">
        <v>3821</v>
      </c>
      <c r="F110" s="97"/>
      <c r="G110" s="97"/>
      <c r="H110" s="97" t="s">
        <v>3838</v>
      </c>
      <c r="I110" s="97"/>
      <c r="J110" s="97"/>
      <c r="K110" s="97"/>
      <c r="L110" s="97"/>
      <c r="M110" s="97"/>
      <c r="N110" s="97" t="s">
        <v>58</v>
      </c>
      <c r="O110" s="97"/>
      <c r="P110" s="97"/>
      <c r="Q110" s="97"/>
      <c r="R110" s="97"/>
      <c r="S110" s="97"/>
      <c r="T110" s="97"/>
      <c r="U110" s="97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</row>
  </sheetData>
  <sheetProtection formatCells="0" formatColumns="0" formatRows="0" insertColumns="0" insertRows="0" insertHyperlinks="0" deleteColumns="0" deleteRows="0" sort="0" autoFilter="0" pivotTables="0"/>
  <autoFilter ref="A9:AL82">
    <filterColumn colId="3" showButton="0"/>
  </autoFilter>
  <mergeCells count="61">
    <mergeCell ref="B104:C104"/>
    <mergeCell ref="D104:H104"/>
    <mergeCell ref="B110:D110"/>
    <mergeCell ref="E110:G110"/>
    <mergeCell ref="H110:M110"/>
    <mergeCell ref="N110:U110"/>
    <mergeCell ref="B99:C99"/>
    <mergeCell ref="D99:I99"/>
    <mergeCell ref="J99:T99"/>
    <mergeCell ref="B102:G102"/>
    <mergeCell ref="H102:M102"/>
    <mergeCell ref="N102:U102"/>
    <mergeCell ref="G87:O87"/>
    <mergeCell ref="J89:T89"/>
    <mergeCell ref="J90:T90"/>
    <mergeCell ref="B91:H91"/>
    <mergeCell ref="J91:T91"/>
    <mergeCell ref="B93:C93"/>
    <mergeCell ref="D93:H93"/>
    <mergeCell ref="T8:T10"/>
    <mergeCell ref="U8:U10"/>
    <mergeCell ref="B10:G10"/>
    <mergeCell ref="B84:C84"/>
    <mergeCell ref="G85:O85"/>
    <mergeCell ref="G86:O86"/>
    <mergeCell ref="M8:N8"/>
    <mergeCell ref="O8:O9"/>
    <mergeCell ref="P8:P9"/>
    <mergeCell ref="Q8:Q10"/>
    <mergeCell ref="R8:R9"/>
    <mergeCell ref="S8:S9"/>
    <mergeCell ref="G8:G9"/>
    <mergeCell ref="H8:H9"/>
    <mergeCell ref="I8:I9"/>
    <mergeCell ref="J8:J9"/>
    <mergeCell ref="K8:K9"/>
    <mergeCell ref="L8:L9"/>
    <mergeCell ref="Z5:AC7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F8:F9"/>
    <mergeCell ref="H1:K1"/>
    <mergeCell ref="L1:T1"/>
    <mergeCell ref="B2:G2"/>
    <mergeCell ref="H2:U2"/>
    <mergeCell ref="B3:G3"/>
    <mergeCell ref="H3:U3"/>
  </mergeCells>
  <conditionalFormatting sqref="H11:P82">
    <cfRule type="cellIs" dxfId="70" priority="3" operator="greaterThan">
      <formula>10</formula>
    </cfRule>
  </conditionalFormatting>
  <conditionalFormatting sqref="C1:C1048576">
    <cfRule type="duplicateValues" dxfId="69" priority="2"/>
  </conditionalFormatting>
  <conditionalFormatting sqref="H11:H82 I11">
    <cfRule type="cellIs" dxfId="68" priority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87 AL3:AL9 X3:AK4 W5:AK9 V11:W8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L112"/>
  <sheetViews>
    <sheetView workbookViewId="0">
      <pane ySplit="4" topLeftCell="A5" activePane="bottomLeft" state="frozen"/>
      <selection activeCell="L4" sqref="L1:O1048576"/>
      <selection pane="bottomLeft" activeCell="L4" sqref="L1:O1048576"/>
    </sheetView>
  </sheetViews>
  <sheetFormatPr defaultColWidth="9" defaultRowHeight="15.75"/>
  <cols>
    <col min="1" max="1" width="0.109375" style="1" customWidth="1"/>
    <col min="2" max="2" width="4" style="1" customWidth="1"/>
    <col min="3" max="3" width="10.33203125" style="1" customWidth="1"/>
    <col min="4" max="4" width="12.109375" style="1" bestFit="1" customWidth="1"/>
    <col min="5" max="5" width="8.88671875" style="1" bestFit="1" customWidth="1"/>
    <col min="6" max="6" width="9.33203125" style="1" hidden="1" customWidth="1"/>
    <col min="7" max="7" width="10.33203125" style="1" customWidth="1"/>
    <col min="8" max="9" width="4.33203125" style="1" customWidth="1"/>
    <col min="10" max="11" width="4.33203125" style="1" hidden="1" customWidth="1"/>
    <col min="12" max="12" width="3.21875" style="1" hidden="1" customWidth="1"/>
    <col min="13" max="13" width="4.88671875" style="1" hidden="1" customWidth="1"/>
    <col min="14" max="14" width="7.21875" style="1" hidden="1" customWidth="1"/>
    <col min="15" max="15" width="8.109375" style="1" hidden="1" customWidth="1"/>
    <col min="16" max="16" width="5.44140625" style="1" customWidth="1"/>
    <col min="17" max="17" width="6.88671875" style="1" customWidth="1"/>
    <col min="18" max="18" width="6.44140625" style="1" hidden="1" customWidth="1"/>
    <col min="19" max="19" width="11.88671875" style="1" hidden="1" customWidth="1"/>
    <col min="20" max="20" width="14.21875" style="1" customWidth="1"/>
    <col min="21" max="21" width="5.88671875" style="1" hidden="1" customWidth="1"/>
    <col min="22" max="22" width="6.44140625" style="62" customWidth="1"/>
    <col min="23" max="38" width="9" style="61"/>
    <col min="39" max="16384" width="9" style="1"/>
  </cols>
  <sheetData>
    <row r="1" spans="2:38" ht="26.25" hidden="1">
      <c r="H1" s="121" t="s">
        <v>0</v>
      </c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2:38" ht="27.75" customHeight="1">
      <c r="B2" s="122" t="s">
        <v>1</v>
      </c>
      <c r="C2" s="122"/>
      <c r="D2" s="122"/>
      <c r="E2" s="122"/>
      <c r="F2" s="122"/>
      <c r="G2" s="122"/>
      <c r="H2" s="127" t="s">
        <v>3866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</row>
    <row r="3" spans="2:38" ht="25.5" customHeight="1">
      <c r="B3" s="123" t="s">
        <v>2</v>
      </c>
      <c r="C3" s="123"/>
      <c r="D3" s="123"/>
      <c r="E3" s="123"/>
      <c r="F3" s="123"/>
      <c r="G3" s="123"/>
      <c r="H3" s="128" t="s">
        <v>59</v>
      </c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7"/>
      <c r="AD3" s="62"/>
      <c r="AE3" s="63"/>
      <c r="AF3" s="62"/>
      <c r="AG3" s="62"/>
      <c r="AH3" s="62"/>
      <c r="AI3" s="63"/>
      <c r="AJ3" s="62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87"/>
      <c r="AE4" s="64"/>
      <c r="AI4" s="64"/>
    </row>
    <row r="5" spans="2:38" ht="23.25" customHeight="1">
      <c r="B5" s="125" t="s">
        <v>3</v>
      </c>
      <c r="C5" s="125"/>
      <c r="D5" s="126" t="s">
        <v>3818</v>
      </c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9" t="s">
        <v>3825</v>
      </c>
      <c r="Q5" s="129"/>
      <c r="R5" s="129"/>
      <c r="S5" s="129"/>
      <c r="T5" s="129"/>
      <c r="U5" s="129"/>
      <c r="W5" s="103" t="s">
        <v>47</v>
      </c>
      <c r="X5" s="103" t="s">
        <v>9</v>
      </c>
      <c r="Y5" s="103" t="s">
        <v>46</v>
      </c>
      <c r="Z5" s="103" t="s">
        <v>45</v>
      </c>
      <c r="AA5" s="103"/>
      <c r="AB5" s="103"/>
      <c r="AC5" s="103"/>
      <c r="AD5" s="103" t="s">
        <v>44</v>
      </c>
      <c r="AE5" s="103"/>
      <c r="AF5" s="103" t="s">
        <v>42</v>
      </c>
      <c r="AG5" s="103"/>
      <c r="AH5" s="103" t="s">
        <v>43</v>
      </c>
      <c r="AI5" s="103"/>
      <c r="AJ5" s="103" t="s">
        <v>41</v>
      </c>
      <c r="AK5" s="103"/>
      <c r="AL5" s="81"/>
    </row>
    <row r="6" spans="2:38" ht="17.25" customHeight="1">
      <c r="B6" s="124" t="s">
        <v>4</v>
      </c>
      <c r="C6" s="124"/>
      <c r="D6" s="8">
        <v>1</v>
      </c>
      <c r="G6" s="120" t="s">
        <v>55</v>
      </c>
      <c r="H6" s="120"/>
      <c r="I6" s="120"/>
      <c r="J6" s="120"/>
      <c r="K6" s="120"/>
      <c r="L6" s="120"/>
      <c r="M6" s="120"/>
      <c r="N6" s="120"/>
      <c r="O6" s="120"/>
      <c r="P6" s="120" t="s">
        <v>40</v>
      </c>
      <c r="Q6" s="120"/>
      <c r="R6" s="120"/>
      <c r="S6" s="120"/>
      <c r="T6" s="120"/>
      <c r="U6" s="120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81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59"/>
      <c r="Q7" s="3"/>
      <c r="R7" s="3"/>
      <c r="S7" s="3"/>
      <c r="T7" s="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81"/>
    </row>
    <row r="8" spans="2:38" ht="44.25" customHeight="1">
      <c r="B8" s="105" t="s">
        <v>5</v>
      </c>
      <c r="C8" s="113" t="s">
        <v>6</v>
      </c>
      <c r="D8" s="115" t="s">
        <v>7</v>
      </c>
      <c r="E8" s="116"/>
      <c r="F8" s="105" t="s">
        <v>8</v>
      </c>
      <c r="G8" s="105" t="s">
        <v>9</v>
      </c>
      <c r="H8" s="119" t="s">
        <v>10</v>
      </c>
      <c r="I8" s="119" t="s">
        <v>11</v>
      </c>
      <c r="J8" s="119" t="s">
        <v>12</v>
      </c>
      <c r="K8" s="119" t="s">
        <v>13</v>
      </c>
      <c r="L8" s="112" t="s">
        <v>14</v>
      </c>
      <c r="M8" s="108" t="s">
        <v>48</v>
      </c>
      <c r="N8" s="110"/>
      <c r="O8" s="112" t="s">
        <v>15</v>
      </c>
      <c r="P8" s="112" t="s">
        <v>16</v>
      </c>
      <c r="Q8" s="105" t="s">
        <v>17</v>
      </c>
      <c r="R8" s="112" t="s">
        <v>18</v>
      </c>
      <c r="S8" s="105" t="s">
        <v>19</v>
      </c>
      <c r="T8" s="105" t="s">
        <v>20</v>
      </c>
      <c r="U8" s="105" t="s">
        <v>56</v>
      </c>
      <c r="W8" s="103"/>
      <c r="X8" s="103"/>
      <c r="Y8" s="103"/>
      <c r="Z8" s="65" t="s">
        <v>21</v>
      </c>
      <c r="AA8" s="65" t="s">
        <v>22</v>
      </c>
      <c r="AB8" s="65" t="s">
        <v>23</v>
      </c>
      <c r="AC8" s="65" t="s">
        <v>24</v>
      </c>
      <c r="AD8" s="65" t="s">
        <v>25</v>
      </c>
      <c r="AE8" s="65" t="s">
        <v>24</v>
      </c>
      <c r="AF8" s="65" t="s">
        <v>25</v>
      </c>
      <c r="AG8" s="65" t="s">
        <v>24</v>
      </c>
      <c r="AH8" s="65" t="s">
        <v>25</v>
      </c>
      <c r="AI8" s="65" t="s">
        <v>24</v>
      </c>
      <c r="AJ8" s="65" t="s">
        <v>25</v>
      </c>
      <c r="AK8" s="66" t="s">
        <v>24</v>
      </c>
      <c r="AL8" s="79"/>
    </row>
    <row r="9" spans="2:38" ht="44.25" customHeight="1">
      <c r="B9" s="106"/>
      <c r="C9" s="114"/>
      <c r="D9" s="117"/>
      <c r="E9" s="118"/>
      <c r="F9" s="106"/>
      <c r="G9" s="106"/>
      <c r="H9" s="119"/>
      <c r="I9" s="119"/>
      <c r="J9" s="119"/>
      <c r="K9" s="119"/>
      <c r="L9" s="112"/>
      <c r="M9" s="93" t="s">
        <v>49</v>
      </c>
      <c r="N9" s="93" t="s">
        <v>50</v>
      </c>
      <c r="O9" s="112"/>
      <c r="P9" s="112"/>
      <c r="Q9" s="107"/>
      <c r="R9" s="112"/>
      <c r="S9" s="106"/>
      <c r="T9" s="107"/>
      <c r="U9" s="107"/>
      <c r="V9" s="88"/>
      <c r="W9" s="67" t="str">
        <f>+D5</f>
        <v>Giáo dục thể chất 2</v>
      </c>
      <c r="X9" s="68" t="str">
        <f>+P5</f>
        <v>Mã nhóm:9</v>
      </c>
      <c r="Y9" s="69">
        <f>+$AH$9+$AJ$9+$AF$9</f>
        <v>72</v>
      </c>
      <c r="Z9" s="63">
        <f>COUNTIF($S$10:$S$142,"Khiển trách")</f>
        <v>0</v>
      </c>
      <c r="AA9" s="63">
        <f>COUNTIF($S$10:$S$142,"Cảnh cáo")</f>
        <v>0</v>
      </c>
      <c r="AB9" s="63">
        <f>COUNTIF($S$10:$S$142,"Đình chỉ thi")</f>
        <v>0</v>
      </c>
      <c r="AC9" s="70">
        <f>+($Z$9+$AA$9+$AB$9)/$Y$9*100%</f>
        <v>0</v>
      </c>
      <c r="AD9" s="63">
        <f>SUM(COUNTIF($S$10:$S$140,"Vắng"),COUNTIF($S$10:$S$140,"Vắng có phép"))</f>
        <v>0</v>
      </c>
      <c r="AE9" s="71">
        <f>+$AD$9/$Y$9</f>
        <v>0</v>
      </c>
      <c r="AF9" s="72">
        <f>COUNTIF($V$10:$V$140,"Thi lại")</f>
        <v>0</v>
      </c>
      <c r="AG9" s="71">
        <f>+$AF$9/$Y$9</f>
        <v>0</v>
      </c>
      <c r="AH9" s="72">
        <f>COUNTIF($V$10:$V$141,"Học lại")</f>
        <v>3</v>
      </c>
      <c r="AI9" s="71">
        <f>+$AH$9/$Y$9</f>
        <v>4.1666666666666664E-2</v>
      </c>
      <c r="AJ9" s="63">
        <f>COUNTIF($V$11:$V$141,"Đạt")</f>
        <v>69</v>
      </c>
      <c r="AK9" s="70">
        <f>+$AJ$9/$Y$9</f>
        <v>0.95833333333333337</v>
      </c>
      <c r="AL9" s="80"/>
    </row>
    <row r="10" spans="2:38" ht="14.25" customHeight="1">
      <c r="B10" s="108" t="s">
        <v>26</v>
      </c>
      <c r="C10" s="109"/>
      <c r="D10" s="109"/>
      <c r="E10" s="109"/>
      <c r="F10" s="109"/>
      <c r="G10" s="110"/>
      <c r="H10" s="10">
        <v>20</v>
      </c>
      <c r="I10" s="10">
        <v>30</v>
      </c>
      <c r="J10" s="11"/>
      <c r="K10" s="10"/>
      <c r="L10" s="12"/>
      <c r="M10" s="13"/>
      <c r="N10" s="13"/>
      <c r="O10" s="13"/>
      <c r="P10" s="60">
        <f>100-(H10+I10+J10+K10)</f>
        <v>50</v>
      </c>
      <c r="Q10" s="106"/>
      <c r="R10" s="14"/>
      <c r="S10" s="14"/>
      <c r="T10" s="106"/>
      <c r="U10" s="106"/>
      <c r="W10" s="62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81"/>
    </row>
    <row r="11" spans="2:38" ht="18.75" customHeight="1">
      <c r="B11" s="15">
        <v>1</v>
      </c>
      <c r="C11" s="16" t="s">
        <v>1588</v>
      </c>
      <c r="D11" s="17" t="s">
        <v>1589</v>
      </c>
      <c r="E11" s="18" t="s">
        <v>62</v>
      </c>
      <c r="F11" s="19" t="s">
        <v>1449</v>
      </c>
      <c r="G11" s="16" t="s">
        <v>115</v>
      </c>
      <c r="H11" s="20">
        <v>10</v>
      </c>
      <c r="I11" s="20">
        <v>4</v>
      </c>
      <c r="J11" s="20" t="s">
        <v>27</v>
      </c>
      <c r="K11" s="20" t="s">
        <v>27</v>
      </c>
      <c r="L11" s="21"/>
      <c r="M11" s="21">
        <v>2</v>
      </c>
      <c r="N11" s="21"/>
      <c r="O11" s="21"/>
      <c r="P11" s="22">
        <v>2</v>
      </c>
      <c r="Q11" s="23">
        <f t="shared" ref="Q11:Q74" si="0">ROUND(SUMPRODUCT(H11:P11,$H$10:$P$10)/100,1)</f>
        <v>4.2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24" t="str">
        <f t="shared" ref="S11:S82" si="1">IF($Q11&lt;4,"Kém",IF(AND($Q11&gt;=4,$Q11&lt;=5.4),"Trung bình yếu",IF(AND($Q11&gt;=5.5,$Q11&lt;=6.9),"Trung bình",IF(AND($Q11&gt;=7,$Q11&lt;=8.4),"Khá",IF(AND($Q11&gt;=8.5,$Q11&lt;=10),"Giỏi","")))))</f>
        <v>Trung bình yếu</v>
      </c>
      <c r="T11" s="25" t="str">
        <f>+IF(OR($H11=0,$I11=0,$J11=0,$K11=0),"Không đủ ĐKDT","")</f>
        <v/>
      </c>
      <c r="U11" s="90"/>
      <c r="V11" s="89" t="str">
        <f t="shared" ref="V11:V74" si="2"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74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81"/>
    </row>
    <row r="12" spans="2:38" ht="18.75" customHeight="1">
      <c r="B12" s="26">
        <v>2</v>
      </c>
      <c r="C12" s="27" t="s">
        <v>1590</v>
      </c>
      <c r="D12" s="28" t="s">
        <v>1591</v>
      </c>
      <c r="E12" s="29" t="s">
        <v>67</v>
      </c>
      <c r="F12" s="30" t="s">
        <v>975</v>
      </c>
      <c r="G12" s="27" t="s">
        <v>102</v>
      </c>
      <c r="H12" s="31">
        <v>10</v>
      </c>
      <c r="I12" s="31">
        <v>7</v>
      </c>
      <c r="J12" s="31" t="s">
        <v>27</v>
      </c>
      <c r="K12" s="31" t="s">
        <v>27</v>
      </c>
      <c r="L12" s="32"/>
      <c r="M12" s="32">
        <v>9</v>
      </c>
      <c r="N12" s="32"/>
      <c r="O12" s="32"/>
      <c r="P12" s="33">
        <v>9</v>
      </c>
      <c r="Q12" s="34">
        <f t="shared" si="0"/>
        <v>8.6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1"/>
        <v>Giỏi</v>
      </c>
      <c r="T12" s="37" t="str">
        <f>+IF(OR($H12=0,$I12=0,$J12=0,$K12=0),"Không đủ ĐKDT","")</f>
        <v/>
      </c>
      <c r="U12" s="91"/>
      <c r="V12" s="89" t="str">
        <f t="shared" si="2"/>
        <v>Đạt</v>
      </c>
      <c r="W12" s="74"/>
      <c r="X12" s="73"/>
      <c r="Y12" s="73"/>
      <c r="Z12" s="73"/>
      <c r="AA12" s="65"/>
      <c r="AB12" s="65"/>
      <c r="AC12" s="65"/>
      <c r="AD12" s="65"/>
      <c r="AE12" s="64"/>
      <c r="AF12" s="65"/>
      <c r="AG12" s="65"/>
      <c r="AH12" s="65"/>
      <c r="AI12" s="65"/>
      <c r="AJ12" s="65"/>
      <c r="AK12" s="65"/>
      <c r="AL12" s="79"/>
    </row>
    <row r="13" spans="2:38" ht="18.75" customHeight="1">
      <c r="B13" s="26">
        <v>3</v>
      </c>
      <c r="C13" s="27" t="s">
        <v>1592</v>
      </c>
      <c r="D13" s="28" t="s">
        <v>1593</v>
      </c>
      <c r="E13" s="29" t="s">
        <v>67</v>
      </c>
      <c r="F13" s="30" t="s">
        <v>964</v>
      </c>
      <c r="G13" s="27" t="s">
        <v>195</v>
      </c>
      <c r="H13" s="31">
        <v>8</v>
      </c>
      <c r="I13" s="31">
        <v>4</v>
      </c>
      <c r="J13" s="31" t="s">
        <v>27</v>
      </c>
      <c r="K13" s="31" t="s">
        <v>27</v>
      </c>
      <c r="L13" s="38"/>
      <c r="M13" s="38">
        <v>3</v>
      </c>
      <c r="N13" s="38"/>
      <c r="O13" s="38"/>
      <c r="P13" s="33">
        <v>3</v>
      </c>
      <c r="Q13" s="34">
        <f t="shared" si="0"/>
        <v>4.3</v>
      </c>
      <c r="R13" s="35" t="str">
        <f t="shared" ref="R13:R8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D</v>
      </c>
      <c r="S13" s="36" t="str">
        <f t="shared" si="1"/>
        <v>Trung bình yếu</v>
      </c>
      <c r="T13" s="37" t="str">
        <f t="shared" ref="T13:T82" si="4">+IF(OR($H13=0,$I13=0,$J13=0,$K13=0),"Không đủ ĐKDT","")</f>
        <v/>
      </c>
      <c r="U13" s="91"/>
      <c r="V13" s="89" t="str">
        <f t="shared" si="2"/>
        <v>Đạt</v>
      </c>
      <c r="W13" s="74"/>
      <c r="X13" s="75"/>
      <c r="Y13" s="75"/>
      <c r="Z13" s="92"/>
      <c r="AA13" s="64"/>
      <c r="AB13" s="64"/>
      <c r="AC13" s="64"/>
      <c r="AD13" s="76"/>
      <c r="AE13" s="64"/>
      <c r="AF13" s="77"/>
      <c r="AG13" s="78"/>
      <c r="AH13" s="77"/>
      <c r="AI13" s="78"/>
      <c r="AJ13" s="77"/>
      <c r="AK13" s="64"/>
      <c r="AL13" s="82"/>
    </row>
    <row r="14" spans="2:38" ht="18.75" customHeight="1">
      <c r="B14" s="26">
        <v>4</v>
      </c>
      <c r="C14" s="27" t="s">
        <v>1594</v>
      </c>
      <c r="D14" s="28" t="s">
        <v>682</v>
      </c>
      <c r="E14" s="29" t="s">
        <v>67</v>
      </c>
      <c r="F14" s="30" t="s">
        <v>1411</v>
      </c>
      <c r="G14" s="27" t="s">
        <v>789</v>
      </c>
      <c r="H14" s="31">
        <v>8</v>
      </c>
      <c r="I14" s="31">
        <v>4</v>
      </c>
      <c r="J14" s="31" t="s">
        <v>27</v>
      </c>
      <c r="K14" s="31" t="s">
        <v>27</v>
      </c>
      <c r="L14" s="38"/>
      <c r="M14" s="38">
        <v>3</v>
      </c>
      <c r="N14" s="38"/>
      <c r="O14" s="38"/>
      <c r="P14" s="33">
        <v>3</v>
      </c>
      <c r="Q14" s="34">
        <f t="shared" si="0"/>
        <v>4.3</v>
      </c>
      <c r="R14" s="35" t="str">
        <f t="shared" si="3"/>
        <v>D</v>
      </c>
      <c r="S14" s="36" t="str">
        <f t="shared" si="1"/>
        <v>Trung bình yếu</v>
      </c>
      <c r="T14" s="37" t="str">
        <f t="shared" si="4"/>
        <v/>
      </c>
      <c r="U14" s="91"/>
      <c r="V14" s="89" t="str">
        <f t="shared" si="2"/>
        <v>Đạt</v>
      </c>
      <c r="W14" s="74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2"/>
    </row>
    <row r="15" spans="2:38" ht="18.75" customHeight="1">
      <c r="B15" s="26">
        <v>5</v>
      </c>
      <c r="C15" s="27" t="s">
        <v>1595</v>
      </c>
      <c r="D15" s="28" t="s">
        <v>1596</v>
      </c>
      <c r="E15" s="29" t="s">
        <v>67</v>
      </c>
      <c r="F15" s="30" t="s">
        <v>1597</v>
      </c>
      <c r="G15" s="27" t="s">
        <v>688</v>
      </c>
      <c r="H15" s="31">
        <v>10</v>
      </c>
      <c r="I15" s="31">
        <v>4</v>
      </c>
      <c r="J15" s="31" t="s">
        <v>27</v>
      </c>
      <c r="K15" s="31" t="s">
        <v>27</v>
      </c>
      <c r="L15" s="38"/>
      <c r="M15" s="38">
        <v>2</v>
      </c>
      <c r="N15" s="38"/>
      <c r="O15" s="38"/>
      <c r="P15" s="33">
        <v>2</v>
      </c>
      <c r="Q15" s="34">
        <f t="shared" si="0"/>
        <v>4.2</v>
      </c>
      <c r="R15" s="35" t="str">
        <f t="shared" si="3"/>
        <v>D</v>
      </c>
      <c r="S15" s="36" t="str">
        <f t="shared" si="1"/>
        <v>Trung bình yếu</v>
      </c>
      <c r="T15" s="37" t="str">
        <f t="shared" si="4"/>
        <v/>
      </c>
      <c r="U15" s="91"/>
      <c r="V15" s="89" t="str">
        <f t="shared" si="2"/>
        <v>Đạt</v>
      </c>
      <c r="W15" s="74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2"/>
    </row>
    <row r="16" spans="2:38" ht="18.75" customHeight="1">
      <c r="B16" s="26">
        <v>6</v>
      </c>
      <c r="C16" s="27" t="s">
        <v>1598</v>
      </c>
      <c r="D16" s="28" t="s">
        <v>1599</v>
      </c>
      <c r="E16" s="29" t="s">
        <v>67</v>
      </c>
      <c r="F16" s="30" t="s">
        <v>1600</v>
      </c>
      <c r="G16" s="27" t="s">
        <v>102</v>
      </c>
      <c r="H16" s="31">
        <v>8</v>
      </c>
      <c r="I16" s="31">
        <v>1</v>
      </c>
      <c r="J16" s="31" t="s">
        <v>27</v>
      </c>
      <c r="K16" s="31" t="s">
        <v>27</v>
      </c>
      <c r="L16" s="38"/>
      <c r="M16" s="38">
        <v>7</v>
      </c>
      <c r="N16" s="38"/>
      <c r="O16" s="38"/>
      <c r="P16" s="33">
        <v>7</v>
      </c>
      <c r="Q16" s="34">
        <f t="shared" si="0"/>
        <v>5.4</v>
      </c>
      <c r="R16" s="35" t="str">
        <f t="shared" si="3"/>
        <v>D+</v>
      </c>
      <c r="S16" s="36" t="str">
        <f t="shared" si="1"/>
        <v>Trung bình yếu</v>
      </c>
      <c r="T16" s="37" t="str">
        <f t="shared" si="4"/>
        <v/>
      </c>
      <c r="U16" s="91"/>
      <c r="V16" s="89" t="str">
        <f t="shared" si="2"/>
        <v>Đạt</v>
      </c>
      <c r="W16" s="74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2"/>
    </row>
    <row r="17" spans="2:38" ht="18.75" customHeight="1">
      <c r="B17" s="26">
        <v>7</v>
      </c>
      <c r="C17" s="27" t="s">
        <v>1601</v>
      </c>
      <c r="D17" s="28" t="s">
        <v>1180</v>
      </c>
      <c r="E17" s="29" t="s">
        <v>1442</v>
      </c>
      <c r="F17" s="30" t="s">
        <v>1386</v>
      </c>
      <c r="G17" s="27" t="s">
        <v>120</v>
      </c>
      <c r="H17" s="31">
        <v>8</v>
      </c>
      <c r="I17" s="31">
        <v>4</v>
      </c>
      <c r="J17" s="31" t="s">
        <v>27</v>
      </c>
      <c r="K17" s="31" t="s">
        <v>27</v>
      </c>
      <c r="L17" s="38"/>
      <c r="M17" s="38">
        <v>8</v>
      </c>
      <c r="N17" s="38"/>
      <c r="O17" s="38"/>
      <c r="P17" s="33">
        <v>8</v>
      </c>
      <c r="Q17" s="34">
        <f t="shared" si="0"/>
        <v>6.8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91"/>
      <c r="V17" s="89" t="str">
        <f t="shared" si="2"/>
        <v>Đạt</v>
      </c>
      <c r="W17" s="74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2"/>
    </row>
    <row r="18" spans="2:38" ht="18.75" customHeight="1">
      <c r="B18" s="26">
        <v>8</v>
      </c>
      <c r="C18" s="27" t="s">
        <v>1602</v>
      </c>
      <c r="D18" s="28" t="s">
        <v>104</v>
      </c>
      <c r="E18" s="29" t="s">
        <v>376</v>
      </c>
      <c r="F18" s="30" t="s">
        <v>807</v>
      </c>
      <c r="G18" s="27" t="s">
        <v>272</v>
      </c>
      <c r="H18" s="31">
        <v>6</v>
      </c>
      <c r="I18" s="31">
        <v>1</v>
      </c>
      <c r="J18" s="31" t="s">
        <v>27</v>
      </c>
      <c r="K18" s="31" t="s">
        <v>27</v>
      </c>
      <c r="L18" s="38"/>
      <c r="M18" s="38">
        <v>8</v>
      </c>
      <c r="N18" s="38"/>
      <c r="O18" s="38"/>
      <c r="P18" s="33">
        <v>8</v>
      </c>
      <c r="Q18" s="34">
        <f t="shared" si="0"/>
        <v>5.5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91"/>
      <c r="V18" s="89" t="str">
        <f t="shared" si="2"/>
        <v>Đạt</v>
      </c>
      <c r="W18" s="74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2"/>
    </row>
    <row r="19" spans="2:38" ht="18.75" customHeight="1">
      <c r="B19" s="26">
        <v>9</v>
      </c>
      <c r="C19" s="27" t="s">
        <v>1603</v>
      </c>
      <c r="D19" s="28" t="s">
        <v>1604</v>
      </c>
      <c r="E19" s="29" t="s">
        <v>1605</v>
      </c>
      <c r="F19" s="30" t="s">
        <v>1606</v>
      </c>
      <c r="G19" s="27" t="s">
        <v>1607</v>
      </c>
      <c r="H19" s="31">
        <v>10</v>
      </c>
      <c r="I19" s="31">
        <v>2</v>
      </c>
      <c r="J19" s="31" t="s">
        <v>27</v>
      </c>
      <c r="K19" s="31" t="s">
        <v>27</v>
      </c>
      <c r="L19" s="38"/>
      <c r="M19" s="38">
        <v>3</v>
      </c>
      <c r="N19" s="38"/>
      <c r="O19" s="38"/>
      <c r="P19" s="33">
        <v>3</v>
      </c>
      <c r="Q19" s="34">
        <f t="shared" si="0"/>
        <v>4.0999999999999996</v>
      </c>
      <c r="R19" s="35" t="str">
        <f t="shared" si="3"/>
        <v>D</v>
      </c>
      <c r="S19" s="36" t="str">
        <f t="shared" si="1"/>
        <v>Trung bình yếu</v>
      </c>
      <c r="T19" s="37" t="str">
        <f t="shared" si="4"/>
        <v/>
      </c>
      <c r="U19" s="91"/>
      <c r="V19" s="89" t="str">
        <f t="shared" si="2"/>
        <v>Đạt</v>
      </c>
      <c r="W19" s="74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2"/>
    </row>
    <row r="20" spans="2:38" ht="18.75" customHeight="1">
      <c r="B20" s="26">
        <v>10</v>
      </c>
      <c r="C20" s="27" t="s">
        <v>1608</v>
      </c>
      <c r="D20" s="28" t="s">
        <v>104</v>
      </c>
      <c r="E20" s="29" t="s">
        <v>100</v>
      </c>
      <c r="F20" s="30" t="s">
        <v>724</v>
      </c>
      <c r="G20" s="27" t="s">
        <v>272</v>
      </c>
      <c r="H20" s="31">
        <v>5</v>
      </c>
      <c r="I20" s="31">
        <v>4</v>
      </c>
      <c r="J20" s="31" t="s">
        <v>27</v>
      </c>
      <c r="K20" s="31" t="s">
        <v>27</v>
      </c>
      <c r="L20" s="38"/>
      <c r="M20" s="38">
        <v>5</v>
      </c>
      <c r="N20" s="38"/>
      <c r="O20" s="38"/>
      <c r="P20" s="33">
        <v>5</v>
      </c>
      <c r="Q20" s="34">
        <f t="shared" si="0"/>
        <v>4.7</v>
      </c>
      <c r="R20" s="35" t="str">
        <f t="shared" si="3"/>
        <v>D</v>
      </c>
      <c r="S20" s="36" t="str">
        <f t="shared" si="1"/>
        <v>Trung bình yếu</v>
      </c>
      <c r="T20" s="37" t="str">
        <f t="shared" si="4"/>
        <v/>
      </c>
      <c r="U20" s="91"/>
      <c r="V20" s="89" t="str">
        <f t="shared" si="2"/>
        <v>Đạt</v>
      </c>
      <c r="W20" s="74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2"/>
    </row>
    <row r="21" spans="2:38" ht="18.75" customHeight="1">
      <c r="B21" s="26">
        <v>11</v>
      </c>
      <c r="C21" s="27" t="s">
        <v>1609</v>
      </c>
      <c r="D21" s="28" t="s">
        <v>1610</v>
      </c>
      <c r="E21" s="29" t="s">
        <v>1611</v>
      </c>
      <c r="F21" s="30" t="s">
        <v>188</v>
      </c>
      <c r="G21" s="27" t="s">
        <v>652</v>
      </c>
      <c r="H21" s="31">
        <v>9</v>
      </c>
      <c r="I21" s="31">
        <v>7</v>
      </c>
      <c r="J21" s="31" t="s">
        <v>27</v>
      </c>
      <c r="K21" s="31" t="s">
        <v>27</v>
      </c>
      <c r="L21" s="38"/>
      <c r="M21" s="38">
        <v>5</v>
      </c>
      <c r="N21" s="38"/>
      <c r="O21" s="38"/>
      <c r="P21" s="33">
        <v>5</v>
      </c>
      <c r="Q21" s="34">
        <f t="shared" si="0"/>
        <v>6.4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91"/>
      <c r="V21" s="89" t="str">
        <f t="shared" si="2"/>
        <v>Đạt</v>
      </c>
      <c r="W21" s="74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2"/>
    </row>
    <row r="22" spans="2:38" ht="18.75" customHeight="1">
      <c r="B22" s="26">
        <v>12</v>
      </c>
      <c r="C22" s="27" t="s">
        <v>1612</v>
      </c>
      <c r="D22" s="28" t="s">
        <v>863</v>
      </c>
      <c r="E22" s="29" t="s">
        <v>105</v>
      </c>
      <c r="F22" s="30" t="s">
        <v>1197</v>
      </c>
      <c r="G22" s="27" t="s">
        <v>102</v>
      </c>
      <c r="H22" s="31">
        <v>10</v>
      </c>
      <c r="I22" s="31">
        <v>4</v>
      </c>
      <c r="J22" s="31" t="s">
        <v>27</v>
      </c>
      <c r="K22" s="31" t="s">
        <v>27</v>
      </c>
      <c r="L22" s="38"/>
      <c r="M22" s="38">
        <v>2</v>
      </c>
      <c r="N22" s="38"/>
      <c r="O22" s="38"/>
      <c r="P22" s="33">
        <v>2</v>
      </c>
      <c r="Q22" s="34">
        <f t="shared" si="0"/>
        <v>4.2</v>
      </c>
      <c r="R22" s="35" t="str">
        <f t="shared" si="3"/>
        <v>D</v>
      </c>
      <c r="S22" s="36" t="str">
        <f t="shared" si="1"/>
        <v>Trung bình yếu</v>
      </c>
      <c r="T22" s="37" t="str">
        <f t="shared" si="4"/>
        <v/>
      </c>
      <c r="U22" s="91"/>
      <c r="V22" s="89" t="str">
        <f t="shared" si="2"/>
        <v>Đạt</v>
      </c>
      <c r="W22" s="74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2"/>
    </row>
    <row r="23" spans="2:38" ht="18.75" customHeight="1">
      <c r="B23" s="26">
        <v>13</v>
      </c>
      <c r="C23" s="27" t="s">
        <v>1613</v>
      </c>
      <c r="D23" s="28" t="s">
        <v>1614</v>
      </c>
      <c r="E23" s="29" t="s">
        <v>105</v>
      </c>
      <c r="F23" s="30" t="s">
        <v>1615</v>
      </c>
      <c r="G23" s="27" t="s">
        <v>1367</v>
      </c>
      <c r="H23" s="31">
        <v>10</v>
      </c>
      <c r="I23" s="31">
        <v>4</v>
      </c>
      <c r="J23" s="31" t="s">
        <v>27</v>
      </c>
      <c r="K23" s="31" t="s">
        <v>27</v>
      </c>
      <c r="L23" s="38"/>
      <c r="M23" s="38">
        <v>5</v>
      </c>
      <c r="N23" s="38"/>
      <c r="O23" s="38"/>
      <c r="P23" s="33">
        <v>5</v>
      </c>
      <c r="Q23" s="34">
        <f t="shared" si="0"/>
        <v>5.7</v>
      </c>
      <c r="R23" s="35" t="str">
        <f t="shared" si="3"/>
        <v>C</v>
      </c>
      <c r="S23" s="36" t="str">
        <f t="shared" si="1"/>
        <v>Trung bình</v>
      </c>
      <c r="T23" s="37" t="str">
        <f t="shared" si="4"/>
        <v/>
      </c>
      <c r="U23" s="91"/>
      <c r="V23" s="89" t="str">
        <f t="shared" si="2"/>
        <v>Đạt</v>
      </c>
      <c r="W23" s="74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2"/>
    </row>
    <row r="24" spans="2:38" ht="18.75" customHeight="1">
      <c r="B24" s="26">
        <v>14</v>
      </c>
      <c r="C24" s="27" t="s">
        <v>1616</v>
      </c>
      <c r="D24" s="28" t="s">
        <v>1617</v>
      </c>
      <c r="E24" s="29" t="s">
        <v>1618</v>
      </c>
      <c r="F24" s="30" t="s">
        <v>1619</v>
      </c>
      <c r="G24" s="27" t="s">
        <v>220</v>
      </c>
      <c r="H24" s="31">
        <v>8</v>
      </c>
      <c r="I24" s="31">
        <v>8</v>
      </c>
      <c r="J24" s="31" t="s">
        <v>27</v>
      </c>
      <c r="K24" s="31" t="s">
        <v>27</v>
      </c>
      <c r="L24" s="38"/>
      <c r="M24" s="38">
        <v>5</v>
      </c>
      <c r="N24" s="38"/>
      <c r="O24" s="38"/>
      <c r="P24" s="33">
        <v>5</v>
      </c>
      <c r="Q24" s="34">
        <f t="shared" si="0"/>
        <v>6.5</v>
      </c>
      <c r="R24" s="35" t="str">
        <f t="shared" si="3"/>
        <v>C+</v>
      </c>
      <c r="S24" s="36" t="str">
        <f t="shared" si="1"/>
        <v>Trung bình</v>
      </c>
      <c r="T24" s="37" t="str">
        <f t="shared" si="4"/>
        <v/>
      </c>
      <c r="U24" s="91"/>
      <c r="V24" s="89" t="str">
        <f t="shared" si="2"/>
        <v>Đạt</v>
      </c>
      <c r="W24" s="74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2"/>
    </row>
    <row r="25" spans="2:38" ht="18.75" customHeight="1">
      <c r="B25" s="26">
        <v>15</v>
      </c>
      <c r="C25" s="27" t="s">
        <v>1620</v>
      </c>
      <c r="D25" s="28" t="s">
        <v>241</v>
      </c>
      <c r="E25" s="29" t="s">
        <v>110</v>
      </c>
      <c r="F25" s="30" t="s">
        <v>1621</v>
      </c>
      <c r="G25" s="27" t="s">
        <v>189</v>
      </c>
      <c r="H25" s="31">
        <v>10</v>
      </c>
      <c r="I25" s="31">
        <v>2</v>
      </c>
      <c r="J25" s="31" t="s">
        <v>27</v>
      </c>
      <c r="K25" s="31" t="s">
        <v>27</v>
      </c>
      <c r="L25" s="38"/>
      <c r="M25" s="38">
        <v>3</v>
      </c>
      <c r="N25" s="38"/>
      <c r="O25" s="38"/>
      <c r="P25" s="33">
        <v>3</v>
      </c>
      <c r="Q25" s="34">
        <f t="shared" si="0"/>
        <v>4.0999999999999996</v>
      </c>
      <c r="R25" s="35" t="str">
        <f t="shared" si="3"/>
        <v>D</v>
      </c>
      <c r="S25" s="36" t="str">
        <f t="shared" si="1"/>
        <v>Trung bình yếu</v>
      </c>
      <c r="T25" s="37" t="str">
        <f t="shared" si="4"/>
        <v/>
      </c>
      <c r="U25" s="91"/>
      <c r="V25" s="89" t="str">
        <f t="shared" si="2"/>
        <v>Đạt</v>
      </c>
      <c r="W25" s="74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2"/>
    </row>
    <row r="26" spans="2:38" ht="18.75" customHeight="1">
      <c r="B26" s="26">
        <v>16</v>
      </c>
      <c r="C26" s="27" t="s">
        <v>1622</v>
      </c>
      <c r="D26" s="28" t="s">
        <v>138</v>
      </c>
      <c r="E26" s="29" t="s">
        <v>392</v>
      </c>
      <c r="F26" s="30" t="s">
        <v>271</v>
      </c>
      <c r="G26" s="27" t="s">
        <v>615</v>
      </c>
      <c r="H26" s="31">
        <v>8</v>
      </c>
      <c r="I26" s="31">
        <v>4</v>
      </c>
      <c r="J26" s="31" t="s">
        <v>27</v>
      </c>
      <c r="K26" s="31" t="s">
        <v>27</v>
      </c>
      <c r="L26" s="38"/>
      <c r="M26" s="38">
        <v>3</v>
      </c>
      <c r="N26" s="38"/>
      <c r="O26" s="38"/>
      <c r="P26" s="33">
        <v>3</v>
      </c>
      <c r="Q26" s="34">
        <f t="shared" si="0"/>
        <v>4.3</v>
      </c>
      <c r="R26" s="35" t="str">
        <f t="shared" si="3"/>
        <v>D</v>
      </c>
      <c r="S26" s="36" t="str">
        <f t="shared" si="1"/>
        <v>Trung bình yếu</v>
      </c>
      <c r="T26" s="37" t="str">
        <f t="shared" si="4"/>
        <v/>
      </c>
      <c r="U26" s="91"/>
      <c r="V26" s="89" t="str">
        <f t="shared" si="2"/>
        <v>Đạt</v>
      </c>
      <c r="W26" s="74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2"/>
    </row>
    <row r="27" spans="2:38" ht="18.75" customHeight="1">
      <c r="B27" s="26">
        <v>17</v>
      </c>
      <c r="C27" s="27" t="s">
        <v>1623</v>
      </c>
      <c r="D27" s="28" t="s">
        <v>1624</v>
      </c>
      <c r="E27" s="29" t="s">
        <v>118</v>
      </c>
      <c r="F27" s="30" t="s">
        <v>290</v>
      </c>
      <c r="G27" s="27" t="s">
        <v>652</v>
      </c>
      <c r="H27" s="31">
        <v>9</v>
      </c>
      <c r="I27" s="31">
        <v>4</v>
      </c>
      <c r="J27" s="31" t="s">
        <v>27</v>
      </c>
      <c r="K27" s="31" t="s">
        <v>27</v>
      </c>
      <c r="L27" s="38"/>
      <c r="M27" s="38">
        <v>6</v>
      </c>
      <c r="N27" s="38"/>
      <c r="O27" s="38"/>
      <c r="P27" s="33">
        <v>6</v>
      </c>
      <c r="Q27" s="34">
        <f t="shared" si="0"/>
        <v>6</v>
      </c>
      <c r="R27" s="35" t="str">
        <f t="shared" si="3"/>
        <v>C</v>
      </c>
      <c r="S27" s="36" t="str">
        <f t="shared" si="1"/>
        <v>Trung bình</v>
      </c>
      <c r="T27" s="37" t="str">
        <f t="shared" si="4"/>
        <v/>
      </c>
      <c r="U27" s="91"/>
      <c r="V27" s="89" t="str">
        <f t="shared" si="2"/>
        <v>Đạt</v>
      </c>
      <c r="W27" s="74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2"/>
    </row>
    <row r="28" spans="2:38" ht="18.75" customHeight="1">
      <c r="B28" s="26">
        <v>18</v>
      </c>
      <c r="C28" s="27" t="s">
        <v>1625</v>
      </c>
      <c r="D28" s="28" t="s">
        <v>1626</v>
      </c>
      <c r="E28" s="29" t="s">
        <v>118</v>
      </c>
      <c r="F28" s="30" t="s">
        <v>1627</v>
      </c>
      <c r="G28" s="27" t="s">
        <v>102</v>
      </c>
      <c r="H28" s="31">
        <v>8</v>
      </c>
      <c r="I28" s="31">
        <v>4</v>
      </c>
      <c r="J28" s="31" t="s">
        <v>27</v>
      </c>
      <c r="K28" s="31" t="s">
        <v>27</v>
      </c>
      <c r="L28" s="38"/>
      <c r="M28" s="38">
        <v>8</v>
      </c>
      <c r="N28" s="38"/>
      <c r="O28" s="38"/>
      <c r="P28" s="33">
        <v>8</v>
      </c>
      <c r="Q28" s="34">
        <f t="shared" si="0"/>
        <v>6.8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91"/>
      <c r="V28" s="89" t="str">
        <f t="shared" si="2"/>
        <v>Đạt</v>
      </c>
      <c r="W28" s="74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2"/>
    </row>
    <row r="29" spans="2:38" ht="18.75" customHeight="1">
      <c r="B29" s="26">
        <v>19</v>
      </c>
      <c r="C29" s="27" t="s">
        <v>1628</v>
      </c>
      <c r="D29" s="28" t="s">
        <v>224</v>
      </c>
      <c r="E29" s="29" t="s">
        <v>118</v>
      </c>
      <c r="F29" s="30" t="s">
        <v>1629</v>
      </c>
      <c r="G29" s="27" t="s">
        <v>615</v>
      </c>
      <c r="H29" s="31">
        <v>10</v>
      </c>
      <c r="I29" s="31">
        <v>2</v>
      </c>
      <c r="J29" s="31" t="s">
        <v>27</v>
      </c>
      <c r="K29" s="31" t="s">
        <v>27</v>
      </c>
      <c r="L29" s="38"/>
      <c r="M29" s="38">
        <v>3</v>
      </c>
      <c r="N29" s="38"/>
      <c r="O29" s="38"/>
      <c r="P29" s="33">
        <v>3</v>
      </c>
      <c r="Q29" s="34">
        <f t="shared" si="0"/>
        <v>4.0999999999999996</v>
      </c>
      <c r="R29" s="35" t="str">
        <f t="shared" si="3"/>
        <v>D</v>
      </c>
      <c r="S29" s="36" t="str">
        <f t="shared" si="1"/>
        <v>Trung bình yếu</v>
      </c>
      <c r="T29" s="37" t="str">
        <f t="shared" si="4"/>
        <v/>
      </c>
      <c r="U29" s="91"/>
      <c r="V29" s="89" t="str">
        <f t="shared" si="2"/>
        <v>Đạt</v>
      </c>
      <c r="W29" s="74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2"/>
    </row>
    <row r="30" spans="2:38" ht="18.75" customHeight="1">
      <c r="B30" s="26">
        <v>20</v>
      </c>
      <c r="C30" s="27" t="s">
        <v>1630</v>
      </c>
      <c r="D30" s="28" t="s">
        <v>1026</v>
      </c>
      <c r="E30" s="29" t="s">
        <v>118</v>
      </c>
      <c r="F30" s="30" t="s">
        <v>212</v>
      </c>
      <c r="G30" s="27" t="s">
        <v>652</v>
      </c>
      <c r="H30" s="31">
        <v>8</v>
      </c>
      <c r="I30" s="31">
        <v>1</v>
      </c>
      <c r="J30" s="31" t="s">
        <v>27</v>
      </c>
      <c r="K30" s="31" t="s">
        <v>27</v>
      </c>
      <c r="L30" s="38"/>
      <c r="M30" s="38">
        <v>5</v>
      </c>
      <c r="N30" s="38"/>
      <c r="O30" s="38"/>
      <c r="P30" s="33">
        <v>5</v>
      </c>
      <c r="Q30" s="34">
        <f t="shared" si="0"/>
        <v>4.4000000000000004</v>
      </c>
      <c r="R30" s="35" t="str">
        <f t="shared" si="3"/>
        <v>D</v>
      </c>
      <c r="S30" s="36" t="str">
        <f t="shared" si="1"/>
        <v>Trung bình yếu</v>
      </c>
      <c r="T30" s="37" t="str">
        <f t="shared" si="4"/>
        <v/>
      </c>
      <c r="U30" s="91"/>
      <c r="V30" s="89" t="str">
        <f t="shared" si="2"/>
        <v>Đạt</v>
      </c>
      <c r="W30" s="74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2"/>
    </row>
    <row r="31" spans="2:38" ht="18.75" customHeight="1">
      <c r="B31" s="26">
        <v>21</v>
      </c>
      <c r="C31" s="27" t="s">
        <v>1631</v>
      </c>
      <c r="D31" s="28" t="s">
        <v>155</v>
      </c>
      <c r="E31" s="29" t="s">
        <v>996</v>
      </c>
      <c r="F31" s="30" t="s">
        <v>1254</v>
      </c>
      <c r="G31" s="27" t="s">
        <v>102</v>
      </c>
      <c r="H31" s="31">
        <v>8</v>
      </c>
      <c r="I31" s="31">
        <v>1</v>
      </c>
      <c r="J31" s="31" t="s">
        <v>27</v>
      </c>
      <c r="K31" s="31" t="s">
        <v>27</v>
      </c>
      <c r="L31" s="38"/>
      <c r="M31" s="38">
        <v>5</v>
      </c>
      <c r="N31" s="38"/>
      <c r="O31" s="38"/>
      <c r="P31" s="33">
        <v>5</v>
      </c>
      <c r="Q31" s="34">
        <f t="shared" si="0"/>
        <v>4.4000000000000004</v>
      </c>
      <c r="R31" s="35" t="str">
        <f t="shared" si="3"/>
        <v>D</v>
      </c>
      <c r="S31" s="36" t="str">
        <f t="shared" si="1"/>
        <v>Trung bình yếu</v>
      </c>
      <c r="T31" s="37" t="str">
        <f t="shared" si="4"/>
        <v/>
      </c>
      <c r="U31" s="91"/>
      <c r="V31" s="89" t="str">
        <f t="shared" si="2"/>
        <v>Đạt</v>
      </c>
      <c r="W31" s="74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2"/>
    </row>
    <row r="32" spans="2:38" ht="18.75" customHeight="1">
      <c r="B32" s="26">
        <v>22</v>
      </c>
      <c r="C32" s="27" t="s">
        <v>1632</v>
      </c>
      <c r="D32" s="28" t="s">
        <v>122</v>
      </c>
      <c r="E32" s="29" t="s">
        <v>1633</v>
      </c>
      <c r="F32" s="30" t="s">
        <v>651</v>
      </c>
      <c r="G32" s="27" t="s">
        <v>102</v>
      </c>
      <c r="H32" s="31">
        <v>6</v>
      </c>
      <c r="I32" s="31">
        <v>1</v>
      </c>
      <c r="J32" s="31" t="s">
        <v>27</v>
      </c>
      <c r="K32" s="31" t="s">
        <v>27</v>
      </c>
      <c r="L32" s="38"/>
      <c r="M32" s="38">
        <v>8</v>
      </c>
      <c r="N32" s="38"/>
      <c r="O32" s="38"/>
      <c r="P32" s="33">
        <v>8</v>
      </c>
      <c r="Q32" s="34">
        <f t="shared" si="0"/>
        <v>5.5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91"/>
      <c r="V32" s="89" t="str">
        <f t="shared" si="2"/>
        <v>Đạt</v>
      </c>
      <c r="W32" s="74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2"/>
    </row>
    <row r="33" spans="2:38" ht="18.75" customHeight="1">
      <c r="B33" s="26">
        <v>23</v>
      </c>
      <c r="C33" s="27" t="s">
        <v>1634</v>
      </c>
      <c r="D33" s="28" t="s">
        <v>1635</v>
      </c>
      <c r="E33" s="29" t="s">
        <v>402</v>
      </c>
      <c r="F33" s="30" t="s">
        <v>1636</v>
      </c>
      <c r="G33" s="27" t="s">
        <v>181</v>
      </c>
      <c r="H33" s="31">
        <v>8</v>
      </c>
      <c r="I33" s="31">
        <v>1</v>
      </c>
      <c r="J33" s="31" t="s">
        <v>27</v>
      </c>
      <c r="K33" s="31" t="s">
        <v>27</v>
      </c>
      <c r="L33" s="38"/>
      <c r="M33" s="38">
        <v>5</v>
      </c>
      <c r="N33" s="38"/>
      <c r="O33" s="38"/>
      <c r="P33" s="33">
        <v>5</v>
      </c>
      <c r="Q33" s="34">
        <f t="shared" si="0"/>
        <v>4.4000000000000004</v>
      </c>
      <c r="R33" s="35" t="str">
        <f t="shared" si="3"/>
        <v>D</v>
      </c>
      <c r="S33" s="36" t="str">
        <f t="shared" si="1"/>
        <v>Trung bình yếu</v>
      </c>
      <c r="T33" s="37" t="str">
        <f t="shared" si="4"/>
        <v/>
      </c>
      <c r="U33" s="91"/>
      <c r="V33" s="89" t="str">
        <f t="shared" si="2"/>
        <v>Đạt</v>
      </c>
      <c r="W33" s="74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2"/>
    </row>
    <row r="34" spans="2:38" ht="18.75" customHeight="1">
      <c r="B34" s="26">
        <v>24</v>
      </c>
      <c r="C34" s="27" t="s">
        <v>1637</v>
      </c>
      <c r="D34" s="28" t="s">
        <v>71</v>
      </c>
      <c r="E34" s="29" t="s">
        <v>642</v>
      </c>
      <c r="F34" s="30" t="s">
        <v>1638</v>
      </c>
      <c r="G34" s="27" t="s">
        <v>615</v>
      </c>
      <c r="H34" s="31">
        <v>10</v>
      </c>
      <c r="I34" s="31">
        <v>2</v>
      </c>
      <c r="J34" s="31" t="s">
        <v>27</v>
      </c>
      <c r="K34" s="31" t="s">
        <v>27</v>
      </c>
      <c r="L34" s="38"/>
      <c r="M34" s="38">
        <v>3</v>
      </c>
      <c r="N34" s="38"/>
      <c r="O34" s="38"/>
      <c r="P34" s="33">
        <v>3</v>
      </c>
      <c r="Q34" s="34">
        <f t="shared" si="0"/>
        <v>4.0999999999999996</v>
      </c>
      <c r="R34" s="35" t="str">
        <f t="shared" si="3"/>
        <v>D</v>
      </c>
      <c r="S34" s="36" t="str">
        <f t="shared" si="1"/>
        <v>Trung bình yếu</v>
      </c>
      <c r="T34" s="37" t="str">
        <f t="shared" si="4"/>
        <v/>
      </c>
      <c r="U34" s="91"/>
      <c r="V34" s="89" t="str">
        <f t="shared" si="2"/>
        <v>Đạt</v>
      </c>
      <c r="W34" s="74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2"/>
    </row>
    <row r="35" spans="2:38" ht="18.75" customHeight="1">
      <c r="B35" s="26">
        <v>25</v>
      </c>
      <c r="C35" s="27" t="s">
        <v>1639</v>
      </c>
      <c r="D35" s="28" t="s">
        <v>442</v>
      </c>
      <c r="E35" s="29" t="s">
        <v>642</v>
      </c>
      <c r="F35" s="30" t="s">
        <v>377</v>
      </c>
      <c r="G35" s="27" t="s">
        <v>153</v>
      </c>
      <c r="H35" s="31">
        <v>6</v>
      </c>
      <c r="I35" s="31">
        <v>1</v>
      </c>
      <c r="J35" s="31" t="s">
        <v>27</v>
      </c>
      <c r="K35" s="31" t="s">
        <v>27</v>
      </c>
      <c r="L35" s="38"/>
      <c r="M35" s="38">
        <v>5</v>
      </c>
      <c r="N35" s="38"/>
      <c r="O35" s="38"/>
      <c r="P35" s="33">
        <v>5</v>
      </c>
      <c r="Q35" s="34">
        <f t="shared" si="0"/>
        <v>4</v>
      </c>
      <c r="R35" s="35" t="str">
        <f t="shared" si="3"/>
        <v>D</v>
      </c>
      <c r="S35" s="36" t="str">
        <f t="shared" si="1"/>
        <v>Trung bình yếu</v>
      </c>
      <c r="T35" s="37" t="str">
        <f t="shared" si="4"/>
        <v/>
      </c>
      <c r="U35" s="91"/>
      <c r="V35" s="89" t="str">
        <f t="shared" si="2"/>
        <v>Đạt</v>
      </c>
      <c r="W35" s="74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2"/>
    </row>
    <row r="36" spans="2:38" ht="18.75" customHeight="1">
      <c r="B36" s="26">
        <v>26</v>
      </c>
      <c r="C36" s="27" t="s">
        <v>1640</v>
      </c>
      <c r="D36" s="28" t="s">
        <v>857</v>
      </c>
      <c r="E36" s="29" t="s">
        <v>151</v>
      </c>
      <c r="F36" s="30" t="s">
        <v>1641</v>
      </c>
      <c r="G36" s="27" t="s">
        <v>153</v>
      </c>
      <c r="H36" s="31">
        <v>10</v>
      </c>
      <c r="I36" s="31">
        <v>2</v>
      </c>
      <c r="J36" s="31" t="s">
        <v>27</v>
      </c>
      <c r="K36" s="31" t="s">
        <v>27</v>
      </c>
      <c r="L36" s="38"/>
      <c r="M36" s="38">
        <v>3</v>
      </c>
      <c r="N36" s="38"/>
      <c r="O36" s="38"/>
      <c r="P36" s="33">
        <v>3</v>
      </c>
      <c r="Q36" s="34">
        <f t="shared" si="0"/>
        <v>4.0999999999999996</v>
      </c>
      <c r="R36" s="35" t="str">
        <f t="shared" si="3"/>
        <v>D</v>
      </c>
      <c r="S36" s="36" t="str">
        <f t="shared" si="1"/>
        <v>Trung bình yếu</v>
      </c>
      <c r="T36" s="37" t="str">
        <f t="shared" si="4"/>
        <v/>
      </c>
      <c r="U36" s="91"/>
      <c r="V36" s="89" t="str">
        <f t="shared" si="2"/>
        <v>Đạt</v>
      </c>
      <c r="W36" s="74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2"/>
    </row>
    <row r="37" spans="2:38" ht="18.75" customHeight="1">
      <c r="B37" s="26">
        <v>27</v>
      </c>
      <c r="C37" s="27" t="s">
        <v>1642</v>
      </c>
      <c r="D37" s="28" t="s">
        <v>847</v>
      </c>
      <c r="E37" s="29" t="s">
        <v>1330</v>
      </c>
      <c r="F37" s="30" t="s">
        <v>101</v>
      </c>
      <c r="G37" s="27" t="s">
        <v>153</v>
      </c>
      <c r="H37" s="31">
        <v>6</v>
      </c>
      <c r="I37" s="31">
        <v>4</v>
      </c>
      <c r="J37" s="31" t="s">
        <v>27</v>
      </c>
      <c r="K37" s="31" t="s">
        <v>27</v>
      </c>
      <c r="L37" s="38"/>
      <c r="M37" s="38">
        <v>6</v>
      </c>
      <c r="N37" s="38"/>
      <c r="O37" s="38"/>
      <c r="P37" s="33">
        <v>6</v>
      </c>
      <c r="Q37" s="34">
        <f t="shared" si="0"/>
        <v>5.4</v>
      </c>
      <c r="R37" s="35" t="str">
        <f t="shared" si="3"/>
        <v>D+</v>
      </c>
      <c r="S37" s="36" t="str">
        <f t="shared" si="1"/>
        <v>Trung bình yếu</v>
      </c>
      <c r="T37" s="37" t="str">
        <f t="shared" si="4"/>
        <v/>
      </c>
      <c r="U37" s="91"/>
      <c r="V37" s="89" t="str">
        <f t="shared" si="2"/>
        <v>Đạt</v>
      </c>
      <c r="W37" s="74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2"/>
    </row>
    <row r="38" spans="2:38" ht="18.75" customHeight="1">
      <c r="B38" s="26">
        <v>28</v>
      </c>
      <c r="C38" s="27" t="s">
        <v>1643</v>
      </c>
      <c r="D38" s="28" t="s">
        <v>1644</v>
      </c>
      <c r="E38" s="29" t="s">
        <v>411</v>
      </c>
      <c r="F38" s="30" t="s">
        <v>1645</v>
      </c>
      <c r="G38" s="27" t="s">
        <v>64</v>
      </c>
      <c r="H38" s="31">
        <v>7</v>
      </c>
      <c r="I38" s="31">
        <v>4</v>
      </c>
      <c r="J38" s="31" t="s">
        <v>27</v>
      </c>
      <c r="K38" s="31" t="s">
        <v>27</v>
      </c>
      <c r="L38" s="38"/>
      <c r="M38" s="38">
        <v>9</v>
      </c>
      <c r="N38" s="38"/>
      <c r="O38" s="38"/>
      <c r="P38" s="33">
        <v>9</v>
      </c>
      <c r="Q38" s="34">
        <f t="shared" si="0"/>
        <v>7.1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91"/>
      <c r="V38" s="89" t="str">
        <f t="shared" si="2"/>
        <v>Đạt</v>
      </c>
      <c r="W38" s="74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2"/>
    </row>
    <row r="39" spans="2:38" ht="18.75" customHeight="1">
      <c r="B39" s="26">
        <v>29</v>
      </c>
      <c r="C39" s="27" t="s">
        <v>1646</v>
      </c>
      <c r="D39" s="28" t="s">
        <v>694</v>
      </c>
      <c r="E39" s="29" t="s">
        <v>427</v>
      </c>
      <c r="F39" s="30" t="s">
        <v>1647</v>
      </c>
      <c r="G39" s="27" t="s">
        <v>1367</v>
      </c>
      <c r="H39" s="31">
        <v>10</v>
      </c>
      <c r="I39" s="31">
        <v>1</v>
      </c>
      <c r="J39" s="31" t="s">
        <v>27</v>
      </c>
      <c r="K39" s="31" t="s">
        <v>27</v>
      </c>
      <c r="L39" s="38"/>
      <c r="M39" s="38">
        <v>6</v>
      </c>
      <c r="N39" s="38"/>
      <c r="O39" s="38"/>
      <c r="P39" s="33">
        <v>6</v>
      </c>
      <c r="Q39" s="34">
        <f t="shared" si="0"/>
        <v>5.3</v>
      </c>
      <c r="R39" s="35" t="str">
        <f t="shared" si="3"/>
        <v>D+</v>
      </c>
      <c r="S39" s="36" t="str">
        <f t="shared" si="1"/>
        <v>Trung bình yếu</v>
      </c>
      <c r="T39" s="37" t="str">
        <f t="shared" si="4"/>
        <v/>
      </c>
      <c r="U39" s="91"/>
      <c r="V39" s="89" t="str">
        <f t="shared" si="2"/>
        <v>Đạt</v>
      </c>
      <c r="W39" s="74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2"/>
    </row>
    <row r="40" spans="2:38" ht="18.75" customHeight="1">
      <c r="B40" s="26">
        <v>30</v>
      </c>
      <c r="C40" s="27" t="s">
        <v>1648</v>
      </c>
      <c r="D40" s="28" t="s">
        <v>104</v>
      </c>
      <c r="E40" s="29" t="s">
        <v>697</v>
      </c>
      <c r="F40" s="30" t="s">
        <v>1649</v>
      </c>
      <c r="G40" s="27" t="s">
        <v>181</v>
      </c>
      <c r="H40" s="31">
        <v>6</v>
      </c>
      <c r="I40" s="31">
        <v>6</v>
      </c>
      <c r="J40" s="31" t="s">
        <v>27</v>
      </c>
      <c r="K40" s="31" t="s">
        <v>27</v>
      </c>
      <c r="L40" s="38"/>
      <c r="M40" s="38">
        <v>4</v>
      </c>
      <c r="N40" s="38"/>
      <c r="O40" s="38"/>
      <c r="P40" s="33">
        <v>4</v>
      </c>
      <c r="Q40" s="34">
        <f t="shared" si="0"/>
        <v>5</v>
      </c>
      <c r="R40" s="35" t="str">
        <f t="shared" si="3"/>
        <v>D+</v>
      </c>
      <c r="S40" s="36" t="str">
        <f t="shared" si="1"/>
        <v>Trung bình yếu</v>
      </c>
      <c r="T40" s="37" t="str">
        <f t="shared" si="4"/>
        <v/>
      </c>
      <c r="U40" s="91"/>
      <c r="V40" s="89" t="str">
        <f t="shared" si="2"/>
        <v>Đạt</v>
      </c>
      <c r="W40" s="74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2"/>
    </row>
    <row r="41" spans="2:38" ht="18.75" customHeight="1">
      <c r="B41" s="26">
        <v>31</v>
      </c>
      <c r="C41" s="27" t="s">
        <v>1650</v>
      </c>
      <c r="D41" s="28" t="s">
        <v>1028</v>
      </c>
      <c r="E41" s="29" t="s">
        <v>193</v>
      </c>
      <c r="F41" s="30" t="s">
        <v>1565</v>
      </c>
      <c r="G41" s="27" t="s">
        <v>615</v>
      </c>
      <c r="H41" s="31">
        <v>10</v>
      </c>
      <c r="I41" s="31">
        <v>2</v>
      </c>
      <c r="J41" s="31" t="s">
        <v>27</v>
      </c>
      <c r="K41" s="31" t="s">
        <v>27</v>
      </c>
      <c r="L41" s="38"/>
      <c r="M41" s="38">
        <v>3</v>
      </c>
      <c r="N41" s="38"/>
      <c r="O41" s="38"/>
      <c r="P41" s="33">
        <v>3</v>
      </c>
      <c r="Q41" s="34">
        <f t="shared" si="0"/>
        <v>4.0999999999999996</v>
      </c>
      <c r="R41" s="35" t="str">
        <f t="shared" si="3"/>
        <v>D</v>
      </c>
      <c r="S41" s="36" t="str">
        <f t="shared" si="1"/>
        <v>Trung bình yếu</v>
      </c>
      <c r="T41" s="37" t="str">
        <f t="shared" si="4"/>
        <v/>
      </c>
      <c r="U41" s="91"/>
      <c r="V41" s="89" t="str">
        <f t="shared" si="2"/>
        <v>Đạt</v>
      </c>
      <c r="W41" s="74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2"/>
    </row>
    <row r="42" spans="2:38" ht="18.75" customHeight="1">
      <c r="B42" s="26">
        <v>32</v>
      </c>
      <c r="C42" s="27" t="s">
        <v>1651</v>
      </c>
      <c r="D42" s="28" t="s">
        <v>1652</v>
      </c>
      <c r="E42" s="29" t="s">
        <v>703</v>
      </c>
      <c r="F42" s="30" t="s">
        <v>601</v>
      </c>
      <c r="G42" s="27" t="s">
        <v>153</v>
      </c>
      <c r="H42" s="31">
        <v>6</v>
      </c>
      <c r="I42" s="31">
        <v>6</v>
      </c>
      <c r="J42" s="31" t="s">
        <v>27</v>
      </c>
      <c r="K42" s="31" t="s">
        <v>27</v>
      </c>
      <c r="L42" s="38"/>
      <c r="M42" s="38">
        <v>5</v>
      </c>
      <c r="N42" s="38"/>
      <c r="O42" s="38"/>
      <c r="P42" s="33">
        <v>5</v>
      </c>
      <c r="Q42" s="34">
        <f t="shared" si="0"/>
        <v>5.5</v>
      </c>
      <c r="R42" s="35" t="str">
        <f t="shared" si="3"/>
        <v>C</v>
      </c>
      <c r="S42" s="36" t="str">
        <f t="shared" si="1"/>
        <v>Trung bình</v>
      </c>
      <c r="T42" s="37" t="str">
        <f t="shared" si="4"/>
        <v/>
      </c>
      <c r="U42" s="91"/>
      <c r="V42" s="89" t="str">
        <f t="shared" si="2"/>
        <v>Đạt</v>
      </c>
      <c r="W42" s="74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2"/>
    </row>
    <row r="43" spans="2:38" ht="18.75" customHeight="1">
      <c r="B43" s="26">
        <v>33</v>
      </c>
      <c r="C43" s="27" t="s">
        <v>1653</v>
      </c>
      <c r="D43" s="28" t="s">
        <v>1349</v>
      </c>
      <c r="E43" s="29" t="s">
        <v>871</v>
      </c>
      <c r="F43" s="30" t="s">
        <v>1654</v>
      </c>
      <c r="G43" s="27" t="s">
        <v>1076</v>
      </c>
      <c r="H43" s="31">
        <v>0</v>
      </c>
      <c r="I43" s="31">
        <v>0</v>
      </c>
      <c r="J43" s="31" t="s">
        <v>27</v>
      </c>
      <c r="K43" s="31" t="s">
        <v>27</v>
      </c>
      <c r="L43" s="38"/>
      <c r="M43" s="38">
        <v>0</v>
      </c>
      <c r="N43" s="38"/>
      <c r="O43" s="38"/>
      <c r="P43" s="33">
        <v>0</v>
      </c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>Không đủ ĐKDT</v>
      </c>
      <c r="U43" s="91"/>
      <c r="V43" s="89" t="str">
        <f t="shared" si="2"/>
        <v>Học lại</v>
      </c>
      <c r="W43" s="74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2"/>
    </row>
    <row r="44" spans="2:38" ht="18.75" customHeight="1">
      <c r="B44" s="26">
        <v>34</v>
      </c>
      <c r="C44" s="27" t="s">
        <v>1655</v>
      </c>
      <c r="D44" s="28" t="s">
        <v>1656</v>
      </c>
      <c r="E44" s="29" t="s">
        <v>459</v>
      </c>
      <c r="F44" s="30" t="s">
        <v>1657</v>
      </c>
      <c r="G44" s="27" t="s">
        <v>220</v>
      </c>
      <c r="H44" s="31">
        <v>10</v>
      </c>
      <c r="I44" s="31">
        <v>2</v>
      </c>
      <c r="J44" s="31" t="s">
        <v>27</v>
      </c>
      <c r="K44" s="31" t="s">
        <v>27</v>
      </c>
      <c r="L44" s="38"/>
      <c r="M44" s="38">
        <v>3</v>
      </c>
      <c r="N44" s="38"/>
      <c r="O44" s="38"/>
      <c r="P44" s="33">
        <v>3</v>
      </c>
      <c r="Q44" s="34">
        <f t="shared" si="0"/>
        <v>4.0999999999999996</v>
      </c>
      <c r="R44" s="35" t="str">
        <f t="shared" si="3"/>
        <v>D</v>
      </c>
      <c r="S44" s="36" t="str">
        <f t="shared" si="1"/>
        <v>Trung bình yếu</v>
      </c>
      <c r="T44" s="37" t="str">
        <f t="shared" si="4"/>
        <v/>
      </c>
      <c r="U44" s="91"/>
      <c r="V44" s="89" t="str">
        <f t="shared" si="2"/>
        <v>Đạt</v>
      </c>
      <c r="W44" s="74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2"/>
    </row>
    <row r="45" spans="2:38" ht="18.75" customHeight="1">
      <c r="B45" s="26">
        <v>35</v>
      </c>
      <c r="C45" s="27" t="s">
        <v>1658</v>
      </c>
      <c r="D45" s="28" t="s">
        <v>241</v>
      </c>
      <c r="E45" s="29" t="s">
        <v>1659</v>
      </c>
      <c r="F45" s="30" t="s">
        <v>676</v>
      </c>
      <c r="G45" s="27" t="s">
        <v>1076</v>
      </c>
      <c r="H45" s="31">
        <v>10</v>
      </c>
      <c r="I45" s="31">
        <v>2</v>
      </c>
      <c r="J45" s="31" t="s">
        <v>27</v>
      </c>
      <c r="K45" s="31" t="s">
        <v>27</v>
      </c>
      <c r="L45" s="38"/>
      <c r="M45" s="38">
        <v>3</v>
      </c>
      <c r="N45" s="38"/>
      <c r="O45" s="38"/>
      <c r="P45" s="33">
        <v>3</v>
      </c>
      <c r="Q45" s="34">
        <f t="shared" si="0"/>
        <v>4.0999999999999996</v>
      </c>
      <c r="R45" s="35" t="str">
        <f t="shared" si="3"/>
        <v>D</v>
      </c>
      <c r="S45" s="36" t="str">
        <f t="shared" si="1"/>
        <v>Trung bình yếu</v>
      </c>
      <c r="T45" s="37" t="str">
        <f t="shared" si="4"/>
        <v/>
      </c>
      <c r="U45" s="91"/>
      <c r="V45" s="89" t="str">
        <f t="shared" si="2"/>
        <v>Đạt</v>
      </c>
      <c r="W45" s="74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2"/>
    </row>
    <row r="46" spans="2:38" ht="18.75" customHeight="1">
      <c r="B46" s="26">
        <v>36</v>
      </c>
      <c r="C46" s="27" t="s">
        <v>1660</v>
      </c>
      <c r="D46" s="28" t="s">
        <v>285</v>
      </c>
      <c r="E46" s="29" t="s">
        <v>1661</v>
      </c>
      <c r="F46" s="30" t="s">
        <v>845</v>
      </c>
      <c r="G46" s="27" t="s">
        <v>153</v>
      </c>
      <c r="H46" s="31">
        <v>10</v>
      </c>
      <c r="I46" s="31">
        <v>2</v>
      </c>
      <c r="J46" s="31" t="s">
        <v>27</v>
      </c>
      <c r="K46" s="31" t="s">
        <v>27</v>
      </c>
      <c r="L46" s="38"/>
      <c r="M46" s="38">
        <v>3</v>
      </c>
      <c r="N46" s="38"/>
      <c r="O46" s="38"/>
      <c r="P46" s="33">
        <v>3</v>
      </c>
      <c r="Q46" s="34">
        <f t="shared" si="0"/>
        <v>4.0999999999999996</v>
      </c>
      <c r="R46" s="35" t="str">
        <f t="shared" si="3"/>
        <v>D</v>
      </c>
      <c r="S46" s="36" t="str">
        <f t="shared" si="1"/>
        <v>Trung bình yếu</v>
      </c>
      <c r="T46" s="37" t="str">
        <f t="shared" si="4"/>
        <v/>
      </c>
      <c r="U46" s="91"/>
      <c r="V46" s="89" t="str">
        <f t="shared" si="2"/>
        <v>Đạt</v>
      </c>
      <c r="W46" s="74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2"/>
    </row>
    <row r="47" spans="2:38" ht="18.75" customHeight="1">
      <c r="B47" s="26">
        <v>37</v>
      </c>
      <c r="C47" s="27" t="s">
        <v>1662</v>
      </c>
      <c r="D47" s="28" t="s">
        <v>578</v>
      </c>
      <c r="E47" s="29" t="s">
        <v>1216</v>
      </c>
      <c r="F47" s="30" t="s">
        <v>730</v>
      </c>
      <c r="G47" s="27" t="s">
        <v>739</v>
      </c>
      <c r="H47" s="31">
        <v>10</v>
      </c>
      <c r="I47" s="31">
        <v>2</v>
      </c>
      <c r="J47" s="31" t="s">
        <v>27</v>
      </c>
      <c r="K47" s="31" t="s">
        <v>27</v>
      </c>
      <c r="L47" s="38"/>
      <c r="M47" s="38">
        <v>3</v>
      </c>
      <c r="N47" s="38"/>
      <c r="O47" s="38"/>
      <c r="P47" s="33">
        <v>3</v>
      </c>
      <c r="Q47" s="34">
        <f t="shared" si="0"/>
        <v>4.0999999999999996</v>
      </c>
      <c r="R47" s="35" t="str">
        <f t="shared" si="3"/>
        <v>D</v>
      </c>
      <c r="S47" s="36" t="str">
        <f t="shared" si="1"/>
        <v>Trung bình yếu</v>
      </c>
      <c r="T47" s="37" t="str">
        <f t="shared" si="4"/>
        <v/>
      </c>
      <c r="U47" s="91"/>
      <c r="V47" s="89" t="str">
        <f t="shared" si="2"/>
        <v>Đạt</v>
      </c>
      <c r="W47" s="74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2"/>
    </row>
    <row r="48" spans="2:38" ht="18.75" customHeight="1">
      <c r="B48" s="26">
        <v>38</v>
      </c>
      <c r="C48" s="27" t="s">
        <v>1663</v>
      </c>
      <c r="D48" s="28" t="s">
        <v>1664</v>
      </c>
      <c r="E48" s="29" t="s">
        <v>211</v>
      </c>
      <c r="F48" s="30" t="s">
        <v>749</v>
      </c>
      <c r="G48" s="27" t="s">
        <v>220</v>
      </c>
      <c r="H48" s="31">
        <v>10</v>
      </c>
      <c r="I48" s="31">
        <v>1</v>
      </c>
      <c r="J48" s="31" t="s">
        <v>27</v>
      </c>
      <c r="K48" s="31" t="s">
        <v>27</v>
      </c>
      <c r="L48" s="38"/>
      <c r="M48" s="38">
        <v>5</v>
      </c>
      <c r="N48" s="38"/>
      <c r="O48" s="38"/>
      <c r="P48" s="33">
        <v>5</v>
      </c>
      <c r="Q48" s="34">
        <f t="shared" si="0"/>
        <v>4.8</v>
      </c>
      <c r="R48" s="35" t="str">
        <f t="shared" si="3"/>
        <v>D</v>
      </c>
      <c r="S48" s="36" t="str">
        <f t="shared" si="1"/>
        <v>Trung bình yếu</v>
      </c>
      <c r="T48" s="37" t="str">
        <f t="shared" si="4"/>
        <v/>
      </c>
      <c r="U48" s="91"/>
      <c r="V48" s="89" t="str">
        <f t="shared" si="2"/>
        <v>Đạt</v>
      </c>
      <c r="W48" s="74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2"/>
    </row>
    <row r="49" spans="2:38" ht="18.75" customHeight="1">
      <c r="B49" s="26">
        <v>39</v>
      </c>
      <c r="C49" s="27" t="s">
        <v>1665</v>
      </c>
      <c r="D49" s="28" t="s">
        <v>728</v>
      </c>
      <c r="E49" s="29" t="s">
        <v>488</v>
      </c>
      <c r="F49" s="30" t="s">
        <v>1292</v>
      </c>
      <c r="G49" s="27" t="s">
        <v>1076</v>
      </c>
      <c r="H49" s="31">
        <v>8</v>
      </c>
      <c r="I49" s="31">
        <v>4</v>
      </c>
      <c r="J49" s="31" t="s">
        <v>27</v>
      </c>
      <c r="K49" s="31" t="s">
        <v>27</v>
      </c>
      <c r="L49" s="38"/>
      <c r="M49" s="38">
        <v>3</v>
      </c>
      <c r="N49" s="38"/>
      <c r="O49" s="38"/>
      <c r="P49" s="33">
        <v>3</v>
      </c>
      <c r="Q49" s="34">
        <f t="shared" si="0"/>
        <v>4.3</v>
      </c>
      <c r="R49" s="35" t="str">
        <f t="shared" si="3"/>
        <v>D</v>
      </c>
      <c r="S49" s="36" t="str">
        <f t="shared" si="1"/>
        <v>Trung bình yếu</v>
      </c>
      <c r="T49" s="37" t="str">
        <f t="shared" si="4"/>
        <v/>
      </c>
      <c r="U49" s="91"/>
      <c r="V49" s="89" t="str">
        <f t="shared" si="2"/>
        <v>Đạt</v>
      </c>
      <c r="W49" s="74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2"/>
    </row>
    <row r="50" spans="2:38" ht="18.75" customHeight="1">
      <c r="B50" s="26">
        <v>40</v>
      </c>
      <c r="C50" s="27" t="s">
        <v>1666</v>
      </c>
      <c r="D50" s="28" t="s">
        <v>1667</v>
      </c>
      <c r="E50" s="29" t="s">
        <v>225</v>
      </c>
      <c r="F50" s="30" t="s">
        <v>1668</v>
      </c>
      <c r="G50" s="27" t="s">
        <v>220</v>
      </c>
      <c r="H50" s="31">
        <v>8</v>
      </c>
      <c r="I50" s="31">
        <v>7</v>
      </c>
      <c r="J50" s="31" t="s">
        <v>27</v>
      </c>
      <c r="K50" s="31" t="s">
        <v>27</v>
      </c>
      <c r="L50" s="38"/>
      <c r="M50" s="38">
        <v>3</v>
      </c>
      <c r="N50" s="38"/>
      <c r="O50" s="38"/>
      <c r="P50" s="33">
        <v>3</v>
      </c>
      <c r="Q50" s="34">
        <f t="shared" si="0"/>
        <v>5.2</v>
      </c>
      <c r="R50" s="35" t="str">
        <f t="shared" si="3"/>
        <v>D+</v>
      </c>
      <c r="S50" s="36" t="str">
        <f t="shared" si="1"/>
        <v>Trung bình yếu</v>
      </c>
      <c r="T50" s="37" t="str">
        <f t="shared" si="4"/>
        <v/>
      </c>
      <c r="U50" s="91"/>
      <c r="V50" s="89" t="str">
        <f t="shared" si="2"/>
        <v>Đạt</v>
      </c>
      <c r="W50" s="74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2"/>
    </row>
    <row r="51" spans="2:38" ht="18.75" customHeight="1">
      <c r="B51" s="26">
        <v>41</v>
      </c>
      <c r="C51" s="27" t="s">
        <v>1669</v>
      </c>
      <c r="D51" s="28" t="s">
        <v>1670</v>
      </c>
      <c r="E51" s="29" t="s">
        <v>506</v>
      </c>
      <c r="F51" s="30" t="s">
        <v>212</v>
      </c>
      <c r="G51" s="27" t="s">
        <v>102</v>
      </c>
      <c r="H51" s="31">
        <v>10</v>
      </c>
      <c r="I51" s="31">
        <v>1</v>
      </c>
      <c r="J51" s="31" t="s">
        <v>27</v>
      </c>
      <c r="K51" s="31" t="s">
        <v>27</v>
      </c>
      <c r="L51" s="38"/>
      <c r="M51" s="38">
        <v>4</v>
      </c>
      <c r="N51" s="38"/>
      <c r="O51" s="38"/>
      <c r="P51" s="33">
        <v>4</v>
      </c>
      <c r="Q51" s="34">
        <f t="shared" si="0"/>
        <v>4.3</v>
      </c>
      <c r="R51" s="35" t="str">
        <f t="shared" si="3"/>
        <v>D</v>
      </c>
      <c r="S51" s="36" t="str">
        <f t="shared" si="1"/>
        <v>Trung bình yếu</v>
      </c>
      <c r="T51" s="37" t="str">
        <f t="shared" si="4"/>
        <v/>
      </c>
      <c r="U51" s="91"/>
      <c r="V51" s="89" t="str">
        <f t="shared" si="2"/>
        <v>Đạt</v>
      </c>
      <c r="W51" s="74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2"/>
    </row>
    <row r="52" spans="2:38" ht="18.75" customHeight="1">
      <c r="B52" s="26">
        <v>42</v>
      </c>
      <c r="C52" s="27" t="s">
        <v>1671</v>
      </c>
      <c r="D52" s="28" t="s">
        <v>1672</v>
      </c>
      <c r="E52" s="29" t="s">
        <v>720</v>
      </c>
      <c r="F52" s="30" t="s">
        <v>837</v>
      </c>
      <c r="G52" s="27" t="s">
        <v>153</v>
      </c>
      <c r="H52" s="31">
        <v>5</v>
      </c>
      <c r="I52" s="31">
        <v>1</v>
      </c>
      <c r="J52" s="31" t="s">
        <v>27</v>
      </c>
      <c r="K52" s="31" t="s">
        <v>27</v>
      </c>
      <c r="L52" s="38"/>
      <c r="M52" s="38">
        <v>6</v>
      </c>
      <c r="N52" s="38"/>
      <c r="O52" s="38"/>
      <c r="P52" s="33">
        <v>6</v>
      </c>
      <c r="Q52" s="34">
        <f t="shared" si="0"/>
        <v>4.3</v>
      </c>
      <c r="R52" s="35" t="str">
        <f t="shared" si="3"/>
        <v>D</v>
      </c>
      <c r="S52" s="36" t="str">
        <f t="shared" si="1"/>
        <v>Trung bình yếu</v>
      </c>
      <c r="T52" s="37" t="str">
        <f t="shared" si="4"/>
        <v/>
      </c>
      <c r="U52" s="91"/>
      <c r="V52" s="89" t="str">
        <f t="shared" si="2"/>
        <v>Đạt</v>
      </c>
      <c r="W52" s="74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2"/>
    </row>
    <row r="53" spans="2:38" ht="18.75" customHeight="1">
      <c r="B53" s="26">
        <v>43</v>
      </c>
      <c r="C53" s="27" t="s">
        <v>1673</v>
      </c>
      <c r="D53" s="28" t="s">
        <v>675</v>
      </c>
      <c r="E53" s="29" t="s">
        <v>1060</v>
      </c>
      <c r="F53" s="30" t="s">
        <v>1674</v>
      </c>
      <c r="G53" s="27" t="s">
        <v>115</v>
      </c>
      <c r="H53" s="31">
        <v>10</v>
      </c>
      <c r="I53" s="31">
        <v>4</v>
      </c>
      <c r="J53" s="31" t="s">
        <v>27</v>
      </c>
      <c r="K53" s="31" t="s">
        <v>27</v>
      </c>
      <c r="L53" s="38"/>
      <c r="M53" s="38">
        <v>6</v>
      </c>
      <c r="N53" s="38"/>
      <c r="O53" s="38"/>
      <c r="P53" s="33">
        <v>6</v>
      </c>
      <c r="Q53" s="34">
        <f t="shared" si="0"/>
        <v>6.2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91"/>
      <c r="V53" s="89" t="str">
        <f t="shared" si="2"/>
        <v>Đạt</v>
      </c>
      <c r="W53" s="74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2"/>
    </row>
    <row r="54" spans="2:38" ht="18.75" customHeight="1">
      <c r="B54" s="26">
        <v>44</v>
      </c>
      <c r="C54" s="27" t="s">
        <v>1675</v>
      </c>
      <c r="D54" s="28" t="s">
        <v>241</v>
      </c>
      <c r="E54" s="29" t="s">
        <v>246</v>
      </c>
      <c r="F54" s="30" t="s">
        <v>456</v>
      </c>
      <c r="G54" s="27" t="s">
        <v>886</v>
      </c>
      <c r="H54" s="31">
        <v>8</v>
      </c>
      <c r="I54" s="31">
        <v>1</v>
      </c>
      <c r="J54" s="31" t="s">
        <v>27</v>
      </c>
      <c r="K54" s="31" t="s">
        <v>27</v>
      </c>
      <c r="L54" s="38"/>
      <c r="M54" s="38">
        <v>5</v>
      </c>
      <c r="N54" s="38"/>
      <c r="O54" s="38"/>
      <c r="P54" s="33">
        <v>5</v>
      </c>
      <c r="Q54" s="34">
        <f t="shared" si="0"/>
        <v>4.4000000000000004</v>
      </c>
      <c r="R54" s="35" t="str">
        <f t="shared" si="3"/>
        <v>D</v>
      </c>
      <c r="S54" s="36" t="str">
        <f t="shared" si="1"/>
        <v>Trung bình yếu</v>
      </c>
      <c r="T54" s="37" t="str">
        <f t="shared" si="4"/>
        <v/>
      </c>
      <c r="U54" s="91"/>
      <c r="V54" s="89" t="str">
        <f t="shared" si="2"/>
        <v>Đạt</v>
      </c>
      <c r="W54" s="74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2"/>
    </row>
    <row r="55" spans="2:38" ht="18.75" customHeight="1">
      <c r="B55" s="26">
        <v>45</v>
      </c>
      <c r="C55" s="27" t="s">
        <v>1676</v>
      </c>
      <c r="D55" s="28" t="s">
        <v>1677</v>
      </c>
      <c r="E55" s="29" t="s">
        <v>526</v>
      </c>
      <c r="F55" s="30" t="s">
        <v>1678</v>
      </c>
      <c r="G55" s="27" t="s">
        <v>1367</v>
      </c>
      <c r="H55" s="31">
        <v>8</v>
      </c>
      <c r="I55" s="31">
        <v>1</v>
      </c>
      <c r="J55" s="31" t="s">
        <v>27</v>
      </c>
      <c r="K55" s="31" t="s">
        <v>27</v>
      </c>
      <c r="L55" s="38"/>
      <c r="M55" s="38">
        <v>8</v>
      </c>
      <c r="N55" s="38"/>
      <c r="O55" s="38"/>
      <c r="P55" s="33">
        <v>8</v>
      </c>
      <c r="Q55" s="34">
        <f t="shared" si="0"/>
        <v>5.9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91"/>
      <c r="V55" s="89" t="str">
        <f t="shared" si="2"/>
        <v>Đạt</v>
      </c>
      <c r="W55" s="74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2"/>
    </row>
    <row r="56" spans="2:38" ht="18.75" customHeight="1">
      <c r="B56" s="26">
        <v>46</v>
      </c>
      <c r="C56" s="27" t="s">
        <v>1679</v>
      </c>
      <c r="D56" s="28" t="s">
        <v>1680</v>
      </c>
      <c r="E56" s="29" t="s">
        <v>729</v>
      </c>
      <c r="F56" s="30" t="s">
        <v>471</v>
      </c>
      <c r="G56" s="27" t="s">
        <v>1076</v>
      </c>
      <c r="H56" s="31">
        <v>7</v>
      </c>
      <c r="I56" s="31">
        <v>4</v>
      </c>
      <c r="J56" s="31" t="s">
        <v>27</v>
      </c>
      <c r="K56" s="31" t="s">
        <v>27</v>
      </c>
      <c r="L56" s="38"/>
      <c r="M56" s="38">
        <v>4</v>
      </c>
      <c r="N56" s="38"/>
      <c r="O56" s="38"/>
      <c r="P56" s="33">
        <v>4</v>
      </c>
      <c r="Q56" s="34">
        <f t="shared" si="0"/>
        <v>4.5999999999999996</v>
      </c>
      <c r="R56" s="35" t="str">
        <f t="shared" si="3"/>
        <v>D</v>
      </c>
      <c r="S56" s="36" t="str">
        <f t="shared" si="1"/>
        <v>Trung bình yếu</v>
      </c>
      <c r="T56" s="37" t="str">
        <f t="shared" si="4"/>
        <v/>
      </c>
      <c r="U56" s="91"/>
      <c r="V56" s="89" t="str">
        <f t="shared" si="2"/>
        <v>Đạt</v>
      </c>
      <c r="W56" s="74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2"/>
    </row>
    <row r="57" spans="2:38" ht="18.75" customHeight="1">
      <c r="B57" s="26">
        <v>47</v>
      </c>
      <c r="C57" s="27" t="s">
        <v>1681</v>
      </c>
      <c r="D57" s="28" t="s">
        <v>1682</v>
      </c>
      <c r="E57" s="29" t="s">
        <v>1683</v>
      </c>
      <c r="F57" s="30" t="s">
        <v>1289</v>
      </c>
      <c r="G57" s="27" t="s">
        <v>220</v>
      </c>
      <c r="H57" s="31">
        <v>8</v>
      </c>
      <c r="I57" s="31">
        <v>5</v>
      </c>
      <c r="J57" s="31" t="s">
        <v>27</v>
      </c>
      <c r="K57" s="31" t="s">
        <v>27</v>
      </c>
      <c r="L57" s="38"/>
      <c r="M57" s="38">
        <v>5</v>
      </c>
      <c r="N57" s="38"/>
      <c r="O57" s="38"/>
      <c r="P57" s="33">
        <v>5</v>
      </c>
      <c r="Q57" s="34">
        <f t="shared" si="0"/>
        <v>5.6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91"/>
      <c r="V57" s="89" t="str">
        <f t="shared" si="2"/>
        <v>Đạt</v>
      </c>
      <c r="W57" s="74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2"/>
    </row>
    <row r="58" spans="2:38" ht="18.75" customHeight="1">
      <c r="B58" s="26">
        <v>48</v>
      </c>
      <c r="C58" s="27" t="s">
        <v>1684</v>
      </c>
      <c r="D58" s="28" t="s">
        <v>1685</v>
      </c>
      <c r="E58" s="29" t="s">
        <v>1686</v>
      </c>
      <c r="F58" s="30" t="s">
        <v>664</v>
      </c>
      <c r="G58" s="27" t="s">
        <v>220</v>
      </c>
      <c r="H58" s="31">
        <v>8</v>
      </c>
      <c r="I58" s="31">
        <v>10</v>
      </c>
      <c r="J58" s="31" t="s">
        <v>27</v>
      </c>
      <c r="K58" s="31" t="s">
        <v>27</v>
      </c>
      <c r="L58" s="38"/>
      <c r="M58" s="38">
        <v>6</v>
      </c>
      <c r="N58" s="38"/>
      <c r="O58" s="38"/>
      <c r="P58" s="33">
        <v>6</v>
      </c>
      <c r="Q58" s="34">
        <f t="shared" si="0"/>
        <v>7.6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91"/>
      <c r="V58" s="89" t="str">
        <f t="shared" si="2"/>
        <v>Đạt</v>
      </c>
      <c r="W58" s="74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2"/>
    </row>
    <row r="59" spans="2:38" ht="18.75" customHeight="1">
      <c r="B59" s="26">
        <v>49</v>
      </c>
      <c r="C59" s="27" t="s">
        <v>1687</v>
      </c>
      <c r="D59" s="28" t="s">
        <v>1476</v>
      </c>
      <c r="E59" s="29" t="s">
        <v>742</v>
      </c>
      <c r="F59" s="30" t="s">
        <v>959</v>
      </c>
      <c r="G59" s="27" t="s">
        <v>220</v>
      </c>
      <c r="H59" s="31">
        <v>10</v>
      </c>
      <c r="I59" s="31">
        <v>4</v>
      </c>
      <c r="J59" s="31" t="s">
        <v>27</v>
      </c>
      <c r="K59" s="31" t="s">
        <v>27</v>
      </c>
      <c r="L59" s="38"/>
      <c r="M59" s="38">
        <v>2</v>
      </c>
      <c r="N59" s="38"/>
      <c r="O59" s="38"/>
      <c r="P59" s="33">
        <v>2</v>
      </c>
      <c r="Q59" s="34">
        <f t="shared" si="0"/>
        <v>4.2</v>
      </c>
      <c r="R59" s="35" t="str">
        <f t="shared" si="3"/>
        <v>D</v>
      </c>
      <c r="S59" s="36" t="str">
        <f t="shared" si="1"/>
        <v>Trung bình yếu</v>
      </c>
      <c r="T59" s="37" t="str">
        <f t="shared" si="4"/>
        <v/>
      </c>
      <c r="U59" s="91"/>
      <c r="V59" s="89" t="str">
        <f t="shared" si="2"/>
        <v>Đạt</v>
      </c>
      <c r="W59" s="74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2"/>
    </row>
    <row r="60" spans="2:38" ht="18.75" customHeight="1">
      <c r="B60" s="26">
        <v>50</v>
      </c>
      <c r="C60" s="27" t="s">
        <v>1688</v>
      </c>
      <c r="D60" s="28" t="s">
        <v>1022</v>
      </c>
      <c r="E60" s="29" t="s">
        <v>279</v>
      </c>
      <c r="F60" s="30" t="s">
        <v>1689</v>
      </c>
      <c r="G60" s="27" t="s">
        <v>886</v>
      </c>
      <c r="H60" s="31">
        <v>8</v>
      </c>
      <c r="I60" s="31">
        <v>1</v>
      </c>
      <c r="J60" s="31" t="s">
        <v>27</v>
      </c>
      <c r="K60" s="31" t="s">
        <v>27</v>
      </c>
      <c r="L60" s="38"/>
      <c r="M60" s="38">
        <v>7</v>
      </c>
      <c r="N60" s="38"/>
      <c r="O60" s="38"/>
      <c r="P60" s="33">
        <v>7</v>
      </c>
      <c r="Q60" s="34">
        <f t="shared" si="0"/>
        <v>5.4</v>
      </c>
      <c r="R60" s="35" t="str">
        <f t="shared" si="3"/>
        <v>D+</v>
      </c>
      <c r="S60" s="36" t="str">
        <f t="shared" si="1"/>
        <v>Trung bình yếu</v>
      </c>
      <c r="T60" s="37" t="str">
        <f t="shared" si="4"/>
        <v/>
      </c>
      <c r="U60" s="91"/>
      <c r="V60" s="89" t="str">
        <f t="shared" si="2"/>
        <v>Đạt</v>
      </c>
      <c r="W60" s="74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2"/>
    </row>
    <row r="61" spans="2:38" ht="18.75" customHeight="1">
      <c r="B61" s="26">
        <v>51</v>
      </c>
      <c r="C61" s="27" t="s">
        <v>1690</v>
      </c>
      <c r="D61" s="28" t="s">
        <v>241</v>
      </c>
      <c r="E61" s="29" t="s">
        <v>279</v>
      </c>
      <c r="F61" s="30" t="s">
        <v>450</v>
      </c>
      <c r="G61" s="27" t="s">
        <v>739</v>
      </c>
      <c r="H61" s="31">
        <v>8</v>
      </c>
      <c r="I61" s="31">
        <v>1</v>
      </c>
      <c r="J61" s="31" t="s">
        <v>27</v>
      </c>
      <c r="K61" s="31" t="s">
        <v>27</v>
      </c>
      <c r="L61" s="38"/>
      <c r="M61" s="38">
        <v>5</v>
      </c>
      <c r="N61" s="38"/>
      <c r="O61" s="38"/>
      <c r="P61" s="33">
        <v>5</v>
      </c>
      <c r="Q61" s="34">
        <f t="shared" si="0"/>
        <v>4.4000000000000004</v>
      </c>
      <c r="R61" s="35" t="str">
        <f t="shared" si="3"/>
        <v>D</v>
      </c>
      <c r="S61" s="36" t="str">
        <f t="shared" si="1"/>
        <v>Trung bình yếu</v>
      </c>
      <c r="T61" s="37" t="str">
        <f t="shared" si="4"/>
        <v/>
      </c>
      <c r="U61" s="91"/>
      <c r="V61" s="89" t="str">
        <f t="shared" si="2"/>
        <v>Đạt</v>
      </c>
      <c r="W61" s="74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2"/>
    </row>
    <row r="62" spans="2:38" ht="18.75" customHeight="1">
      <c r="B62" s="26">
        <v>52</v>
      </c>
      <c r="C62" s="27" t="s">
        <v>1691</v>
      </c>
      <c r="D62" s="28" t="s">
        <v>544</v>
      </c>
      <c r="E62" s="29" t="s">
        <v>279</v>
      </c>
      <c r="F62" s="30" t="s">
        <v>1692</v>
      </c>
      <c r="G62" s="27" t="s">
        <v>220</v>
      </c>
      <c r="H62" s="31">
        <v>7</v>
      </c>
      <c r="I62" s="31">
        <v>1</v>
      </c>
      <c r="J62" s="31" t="s">
        <v>27</v>
      </c>
      <c r="K62" s="31" t="s">
        <v>27</v>
      </c>
      <c r="L62" s="38"/>
      <c r="M62" s="38">
        <v>3</v>
      </c>
      <c r="N62" s="38"/>
      <c r="O62" s="38"/>
      <c r="P62" s="33">
        <v>3</v>
      </c>
      <c r="Q62" s="34">
        <f t="shared" si="0"/>
        <v>3.2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91"/>
      <c r="V62" s="89" t="str">
        <f t="shared" si="2"/>
        <v>Học lại</v>
      </c>
      <c r="W62" s="74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2"/>
    </row>
    <row r="63" spans="2:38" ht="18.75" customHeight="1">
      <c r="B63" s="26">
        <v>53</v>
      </c>
      <c r="C63" s="27" t="s">
        <v>1693</v>
      </c>
      <c r="D63" s="28" t="s">
        <v>1694</v>
      </c>
      <c r="E63" s="29" t="s">
        <v>279</v>
      </c>
      <c r="F63" s="30" t="s">
        <v>1695</v>
      </c>
      <c r="G63" s="27" t="s">
        <v>115</v>
      </c>
      <c r="H63" s="31">
        <v>6</v>
      </c>
      <c r="I63" s="31">
        <v>1</v>
      </c>
      <c r="J63" s="31" t="s">
        <v>27</v>
      </c>
      <c r="K63" s="31" t="s">
        <v>27</v>
      </c>
      <c r="L63" s="38"/>
      <c r="M63" s="38">
        <v>7</v>
      </c>
      <c r="N63" s="38"/>
      <c r="O63" s="38"/>
      <c r="P63" s="33">
        <v>7</v>
      </c>
      <c r="Q63" s="34">
        <f t="shared" si="0"/>
        <v>5</v>
      </c>
      <c r="R63" s="35" t="str">
        <f t="shared" si="3"/>
        <v>D+</v>
      </c>
      <c r="S63" s="36" t="str">
        <f t="shared" si="1"/>
        <v>Trung bình yếu</v>
      </c>
      <c r="T63" s="37" t="str">
        <f t="shared" si="4"/>
        <v/>
      </c>
      <c r="U63" s="91"/>
      <c r="V63" s="89" t="str">
        <f t="shared" si="2"/>
        <v>Đạt</v>
      </c>
      <c r="W63" s="74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2"/>
    </row>
    <row r="64" spans="2:38" ht="18.75" customHeight="1">
      <c r="B64" s="26">
        <v>54</v>
      </c>
      <c r="C64" s="27" t="s">
        <v>1696</v>
      </c>
      <c r="D64" s="28" t="s">
        <v>1697</v>
      </c>
      <c r="E64" s="29" t="s">
        <v>279</v>
      </c>
      <c r="F64" s="30" t="s">
        <v>1146</v>
      </c>
      <c r="G64" s="27" t="s">
        <v>272</v>
      </c>
      <c r="H64" s="31">
        <v>10</v>
      </c>
      <c r="I64" s="31">
        <v>4</v>
      </c>
      <c r="J64" s="31" t="s">
        <v>27</v>
      </c>
      <c r="K64" s="31" t="s">
        <v>27</v>
      </c>
      <c r="L64" s="38"/>
      <c r="M64" s="38">
        <v>8</v>
      </c>
      <c r="N64" s="38"/>
      <c r="O64" s="38"/>
      <c r="P64" s="33">
        <v>8</v>
      </c>
      <c r="Q64" s="34">
        <f t="shared" si="0"/>
        <v>7.2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91"/>
      <c r="V64" s="89" t="str">
        <f t="shared" si="2"/>
        <v>Đạt</v>
      </c>
      <c r="W64" s="74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2"/>
    </row>
    <row r="65" spans="2:38" ht="18.75" customHeight="1">
      <c r="B65" s="26">
        <v>55</v>
      </c>
      <c r="C65" s="27" t="s">
        <v>1698</v>
      </c>
      <c r="D65" s="28" t="s">
        <v>1699</v>
      </c>
      <c r="E65" s="29" t="s">
        <v>746</v>
      </c>
      <c r="F65" s="30" t="s">
        <v>1002</v>
      </c>
      <c r="G65" s="27" t="s">
        <v>102</v>
      </c>
      <c r="H65" s="31">
        <v>10</v>
      </c>
      <c r="I65" s="31">
        <v>3</v>
      </c>
      <c r="J65" s="31" t="s">
        <v>27</v>
      </c>
      <c r="K65" s="31" t="s">
        <v>27</v>
      </c>
      <c r="L65" s="38"/>
      <c r="M65" s="38">
        <v>3</v>
      </c>
      <c r="N65" s="38"/>
      <c r="O65" s="38"/>
      <c r="P65" s="33">
        <v>3</v>
      </c>
      <c r="Q65" s="34">
        <f t="shared" si="0"/>
        <v>4.4000000000000004</v>
      </c>
      <c r="R65" s="35" t="str">
        <f t="shared" si="3"/>
        <v>D</v>
      </c>
      <c r="S65" s="36" t="str">
        <f t="shared" si="1"/>
        <v>Trung bình yếu</v>
      </c>
      <c r="T65" s="37" t="str">
        <f t="shared" si="4"/>
        <v/>
      </c>
      <c r="U65" s="91"/>
      <c r="V65" s="89" t="str">
        <f t="shared" si="2"/>
        <v>Đạt</v>
      </c>
      <c r="W65" s="74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2"/>
    </row>
    <row r="66" spans="2:38" ht="18.75" customHeight="1">
      <c r="B66" s="26">
        <v>56</v>
      </c>
      <c r="C66" s="27" t="s">
        <v>1700</v>
      </c>
      <c r="D66" s="28" t="s">
        <v>138</v>
      </c>
      <c r="E66" s="29" t="s">
        <v>289</v>
      </c>
      <c r="F66" s="30" t="s">
        <v>1009</v>
      </c>
      <c r="G66" s="27" t="s">
        <v>220</v>
      </c>
      <c r="H66" s="31">
        <v>10</v>
      </c>
      <c r="I66" s="31">
        <v>4</v>
      </c>
      <c r="J66" s="31" t="s">
        <v>27</v>
      </c>
      <c r="K66" s="31" t="s">
        <v>27</v>
      </c>
      <c r="L66" s="38"/>
      <c r="M66" s="38">
        <v>7</v>
      </c>
      <c r="N66" s="38"/>
      <c r="O66" s="38"/>
      <c r="P66" s="33">
        <v>7</v>
      </c>
      <c r="Q66" s="34">
        <f t="shared" si="0"/>
        <v>6.7</v>
      </c>
      <c r="R66" s="35" t="str">
        <f t="shared" si="3"/>
        <v>C+</v>
      </c>
      <c r="S66" s="36" t="str">
        <f t="shared" si="1"/>
        <v>Trung bình</v>
      </c>
      <c r="T66" s="37" t="str">
        <f t="shared" si="4"/>
        <v/>
      </c>
      <c r="U66" s="91"/>
      <c r="V66" s="89" t="str">
        <f t="shared" si="2"/>
        <v>Đạt</v>
      </c>
      <c r="W66" s="74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2"/>
    </row>
    <row r="67" spans="2:38" ht="18.75" customHeight="1">
      <c r="B67" s="26">
        <v>57</v>
      </c>
      <c r="C67" s="27" t="s">
        <v>1701</v>
      </c>
      <c r="D67" s="28" t="s">
        <v>639</v>
      </c>
      <c r="E67" s="29" t="s">
        <v>1702</v>
      </c>
      <c r="F67" s="30" t="s">
        <v>1236</v>
      </c>
      <c r="G67" s="27" t="s">
        <v>789</v>
      </c>
      <c r="H67" s="31">
        <v>10</v>
      </c>
      <c r="I67" s="31">
        <v>2</v>
      </c>
      <c r="J67" s="31" t="s">
        <v>27</v>
      </c>
      <c r="K67" s="31" t="s">
        <v>27</v>
      </c>
      <c r="L67" s="38"/>
      <c r="M67" s="38">
        <v>3</v>
      </c>
      <c r="N67" s="38"/>
      <c r="O67" s="38"/>
      <c r="P67" s="33">
        <v>3</v>
      </c>
      <c r="Q67" s="34">
        <f t="shared" si="0"/>
        <v>4.0999999999999996</v>
      </c>
      <c r="R67" s="35" t="str">
        <f t="shared" si="3"/>
        <v>D</v>
      </c>
      <c r="S67" s="36" t="str">
        <f t="shared" si="1"/>
        <v>Trung bình yếu</v>
      </c>
      <c r="T67" s="37" t="str">
        <f t="shared" si="4"/>
        <v/>
      </c>
      <c r="U67" s="91"/>
      <c r="V67" s="89" t="str">
        <f t="shared" si="2"/>
        <v>Đạt</v>
      </c>
      <c r="W67" s="74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2"/>
    </row>
    <row r="68" spans="2:38" ht="18.75" customHeight="1">
      <c r="B68" s="26">
        <v>58</v>
      </c>
      <c r="C68" s="27" t="s">
        <v>1703</v>
      </c>
      <c r="D68" s="28" t="s">
        <v>787</v>
      </c>
      <c r="E68" s="29" t="s">
        <v>1704</v>
      </c>
      <c r="F68" s="30" t="s">
        <v>1705</v>
      </c>
      <c r="G68" s="27" t="s">
        <v>739</v>
      </c>
      <c r="H68" s="31">
        <v>10</v>
      </c>
      <c r="I68" s="31">
        <v>1</v>
      </c>
      <c r="J68" s="31" t="s">
        <v>27</v>
      </c>
      <c r="K68" s="31" t="s">
        <v>27</v>
      </c>
      <c r="L68" s="38"/>
      <c r="M68" s="38">
        <v>5</v>
      </c>
      <c r="N68" s="38"/>
      <c r="O68" s="38"/>
      <c r="P68" s="33">
        <v>5</v>
      </c>
      <c r="Q68" s="34">
        <f t="shared" si="0"/>
        <v>4.8</v>
      </c>
      <c r="R68" s="35" t="str">
        <f t="shared" si="3"/>
        <v>D</v>
      </c>
      <c r="S68" s="36" t="str">
        <f t="shared" si="1"/>
        <v>Trung bình yếu</v>
      </c>
      <c r="T68" s="37" t="str">
        <f t="shared" si="4"/>
        <v/>
      </c>
      <c r="U68" s="91"/>
      <c r="V68" s="89" t="str">
        <f t="shared" si="2"/>
        <v>Đạt</v>
      </c>
      <c r="W68" s="74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2"/>
    </row>
    <row r="69" spans="2:38" ht="18.75" customHeight="1">
      <c r="B69" s="26">
        <v>59</v>
      </c>
      <c r="C69" s="27" t="s">
        <v>1706</v>
      </c>
      <c r="D69" s="28" t="s">
        <v>773</v>
      </c>
      <c r="E69" s="29" t="s">
        <v>1707</v>
      </c>
      <c r="F69" s="30" t="s">
        <v>975</v>
      </c>
      <c r="G69" s="27" t="s">
        <v>272</v>
      </c>
      <c r="H69" s="31">
        <v>10</v>
      </c>
      <c r="I69" s="31">
        <v>6</v>
      </c>
      <c r="J69" s="31" t="s">
        <v>27</v>
      </c>
      <c r="K69" s="31" t="s">
        <v>27</v>
      </c>
      <c r="L69" s="38"/>
      <c r="M69" s="38">
        <v>3</v>
      </c>
      <c r="N69" s="38"/>
      <c r="O69" s="38"/>
      <c r="P69" s="33">
        <v>3</v>
      </c>
      <c r="Q69" s="34">
        <f t="shared" si="0"/>
        <v>5.3</v>
      </c>
      <c r="R69" s="35" t="str">
        <f t="shared" si="3"/>
        <v>D+</v>
      </c>
      <c r="S69" s="36" t="str">
        <f t="shared" si="1"/>
        <v>Trung bình yếu</v>
      </c>
      <c r="T69" s="37" t="str">
        <f t="shared" si="4"/>
        <v/>
      </c>
      <c r="U69" s="91"/>
      <c r="V69" s="89" t="str">
        <f t="shared" si="2"/>
        <v>Đạt</v>
      </c>
      <c r="W69" s="74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2"/>
    </row>
    <row r="70" spans="2:38" ht="18.75" customHeight="1">
      <c r="B70" s="26">
        <v>60</v>
      </c>
      <c r="C70" s="27" t="s">
        <v>1708</v>
      </c>
      <c r="D70" s="28" t="s">
        <v>155</v>
      </c>
      <c r="E70" s="29" t="s">
        <v>1088</v>
      </c>
      <c r="F70" s="30" t="s">
        <v>239</v>
      </c>
      <c r="G70" s="27" t="s">
        <v>64</v>
      </c>
      <c r="H70" s="31">
        <v>10</v>
      </c>
      <c r="I70" s="31">
        <v>2</v>
      </c>
      <c r="J70" s="31" t="s">
        <v>27</v>
      </c>
      <c r="K70" s="31" t="s">
        <v>27</v>
      </c>
      <c r="L70" s="38"/>
      <c r="M70" s="38">
        <v>3</v>
      </c>
      <c r="N70" s="38"/>
      <c r="O70" s="38"/>
      <c r="P70" s="33">
        <v>3</v>
      </c>
      <c r="Q70" s="34">
        <f t="shared" si="0"/>
        <v>4.0999999999999996</v>
      </c>
      <c r="R70" s="35" t="str">
        <f t="shared" si="3"/>
        <v>D</v>
      </c>
      <c r="S70" s="36" t="str">
        <f t="shared" si="1"/>
        <v>Trung bình yếu</v>
      </c>
      <c r="T70" s="37" t="str">
        <f t="shared" si="4"/>
        <v/>
      </c>
      <c r="U70" s="91"/>
      <c r="V70" s="89" t="str">
        <f t="shared" si="2"/>
        <v>Đạt</v>
      </c>
      <c r="W70" s="74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2"/>
    </row>
    <row r="71" spans="2:38" ht="18.75" customHeight="1">
      <c r="B71" s="26">
        <v>61</v>
      </c>
      <c r="C71" s="27" t="s">
        <v>1709</v>
      </c>
      <c r="D71" s="28" t="s">
        <v>1320</v>
      </c>
      <c r="E71" s="29" t="s">
        <v>300</v>
      </c>
      <c r="F71" s="30" t="s">
        <v>399</v>
      </c>
      <c r="G71" s="27" t="s">
        <v>153</v>
      </c>
      <c r="H71" s="31">
        <v>10</v>
      </c>
      <c r="I71" s="31">
        <v>2</v>
      </c>
      <c r="J71" s="31" t="s">
        <v>27</v>
      </c>
      <c r="K71" s="31" t="s">
        <v>27</v>
      </c>
      <c r="L71" s="38"/>
      <c r="M71" s="38">
        <v>3</v>
      </c>
      <c r="N71" s="38"/>
      <c r="O71" s="38"/>
      <c r="P71" s="33">
        <v>3</v>
      </c>
      <c r="Q71" s="34">
        <f t="shared" si="0"/>
        <v>4.0999999999999996</v>
      </c>
      <c r="R71" s="35" t="str">
        <f t="shared" si="3"/>
        <v>D</v>
      </c>
      <c r="S71" s="36" t="str">
        <f t="shared" si="1"/>
        <v>Trung bình yếu</v>
      </c>
      <c r="T71" s="37" t="str">
        <f t="shared" si="4"/>
        <v/>
      </c>
      <c r="U71" s="91"/>
      <c r="V71" s="89" t="str">
        <f t="shared" si="2"/>
        <v>Đạt</v>
      </c>
      <c r="W71" s="74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2"/>
    </row>
    <row r="72" spans="2:38" ht="18.75" customHeight="1">
      <c r="B72" s="26">
        <v>62</v>
      </c>
      <c r="C72" s="27" t="s">
        <v>1710</v>
      </c>
      <c r="D72" s="28" t="s">
        <v>104</v>
      </c>
      <c r="E72" s="29" t="s">
        <v>1711</v>
      </c>
      <c r="F72" s="30" t="s">
        <v>1712</v>
      </c>
      <c r="G72" s="27" t="s">
        <v>220</v>
      </c>
      <c r="H72" s="31">
        <v>10</v>
      </c>
      <c r="I72" s="31">
        <v>1</v>
      </c>
      <c r="J72" s="31" t="s">
        <v>27</v>
      </c>
      <c r="K72" s="31" t="s">
        <v>27</v>
      </c>
      <c r="L72" s="38"/>
      <c r="M72" s="38">
        <v>4</v>
      </c>
      <c r="N72" s="38"/>
      <c r="O72" s="38"/>
      <c r="P72" s="33">
        <v>4</v>
      </c>
      <c r="Q72" s="34">
        <f t="shared" si="0"/>
        <v>4.3</v>
      </c>
      <c r="R72" s="35" t="str">
        <f t="shared" si="3"/>
        <v>D</v>
      </c>
      <c r="S72" s="36" t="str">
        <f t="shared" si="1"/>
        <v>Trung bình yếu</v>
      </c>
      <c r="T72" s="37" t="str">
        <f t="shared" si="4"/>
        <v/>
      </c>
      <c r="U72" s="91"/>
      <c r="V72" s="89" t="str">
        <f t="shared" si="2"/>
        <v>Đạt</v>
      </c>
      <c r="W72" s="74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2"/>
    </row>
    <row r="73" spans="2:38" ht="18.75" customHeight="1">
      <c r="B73" s="26">
        <v>63</v>
      </c>
      <c r="C73" s="27" t="s">
        <v>1713</v>
      </c>
      <c r="D73" s="28" t="s">
        <v>1714</v>
      </c>
      <c r="E73" s="29" t="s">
        <v>566</v>
      </c>
      <c r="F73" s="30" t="s">
        <v>239</v>
      </c>
      <c r="G73" s="27" t="s">
        <v>120</v>
      </c>
      <c r="H73" s="31">
        <v>10</v>
      </c>
      <c r="I73" s="31">
        <v>2</v>
      </c>
      <c r="J73" s="31" t="s">
        <v>27</v>
      </c>
      <c r="K73" s="31" t="s">
        <v>27</v>
      </c>
      <c r="L73" s="38"/>
      <c r="M73" s="38">
        <v>3</v>
      </c>
      <c r="N73" s="38"/>
      <c r="O73" s="38"/>
      <c r="P73" s="33">
        <v>3</v>
      </c>
      <c r="Q73" s="34">
        <f t="shared" si="0"/>
        <v>4.0999999999999996</v>
      </c>
      <c r="R73" s="35" t="str">
        <f t="shared" si="3"/>
        <v>D</v>
      </c>
      <c r="S73" s="36" t="str">
        <f t="shared" si="1"/>
        <v>Trung bình yếu</v>
      </c>
      <c r="T73" s="37" t="str">
        <f t="shared" si="4"/>
        <v/>
      </c>
      <c r="U73" s="91"/>
      <c r="V73" s="89" t="str">
        <f t="shared" si="2"/>
        <v>Đạt</v>
      </c>
      <c r="W73" s="74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2"/>
    </row>
    <row r="74" spans="2:38" ht="18.75" customHeight="1">
      <c r="B74" s="26">
        <v>64</v>
      </c>
      <c r="C74" s="27" t="s">
        <v>1715</v>
      </c>
      <c r="D74" s="28" t="s">
        <v>1716</v>
      </c>
      <c r="E74" s="29" t="s">
        <v>566</v>
      </c>
      <c r="F74" s="30" t="s">
        <v>492</v>
      </c>
      <c r="G74" s="27" t="s">
        <v>647</v>
      </c>
      <c r="H74" s="31">
        <v>6</v>
      </c>
      <c r="I74" s="31">
        <v>4</v>
      </c>
      <c r="J74" s="31" t="s">
        <v>27</v>
      </c>
      <c r="K74" s="31" t="s">
        <v>27</v>
      </c>
      <c r="L74" s="38"/>
      <c r="M74" s="38">
        <v>1</v>
      </c>
      <c r="N74" s="38"/>
      <c r="O74" s="38"/>
      <c r="P74" s="33">
        <v>1</v>
      </c>
      <c r="Q74" s="34">
        <f t="shared" si="0"/>
        <v>2.9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91"/>
      <c r="V74" s="89" t="str">
        <f t="shared" si="2"/>
        <v>Học lại</v>
      </c>
      <c r="W74" s="74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2"/>
    </row>
    <row r="75" spans="2:38" ht="18.75" customHeight="1">
      <c r="B75" s="26">
        <v>65</v>
      </c>
      <c r="C75" s="27" t="s">
        <v>1717</v>
      </c>
      <c r="D75" s="28" t="s">
        <v>104</v>
      </c>
      <c r="E75" s="29" t="s">
        <v>311</v>
      </c>
      <c r="F75" s="30" t="s">
        <v>1408</v>
      </c>
      <c r="G75" s="27" t="s">
        <v>739</v>
      </c>
      <c r="H75" s="31">
        <v>10</v>
      </c>
      <c r="I75" s="31">
        <v>1</v>
      </c>
      <c r="J75" s="31" t="s">
        <v>27</v>
      </c>
      <c r="K75" s="31" t="s">
        <v>27</v>
      </c>
      <c r="L75" s="38"/>
      <c r="M75" s="38">
        <v>4</v>
      </c>
      <c r="N75" s="38"/>
      <c r="O75" s="38"/>
      <c r="P75" s="33">
        <v>4</v>
      </c>
      <c r="Q75" s="34">
        <f t="shared" ref="Q75:Q82" si="5">ROUND(SUMPRODUCT(H75:P75,$H$10:$P$10)/100,1)</f>
        <v>4.3</v>
      </c>
      <c r="R75" s="35" t="str">
        <f t="shared" si="3"/>
        <v>D</v>
      </c>
      <c r="S75" s="36" t="str">
        <f t="shared" si="1"/>
        <v>Trung bình yếu</v>
      </c>
      <c r="T75" s="37" t="str">
        <f t="shared" si="4"/>
        <v/>
      </c>
      <c r="U75" s="91"/>
      <c r="V75" s="89" t="str">
        <f t="shared" ref="V75:V82" si="6">IF(T75="Không đủ ĐKDT","Học lại",IF(T75="Đình chỉ thi","Học lại",IF(AND(MID(G75,2,2)&gt;="12",T75="Vắng"),"Học lại",IF(T75="Vắng có phép", "Thi lại",IF(T75="Nợ học phí", "Thi lại",IF(AND((MID(G75,2,2)&lt;"12"),Q75&lt;4.5),"Thi lại",IF(Q75&lt;4,"Học lại","Đạt")))))))</f>
        <v>Đạt</v>
      </c>
      <c r="W75" s="74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2"/>
    </row>
    <row r="76" spans="2:38" ht="18.75" customHeight="1">
      <c r="B76" s="26">
        <v>66</v>
      </c>
      <c r="C76" s="27" t="s">
        <v>1718</v>
      </c>
      <c r="D76" s="28" t="s">
        <v>224</v>
      </c>
      <c r="E76" s="29" t="s">
        <v>315</v>
      </c>
      <c r="F76" s="30" t="s">
        <v>1719</v>
      </c>
      <c r="G76" s="27" t="s">
        <v>652</v>
      </c>
      <c r="H76" s="31">
        <v>9</v>
      </c>
      <c r="I76" s="31">
        <v>1</v>
      </c>
      <c r="J76" s="31" t="s">
        <v>27</v>
      </c>
      <c r="K76" s="31" t="s">
        <v>27</v>
      </c>
      <c r="L76" s="38"/>
      <c r="M76" s="38">
        <v>5</v>
      </c>
      <c r="N76" s="38"/>
      <c r="O76" s="38"/>
      <c r="P76" s="33">
        <v>5</v>
      </c>
      <c r="Q76" s="34">
        <f t="shared" si="5"/>
        <v>4.5999999999999996</v>
      </c>
      <c r="R76" s="35" t="str">
        <f t="shared" si="3"/>
        <v>D</v>
      </c>
      <c r="S76" s="36" t="str">
        <f t="shared" si="1"/>
        <v>Trung bình yếu</v>
      </c>
      <c r="T76" s="37" t="str">
        <f t="shared" si="4"/>
        <v/>
      </c>
      <c r="U76" s="91"/>
      <c r="V76" s="89" t="str">
        <f t="shared" si="6"/>
        <v>Đạt</v>
      </c>
      <c r="W76" s="74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2"/>
    </row>
    <row r="77" spans="2:38" ht="18.75" customHeight="1">
      <c r="B77" s="26">
        <v>67</v>
      </c>
      <c r="C77" s="27" t="s">
        <v>1720</v>
      </c>
      <c r="D77" s="28" t="s">
        <v>1721</v>
      </c>
      <c r="E77" s="29" t="s">
        <v>315</v>
      </c>
      <c r="F77" s="30" t="s">
        <v>1722</v>
      </c>
      <c r="G77" s="27" t="s">
        <v>789</v>
      </c>
      <c r="H77" s="31">
        <v>8</v>
      </c>
      <c r="I77" s="31">
        <v>4</v>
      </c>
      <c r="J77" s="31" t="s">
        <v>27</v>
      </c>
      <c r="K77" s="31" t="s">
        <v>27</v>
      </c>
      <c r="L77" s="38"/>
      <c r="M77" s="38">
        <v>6</v>
      </c>
      <c r="N77" s="38"/>
      <c r="O77" s="38"/>
      <c r="P77" s="33">
        <v>6</v>
      </c>
      <c r="Q77" s="34">
        <f t="shared" si="5"/>
        <v>5.8</v>
      </c>
      <c r="R77" s="35" t="str">
        <f t="shared" si="3"/>
        <v>C</v>
      </c>
      <c r="S77" s="36" t="str">
        <f t="shared" si="1"/>
        <v>Trung bình</v>
      </c>
      <c r="T77" s="37" t="str">
        <f t="shared" si="4"/>
        <v/>
      </c>
      <c r="U77" s="91"/>
      <c r="V77" s="89" t="str">
        <f t="shared" si="6"/>
        <v>Đạt</v>
      </c>
      <c r="W77" s="74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2"/>
    </row>
    <row r="78" spans="2:38" ht="18.75" customHeight="1">
      <c r="B78" s="26">
        <v>68</v>
      </c>
      <c r="C78" s="27" t="s">
        <v>1723</v>
      </c>
      <c r="D78" s="28" t="s">
        <v>1724</v>
      </c>
      <c r="E78" s="29" t="s">
        <v>319</v>
      </c>
      <c r="F78" s="30" t="s">
        <v>1398</v>
      </c>
      <c r="G78" s="27" t="s">
        <v>153</v>
      </c>
      <c r="H78" s="31">
        <v>8</v>
      </c>
      <c r="I78" s="31">
        <v>3</v>
      </c>
      <c r="J78" s="31" t="s">
        <v>27</v>
      </c>
      <c r="K78" s="31" t="s">
        <v>27</v>
      </c>
      <c r="L78" s="38"/>
      <c r="M78" s="38">
        <v>3</v>
      </c>
      <c r="N78" s="38"/>
      <c r="O78" s="38"/>
      <c r="P78" s="33">
        <v>3</v>
      </c>
      <c r="Q78" s="34">
        <f t="shared" si="5"/>
        <v>4</v>
      </c>
      <c r="R78" s="35" t="str">
        <f t="shared" si="3"/>
        <v>D</v>
      </c>
      <c r="S78" s="36" t="str">
        <f t="shared" si="1"/>
        <v>Trung bình yếu</v>
      </c>
      <c r="T78" s="37" t="str">
        <f t="shared" si="4"/>
        <v/>
      </c>
      <c r="U78" s="91"/>
      <c r="V78" s="89" t="str">
        <f t="shared" si="6"/>
        <v>Đạt</v>
      </c>
      <c r="W78" s="74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2"/>
    </row>
    <row r="79" spans="2:38" ht="18.75" customHeight="1">
      <c r="B79" s="26">
        <v>69</v>
      </c>
      <c r="C79" s="27" t="s">
        <v>1725</v>
      </c>
      <c r="D79" s="28" t="s">
        <v>829</v>
      </c>
      <c r="E79" s="29" t="s">
        <v>319</v>
      </c>
      <c r="F79" s="30" t="s">
        <v>1369</v>
      </c>
      <c r="G79" s="27" t="s">
        <v>220</v>
      </c>
      <c r="H79" s="31">
        <v>10</v>
      </c>
      <c r="I79" s="31">
        <v>2</v>
      </c>
      <c r="J79" s="31" t="s">
        <v>27</v>
      </c>
      <c r="K79" s="31" t="s">
        <v>27</v>
      </c>
      <c r="L79" s="38"/>
      <c r="M79" s="38">
        <v>3</v>
      </c>
      <c r="N79" s="38"/>
      <c r="O79" s="38"/>
      <c r="P79" s="33">
        <v>3</v>
      </c>
      <c r="Q79" s="34">
        <f t="shared" si="5"/>
        <v>4.0999999999999996</v>
      </c>
      <c r="R79" s="35" t="str">
        <f t="shared" si="3"/>
        <v>D</v>
      </c>
      <c r="S79" s="36" t="str">
        <f t="shared" si="1"/>
        <v>Trung bình yếu</v>
      </c>
      <c r="T79" s="37" t="str">
        <f t="shared" si="4"/>
        <v/>
      </c>
      <c r="U79" s="91"/>
      <c r="V79" s="89" t="str">
        <f t="shared" si="6"/>
        <v>Đạt</v>
      </c>
      <c r="W79" s="74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2"/>
    </row>
    <row r="80" spans="2:38" ht="18.75" customHeight="1">
      <c r="B80" s="26">
        <v>70</v>
      </c>
      <c r="C80" s="27" t="s">
        <v>1726</v>
      </c>
      <c r="D80" s="28" t="s">
        <v>387</v>
      </c>
      <c r="E80" s="29" t="s">
        <v>319</v>
      </c>
      <c r="F80" s="30" t="s">
        <v>1435</v>
      </c>
      <c r="G80" s="27" t="s">
        <v>64</v>
      </c>
      <c r="H80" s="31">
        <v>10</v>
      </c>
      <c r="I80" s="31">
        <v>7</v>
      </c>
      <c r="J80" s="31" t="s">
        <v>27</v>
      </c>
      <c r="K80" s="31" t="s">
        <v>27</v>
      </c>
      <c r="L80" s="38"/>
      <c r="M80" s="38">
        <v>6</v>
      </c>
      <c r="N80" s="38"/>
      <c r="O80" s="38"/>
      <c r="P80" s="33">
        <v>6</v>
      </c>
      <c r="Q80" s="34">
        <f t="shared" si="5"/>
        <v>7.1</v>
      </c>
      <c r="R80" s="35" t="str">
        <f t="shared" si="3"/>
        <v>B</v>
      </c>
      <c r="S80" s="36" t="str">
        <f t="shared" si="1"/>
        <v>Khá</v>
      </c>
      <c r="T80" s="37" t="str">
        <f t="shared" si="4"/>
        <v/>
      </c>
      <c r="U80" s="91"/>
      <c r="V80" s="89" t="str">
        <f t="shared" si="6"/>
        <v>Đạt</v>
      </c>
      <c r="W80" s="74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2"/>
    </row>
    <row r="81" spans="1:38" ht="18.75" customHeight="1">
      <c r="B81" s="26">
        <v>71</v>
      </c>
      <c r="C81" s="27" t="s">
        <v>1727</v>
      </c>
      <c r="D81" s="28" t="s">
        <v>1391</v>
      </c>
      <c r="E81" s="29" t="s">
        <v>326</v>
      </c>
      <c r="F81" s="30" t="s">
        <v>1728</v>
      </c>
      <c r="G81" s="27" t="s">
        <v>1729</v>
      </c>
      <c r="H81" s="31">
        <v>7</v>
      </c>
      <c r="I81" s="31">
        <v>1</v>
      </c>
      <c r="J81" s="31" t="s">
        <v>27</v>
      </c>
      <c r="K81" s="31" t="s">
        <v>27</v>
      </c>
      <c r="L81" s="38"/>
      <c r="M81" s="38">
        <v>6</v>
      </c>
      <c r="N81" s="38"/>
      <c r="O81" s="38"/>
      <c r="P81" s="33">
        <v>6</v>
      </c>
      <c r="Q81" s="34">
        <f t="shared" si="5"/>
        <v>4.7</v>
      </c>
      <c r="R81" s="35" t="str">
        <f t="shared" si="3"/>
        <v>D</v>
      </c>
      <c r="S81" s="36" t="str">
        <f t="shared" si="1"/>
        <v>Trung bình yếu</v>
      </c>
      <c r="T81" s="37" t="str">
        <f t="shared" si="4"/>
        <v/>
      </c>
      <c r="U81" s="91"/>
      <c r="V81" s="89" t="str">
        <f t="shared" si="6"/>
        <v>Đạt</v>
      </c>
      <c r="W81" s="74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2"/>
    </row>
    <row r="82" spans="1:38" ht="18.75" customHeight="1">
      <c r="B82" s="26">
        <v>72</v>
      </c>
      <c r="C82" s="27" t="s">
        <v>1730</v>
      </c>
      <c r="D82" s="28" t="s">
        <v>686</v>
      </c>
      <c r="E82" s="29" t="s">
        <v>778</v>
      </c>
      <c r="F82" s="30" t="s">
        <v>1645</v>
      </c>
      <c r="G82" s="27" t="s">
        <v>1367</v>
      </c>
      <c r="H82" s="31">
        <v>10</v>
      </c>
      <c r="I82" s="31">
        <v>7</v>
      </c>
      <c r="J82" s="31" t="s">
        <v>27</v>
      </c>
      <c r="K82" s="31" t="s">
        <v>27</v>
      </c>
      <c r="L82" s="38"/>
      <c r="M82" s="38">
        <v>6</v>
      </c>
      <c r="N82" s="38"/>
      <c r="O82" s="38"/>
      <c r="P82" s="33">
        <v>6</v>
      </c>
      <c r="Q82" s="34">
        <f t="shared" si="5"/>
        <v>7.1</v>
      </c>
      <c r="R82" s="35" t="str">
        <f t="shared" si="3"/>
        <v>B</v>
      </c>
      <c r="S82" s="36" t="str">
        <f t="shared" si="1"/>
        <v>Khá</v>
      </c>
      <c r="T82" s="37" t="str">
        <f t="shared" si="4"/>
        <v/>
      </c>
      <c r="U82" s="91"/>
      <c r="V82" s="89" t="str">
        <f t="shared" si="6"/>
        <v>Đạt</v>
      </c>
      <c r="W82" s="74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2"/>
    </row>
    <row r="83" spans="1:38" ht="7.5" customHeight="1">
      <c r="A83" s="2"/>
      <c r="B83" s="39"/>
      <c r="C83" s="40"/>
      <c r="D83" s="40"/>
      <c r="E83" s="41"/>
      <c r="F83" s="41"/>
      <c r="G83" s="41"/>
      <c r="H83" s="42"/>
      <c r="I83" s="43"/>
      <c r="J83" s="43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3"/>
    </row>
    <row r="84" spans="1:38" ht="16.5">
      <c r="A84" s="2"/>
      <c r="B84" s="111" t="s">
        <v>28</v>
      </c>
      <c r="C84" s="111"/>
      <c r="D84" s="40"/>
      <c r="E84" s="41"/>
      <c r="F84" s="41"/>
      <c r="G84" s="41"/>
      <c r="H84" s="42"/>
      <c r="I84" s="43"/>
      <c r="J84" s="43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3"/>
    </row>
    <row r="85" spans="1:38" ht="16.5" customHeight="1">
      <c r="A85" s="2"/>
      <c r="B85" s="45" t="s">
        <v>29</v>
      </c>
      <c r="C85" s="45"/>
      <c r="D85" s="46">
        <f>+$Y$9</f>
        <v>72</v>
      </c>
      <c r="E85" s="47" t="s">
        <v>30</v>
      </c>
      <c r="F85" s="47"/>
      <c r="G85" s="131" t="s">
        <v>31</v>
      </c>
      <c r="H85" s="131"/>
      <c r="I85" s="131"/>
      <c r="J85" s="131"/>
      <c r="K85" s="131"/>
      <c r="L85" s="131"/>
      <c r="M85" s="131"/>
      <c r="N85" s="131"/>
      <c r="O85" s="131"/>
      <c r="P85" s="48">
        <f>$Y$9 -COUNTIF($T$10:$T$272,"Vắng") -COUNTIF($T$10:$T$272,"Vắng có phép") - COUNTIF($T$10:$T$272,"Đình chỉ thi") - COUNTIF($T$10:$T$272,"Không đủ ĐKDT")</f>
        <v>71</v>
      </c>
      <c r="Q85" s="48"/>
      <c r="R85" s="49"/>
      <c r="S85" s="50"/>
      <c r="T85" s="50" t="s">
        <v>30</v>
      </c>
      <c r="U85" s="3"/>
    </row>
    <row r="86" spans="1:38" ht="16.5" customHeight="1">
      <c r="A86" s="2"/>
      <c r="B86" s="45" t="s">
        <v>32</v>
      </c>
      <c r="C86" s="45"/>
      <c r="D86" s="46">
        <f>+$AJ$9</f>
        <v>69</v>
      </c>
      <c r="E86" s="47" t="s">
        <v>30</v>
      </c>
      <c r="F86" s="47"/>
      <c r="G86" s="131" t="s">
        <v>33</v>
      </c>
      <c r="H86" s="131"/>
      <c r="I86" s="131"/>
      <c r="J86" s="131"/>
      <c r="K86" s="131"/>
      <c r="L86" s="131"/>
      <c r="M86" s="131"/>
      <c r="N86" s="131"/>
      <c r="O86" s="131"/>
      <c r="P86" s="51">
        <f>COUNTIF($T$10:$T$148,"Vắng")</f>
        <v>0</v>
      </c>
      <c r="Q86" s="51"/>
      <c r="R86" s="52"/>
      <c r="S86" s="50"/>
      <c r="T86" s="50" t="s">
        <v>30</v>
      </c>
      <c r="U86" s="3"/>
    </row>
    <row r="87" spans="1:38" ht="16.5" customHeight="1">
      <c r="A87" s="2"/>
      <c r="B87" s="45" t="s">
        <v>53</v>
      </c>
      <c r="C87" s="45"/>
      <c r="D87" s="83">
        <f>COUNTIF(V11:V82,"Học lại")</f>
        <v>3</v>
      </c>
      <c r="E87" s="47" t="s">
        <v>30</v>
      </c>
      <c r="F87" s="47"/>
      <c r="G87" s="131" t="s">
        <v>54</v>
      </c>
      <c r="H87" s="131"/>
      <c r="I87" s="131"/>
      <c r="J87" s="131"/>
      <c r="K87" s="131"/>
      <c r="L87" s="131"/>
      <c r="M87" s="131"/>
      <c r="N87" s="131"/>
      <c r="O87" s="131"/>
      <c r="P87" s="48">
        <f>COUNTIF($T$10:$T$148,"Vắng có phép")</f>
        <v>0</v>
      </c>
      <c r="Q87" s="48"/>
      <c r="R87" s="49"/>
      <c r="S87" s="50"/>
      <c r="T87" s="50" t="s">
        <v>30</v>
      </c>
      <c r="U87" s="3"/>
    </row>
    <row r="88" spans="1:38" ht="3" customHeight="1">
      <c r="A88" s="2"/>
      <c r="B88" s="39"/>
      <c r="C88" s="40"/>
      <c r="D88" s="40"/>
      <c r="E88" s="41"/>
      <c r="F88" s="41"/>
      <c r="G88" s="41"/>
      <c r="H88" s="42"/>
      <c r="I88" s="43"/>
      <c r="J88" s="43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3"/>
    </row>
    <row r="89" spans="1:38">
      <c r="B89" s="84" t="s">
        <v>34</v>
      </c>
      <c r="C89" s="84"/>
      <c r="D89" s="85">
        <f>COUNTIF(V11:V82,"Thi lại")</f>
        <v>0</v>
      </c>
      <c r="E89" s="86" t="s">
        <v>30</v>
      </c>
      <c r="F89" s="3"/>
      <c r="G89" s="3"/>
      <c r="H89" s="3"/>
      <c r="I89" s="3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3"/>
    </row>
    <row r="90" spans="1:38">
      <c r="B90" s="84"/>
      <c r="C90" s="84"/>
      <c r="D90" s="85"/>
      <c r="E90" s="86"/>
      <c r="F90" s="3"/>
      <c r="G90" s="3"/>
      <c r="H90" s="3"/>
      <c r="I90" s="3"/>
      <c r="J90" s="130" t="s">
        <v>3865</v>
      </c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3"/>
    </row>
    <row r="91" spans="1:38">
      <c r="A91" s="53"/>
      <c r="B91" s="99" t="s">
        <v>35</v>
      </c>
      <c r="C91" s="99"/>
      <c r="D91" s="99"/>
      <c r="E91" s="99"/>
      <c r="F91" s="99"/>
      <c r="G91" s="99"/>
      <c r="H91" s="99"/>
      <c r="I91" s="54"/>
      <c r="J91" s="104" t="s">
        <v>36</v>
      </c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3"/>
    </row>
    <row r="92" spans="1:38" ht="4.5" customHeight="1">
      <c r="A92" s="2"/>
      <c r="B92" s="39"/>
      <c r="C92" s="55"/>
      <c r="D92" s="55"/>
      <c r="E92" s="56"/>
      <c r="F92" s="56"/>
      <c r="G92" s="56"/>
      <c r="H92" s="57"/>
      <c r="I92" s="58"/>
      <c r="J92" s="58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38" s="2" customFormat="1">
      <c r="B93" s="99" t="s">
        <v>37</v>
      </c>
      <c r="C93" s="99"/>
      <c r="D93" s="101" t="s">
        <v>38</v>
      </c>
      <c r="E93" s="101"/>
      <c r="F93" s="101"/>
      <c r="G93" s="101"/>
      <c r="H93" s="101"/>
      <c r="I93" s="58"/>
      <c r="J93" s="58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3"/>
      <c r="V93" s="62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</row>
    <row r="94" spans="1:38" s="2" customForma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62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</row>
    <row r="95" spans="1:38" s="2" customFormat="1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62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</row>
    <row r="96" spans="1:38" s="2" customFormat="1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62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</row>
    <row r="97" spans="1:38" s="2" customFormat="1" ht="9.75" customHeight="1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62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</row>
    <row r="98" spans="1:38" s="2" customFormat="1" ht="3.75" customHeight="1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62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</row>
    <row r="99" spans="1:38" s="2" customFormat="1" ht="18" customHeight="1">
      <c r="A99" s="1"/>
      <c r="B99" s="100" t="s">
        <v>3863</v>
      </c>
      <c r="C99" s="100"/>
      <c r="D99" s="100" t="s">
        <v>3864</v>
      </c>
      <c r="E99" s="100"/>
      <c r="F99" s="100"/>
      <c r="G99" s="100"/>
      <c r="H99" s="100"/>
      <c r="I99" s="100"/>
      <c r="J99" s="100" t="s">
        <v>39</v>
      </c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3"/>
      <c r="V99" s="62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</row>
    <row r="100" spans="1:38" s="2" customFormat="1" ht="4.5" customHeight="1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62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</row>
    <row r="101" spans="1:38" s="2" customFormat="1" ht="36.75" customHeight="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62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</row>
    <row r="102" spans="1:38" ht="38.25" hidden="1" customHeight="1">
      <c r="B102" s="98" t="s">
        <v>51</v>
      </c>
      <c r="C102" s="99"/>
      <c r="D102" s="99"/>
      <c r="E102" s="99"/>
      <c r="F102" s="99"/>
      <c r="G102" s="99"/>
      <c r="H102" s="98" t="s">
        <v>52</v>
      </c>
      <c r="I102" s="98"/>
      <c r="J102" s="98"/>
      <c r="K102" s="98"/>
      <c r="L102" s="98"/>
      <c r="M102" s="98"/>
      <c r="N102" s="102" t="s">
        <v>57</v>
      </c>
      <c r="O102" s="102"/>
      <c r="P102" s="102"/>
      <c r="Q102" s="102"/>
      <c r="R102" s="102"/>
      <c r="S102" s="102"/>
      <c r="T102" s="102"/>
      <c r="U102" s="102"/>
    </row>
    <row r="103" spans="1:38" hidden="1">
      <c r="B103" s="39"/>
      <c r="C103" s="55"/>
      <c r="D103" s="55"/>
      <c r="E103" s="56"/>
      <c r="F103" s="56"/>
      <c r="G103" s="56"/>
      <c r="H103" s="57"/>
      <c r="I103" s="58"/>
      <c r="J103" s="58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38" hidden="1">
      <c r="B104" s="99" t="s">
        <v>37</v>
      </c>
      <c r="C104" s="99"/>
      <c r="D104" s="101" t="s">
        <v>38</v>
      </c>
      <c r="E104" s="101"/>
      <c r="F104" s="101"/>
      <c r="G104" s="101"/>
      <c r="H104" s="101"/>
      <c r="I104" s="58"/>
      <c r="J104" s="58"/>
      <c r="K104" s="44"/>
      <c r="L104" s="44"/>
      <c r="M104" s="44"/>
      <c r="N104" s="44"/>
      <c r="O104" s="44"/>
      <c r="P104" s="44"/>
      <c r="Q104" s="44"/>
      <c r="R104" s="44"/>
      <c r="S104" s="44"/>
      <c r="T104" s="44"/>
    </row>
    <row r="105" spans="1:38" hidden="1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38" hidden="1"/>
    <row r="107" spans="1:38" hidden="1"/>
    <row r="108" spans="1:38" hidden="1"/>
    <row r="109" spans="1:38" hidden="1"/>
    <row r="110" spans="1:38" hidden="1">
      <c r="B110" s="97" t="s">
        <v>3820</v>
      </c>
      <c r="C110" s="97"/>
      <c r="D110" s="97"/>
      <c r="E110" s="97" t="s">
        <v>3821</v>
      </c>
      <c r="F110" s="97"/>
      <c r="G110" s="97"/>
      <c r="H110" s="97"/>
      <c r="I110" s="97"/>
      <c r="J110" s="97"/>
      <c r="K110" s="97"/>
      <c r="L110" s="97"/>
      <c r="M110" s="97"/>
      <c r="N110" s="97" t="s">
        <v>58</v>
      </c>
      <c r="O110" s="97"/>
      <c r="P110" s="97"/>
      <c r="Q110" s="97"/>
      <c r="R110" s="97"/>
      <c r="S110" s="97"/>
      <c r="T110" s="97"/>
      <c r="U110" s="97"/>
    </row>
    <row r="111" spans="1:38" hidden="1"/>
    <row r="112" spans="1:38" hidden="1"/>
  </sheetData>
  <sheetProtection formatCells="0" formatColumns="0" formatRows="0" insertColumns="0" insertRows="0" insertHyperlinks="0" deleteColumns="0" deleteRows="0" sort="0" autoFilter="0" pivotTables="0"/>
  <autoFilter ref="A9:AL82">
    <filterColumn colId="3" showButton="0"/>
  </autoFilter>
  <mergeCells count="61">
    <mergeCell ref="F8:F9"/>
    <mergeCell ref="H1:K1"/>
    <mergeCell ref="L1:T1"/>
    <mergeCell ref="B2:G2"/>
    <mergeCell ref="H2:U2"/>
    <mergeCell ref="B3:G3"/>
    <mergeCell ref="H3:U3"/>
    <mergeCell ref="I8:I9"/>
    <mergeCell ref="J8:J9"/>
    <mergeCell ref="K8:K9"/>
    <mergeCell ref="L8:L9"/>
    <mergeCell ref="H8:H9"/>
    <mergeCell ref="AD5:AE7"/>
    <mergeCell ref="AF5:AG7"/>
    <mergeCell ref="AH5:AI7"/>
    <mergeCell ref="AJ5:AK7"/>
    <mergeCell ref="B6:C6"/>
    <mergeCell ref="G6:O6"/>
    <mergeCell ref="P6:U6"/>
    <mergeCell ref="B5:C5"/>
    <mergeCell ref="D5:O5"/>
    <mergeCell ref="P5:U5"/>
    <mergeCell ref="W5:W8"/>
    <mergeCell ref="X5:X8"/>
    <mergeCell ref="Y5:Y8"/>
    <mergeCell ref="B8:B9"/>
    <mergeCell ref="C8:C9"/>
    <mergeCell ref="D8:E9"/>
    <mergeCell ref="Z5:AC7"/>
    <mergeCell ref="B93:C93"/>
    <mergeCell ref="D93:H93"/>
    <mergeCell ref="T8:T10"/>
    <mergeCell ref="U8:U10"/>
    <mergeCell ref="B10:G10"/>
    <mergeCell ref="B84:C84"/>
    <mergeCell ref="G85:O85"/>
    <mergeCell ref="G86:O86"/>
    <mergeCell ref="M8:N8"/>
    <mergeCell ref="O8:O9"/>
    <mergeCell ref="P8:P9"/>
    <mergeCell ref="Q8:Q10"/>
    <mergeCell ref="R8:R9"/>
    <mergeCell ref="S8:S9"/>
    <mergeCell ref="G8:G9"/>
    <mergeCell ref="G87:O87"/>
    <mergeCell ref="J89:T89"/>
    <mergeCell ref="J90:T90"/>
    <mergeCell ref="B91:H91"/>
    <mergeCell ref="J91:T91"/>
    <mergeCell ref="N110:U110"/>
    <mergeCell ref="B99:C99"/>
    <mergeCell ref="D99:I99"/>
    <mergeCell ref="J99:T99"/>
    <mergeCell ref="B102:G102"/>
    <mergeCell ref="H102:M102"/>
    <mergeCell ref="N102:U102"/>
    <mergeCell ref="B104:C104"/>
    <mergeCell ref="D104:H104"/>
    <mergeCell ref="B110:D110"/>
    <mergeCell ref="E110:G110"/>
    <mergeCell ref="H110:M110"/>
  </mergeCells>
  <conditionalFormatting sqref="H11:P82">
    <cfRule type="cellIs" dxfId="67" priority="4" operator="greaterThan">
      <formula>10</formula>
    </cfRule>
  </conditionalFormatting>
  <conditionalFormatting sqref="C1:C1048576">
    <cfRule type="duplicateValues" dxfId="66" priority="3"/>
  </conditionalFormatting>
  <conditionalFormatting sqref="C110">
    <cfRule type="duplicateValues" dxfId="65" priority="2"/>
  </conditionalFormatting>
  <conditionalFormatting sqref="F110">
    <cfRule type="duplicateValues" dxfId="64" priority="1"/>
  </conditionalFormatting>
  <dataValidations count="1">
    <dataValidation allowBlank="1" showInputMessage="1" showErrorMessage="1" errorTitle="Không xóa dữ liệu" error="Không xóa dữ liệu" prompt="Không xóa dữ liệu" sqref="D87 AL3:AL9 X3:AK4 W5:AK9 V11:W82"/>
  </dataValidations>
  <pageMargins left="3.937007874015748E-2" right="0.16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27</vt:i4>
      </vt:variant>
    </vt:vector>
  </HeadingPairs>
  <TitlesOfParts>
    <vt:vector size="54" baseType="lpstr">
      <vt:lpstr>Nhom(1)</vt:lpstr>
      <vt:lpstr>Nhom(2)</vt:lpstr>
      <vt:lpstr>Nhom(3)</vt:lpstr>
      <vt:lpstr>Nhom(4)</vt:lpstr>
      <vt:lpstr>Nhom(5)</vt:lpstr>
      <vt:lpstr>Nhom(6)</vt:lpstr>
      <vt:lpstr>Nhom(7)</vt:lpstr>
      <vt:lpstr>Nhom(8)</vt:lpstr>
      <vt:lpstr>Nhom(9)</vt:lpstr>
      <vt:lpstr>Nhom(10)</vt:lpstr>
      <vt:lpstr>Nhom(11)</vt:lpstr>
      <vt:lpstr>Nhom(12)</vt:lpstr>
      <vt:lpstr>Nhom(13)</vt:lpstr>
      <vt:lpstr>Nhom(14)</vt:lpstr>
      <vt:lpstr>Nhom(15)</vt:lpstr>
      <vt:lpstr>Nhom(16)</vt:lpstr>
      <vt:lpstr>Nhom(17)</vt:lpstr>
      <vt:lpstr>Nhom(18)</vt:lpstr>
      <vt:lpstr>Nhom(19)</vt:lpstr>
      <vt:lpstr>Nhom(20)</vt:lpstr>
      <vt:lpstr>Nhom(21)</vt:lpstr>
      <vt:lpstr>Nhom(22)</vt:lpstr>
      <vt:lpstr>Nhom(23)</vt:lpstr>
      <vt:lpstr>Nhom(24)</vt:lpstr>
      <vt:lpstr>Nhom(25)</vt:lpstr>
      <vt:lpstr>Nhom(26)</vt:lpstr>
      <vt:lpstr>E16CN</vt:lpstr>
      <vt:lpstr>E16CN!Print_Titles</vt:lpstr>
      <vt:lpstr>'Nhom(1)'!Print_Titles</vt:lpstr>
      <vt:lpstr>'Nhom(10)'!Print_Titles</vt:lpstr>
      <vt:lpstr>'Nhom(11)'!Print_Titles</vt:lpstr>
      <vt:lpstr>'Nhom(12)'!Print_Titles</vt:lpstr>
      <vt:lpstr>'Nhom(13)'!Print_Titles</vt:lpstr>
      <vt:lpstr>'Nhom(14)'!Print_Titles</vt:lpstr>
      <vt:lpstr>'Nhom(15)'!Print_Titles</vt:lpstr>
      <vt:lpstr>'Nhom(16)'!Print_Titles</vt:lpstr>
      <vt:lpstr>'Nhom(17)'!Print_Titles</vt:lpstr>
      <vt:lpstr>'Nhom(18)'!Print_Titles</vt:lpstr>
      <vt:lpstr>'Nhom(19)'!Print_Titles</vt:lpstr>
      <vt:lpstr>'Nhom(2)'!Print_Titles</vt:lpstr>
      <vt:lpstr>'Nhom(20)'!Print_Titles</vt:lpstr>
      <vt:lpstr>'Nhom(21)'!Print_Titles</vt:lpstr>
      <vt:lpstr>'Nhom(22)'!Print_Titles</vt:lpstr>
      <vt:lpstr>'Nhom(23)'!Print_Titles</vt:lpstr>
      <vt:lpstr>'Nhom(24)'!Print_Titles</vt:lpstr>
      <vt:lpstr>'Nhom(25)'!Print_Titles</vt:lpstr>
      <vt:lpstr>'Nhom(26)'!Print_Titles</vt:lpstr>
      <vt:lpstr>'Nhom(3)'!Print_Titles</vt:lpstr>
      <vt:lpstr>'Nhom(4)'!Print_Titles</vt:lpstr>
      <vt:lpstr>'Nhom(5)'!Print_Titles</vt:lpstr>
      <vt:lpstr>'Nhom(6)'!Print_Titles</vt:lpstr>
      <vt:lpstr>'Nhom(7)'!Print_Titles</vt:lpstr>
      <vt:lpstr>'Nhom(8)'!Print_Titles</vt:lpstr>
      <vt:lpstr>'Nhom(9)'!Print_Titles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Nguyen Canh Chau</cp:lastModifiedBy>
  <cp:lastPrinted>2017-02-22T08:17:57Z</cp:lastPrinted>
  <dcterms:created xsi:type="dcterms:W3CDTF">2015-04-17T02:48:53Z</dcterms:created>
  <dcterms:modified xsi:type="dcterms:W3CDTF">2017-06-10T05:17:17Z</dcterms:modified>
</cp:coreProperties>
</file>