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3)" sheetId="3" r:id="rId1"/>
    <sheet name="Nhom(2)" sheetId="2" r:id="rId2"/>
    <sheet name="Nhom(1)" sheetId="1" r:id="rId3"/>
  </sheets>
  <definedNames>
    <definedName name="_xlnm._FilterDatabase" localSheetId="2" hidden="1">'Nhom(1)'!$A$8:$AL$57</definedName>
    <definedName name="_xlnm._FilterDatabase" localSheetId="1" hidden="1">'Nhom(2)'!$A$8:$AL$61</definedName>
    <definedName name="_xlnm._FilterDatabase" localSheetId="0" hidden="1">'Nhom(3)'!$A$8:$AL$61</definedName>
    <definedName name="_xlnm.Print_Titles" localSheetId="2">'Nhom(1)'!$4:$9</definedName>
    <definedName name="_xlnm.Print_Titles" localSheetId="1">'Nhom(2)'!$4:$9</definedName>
    <definedName name="_xlnm.Print_Titles" localSheetId="0">'Nhom(3)'!$4:$9</definedName>
  </definedNames>
  <calcPr calcId="124519"/>
</workbook>
</file>

<file path=xl/calcChain.xml><?xml version="1.0" encoding="utf-8"?>
<calcChain xmlns="http://schemas.openxmlformats.org/spreadsheetml/2006/main">
  <c r="T61" i="3"/>
  <c r="T60"/>
  <c r="T59"/>
  <c r="T58"/>
  <c r="T57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1" i="2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57"/>
  <c r="T56"/>
  <c r="T55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P66" i="3" l="1"/>
  <c r="P66" i="2"/>
  <c r="Q10" i="3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1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Q59"/>
  <c r="Q61"/>
  <c r="V61" s="1"/>
  <c r="P65"/>
  <c r="Q13" i="2"/>
  <c r="Q17"/>
  <c r="Q21"/>
  <c r="Q25"/>
  <c r="Q29"/>
  <c r="Q33"/>
  <c r="Q37"/>
  <c r="Q10"/>
  <c r="V10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11"/>
  <c r="Q15"/>
  <c r="Q19"/>
  <c r="Q23"/>
  <c r="Q27"/>
  <c r="Q31"/>
  <c r="Q35"/>
  <c r="Q39"/>
  <c r="Q41"/>
  <c r="Q43"/>
  <c r="Q45"/>
  <c r="Q47"/>
  <c r="Q49"/>
  <c r="Q51"/>
  <c r="Q53"/>
  <c r="Q55"/>
  <c r="Q57"/>
  <c r="Q59"/>
  <c r="Q61"/>
  <c r="P65"/>
  <c r="Q10" i="1"/>
  <c r="Q47"/>
  <c r="V47" s="1"/>
  <c r="Q50"/>
  <c r="V50" s="1"/>
  <c r="Q51"/>
  <c r="V51" s="1"/>
  <c r="Q54"/>
  <c r="V54" s="1"/>
  <c r="Q55"/>
  <c r="V55" s="1"/>
  <c r="Q48"/>
  <c r="S48" s="1"/>
  <c r="Q49"/>
  <c r="V49" s="1"/>
  <c r="Q52"/>
  <c r="S52" s="1"/>
  <c r="Q53"/>
  <c r="V53" s="1"/>
  <c r="Q56"/>
  <c r="S56" s="1"/>
  <c r="Q57"/>
  <c r="V57" s="1"/>
  <c r="R48" l="1"/>
  <c r="R56"/>
  <c r="S50"/>
  <c r="R50"/>
  <c r="S54"/>
  <c r="R52"/>
  <c r="R54"/>
  <c r="S59" i="3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R32"/>
  <c r="V32"/>
  <c r="S32"/>
  <c r="R28"/>
  <c r="V28"/>
  <c r="S28"/>
  <c r="R24"/>
  <c r="V24"/>
  <c r="S24"/>
  <c r="R20"/>
  <c r="V20"/>
  <c r="S20"/>
  <c r="R16"/>
  <c r="V16"/>
  <c r="S16"/>
  <c r="R12"/>
  <c r="V12"/>
  <c r="S12"/>
  <c r="V59"/>
  <c r="V51"/>
  <c r="V43"/>
  <c r="V35"/>
  <c r="V27"/>
  <c r="V19"/>
  <c r="V11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R30"/>
  <c r="V30"/>
  <c r="S30"/>
  <c r="R26"/>
  <c r="V26"/>
  <c r="S26"/>
  <c r="R22"/>
  <c r="V22"/>
  <c r="S22"/>
  <c r="R18"/>
  <c r="V18"/>
  <c r="S18"/>
  <c r="R14"/>
  <c r="V14"/>
  <c r="S14"/>
  <c r="R10"/>
  <c r="V10"/>
  <c r="S10"/>
  <c r="V55"/>
  <c r="V47"/>
  <c r="V39"/>
  <c r="V31"/>
  <c r="V23"/>
  <c r="V15"/>
  <c r="V57"/>
  <c r="V49"/>
  <c r="V41"/>
  <c r="V33"/>
  <c r="V25"/>
  <c r="V17"/>
  <c r="V55" i="2"/>
  <c r="S55"/>
  <c r="R55"/>
  <c r="V47"/>
  <c r="S47"/>
  <c r="R47"/>
  <c r="V39"/>
  <c r="R39"/>
  <c r="S39"/>
  <c r="S31"/>
  <c r="R31"/>
  <c r="V31"/>
  <c r="S15"/>
  <c r="R15"/>
  <c r="V15"/>
  <c r="V61"/>
  <c r="S61"/>
  <c r="R61"/>
  <c r="V57"/>
  <c r="S57"/>
  <c r="R57"/>
  <c r="V53"/>
  <c r="S53"/>
  <c r="R53"/>
  <c r="V49"/>
  <c r="S49"/>
  <c r="R49"/>
  <c r="V45"/>
  <c r="S45"/>
  <c r="R45"/>
  <c r="V41"/>
  <c r="S41"/>
  <c r="R41"/>
  <c r="S35"/>
  <c r="R35"/>
  <c r="V35"/>
  <c r="S27"/>
  <c r="R27"/>
  <c r="V27"/>
  <c r="S19"/>
  <c r="R19"/>
  <c r="V19"/>
  <c r="S11"/>
  <c r="R11"/>
  <c r="V11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S24"/>
  <c r="R24"/>
  <c r="S20"/>
  <c r="R20"/>
  <c r="S16"/>
  <c r="R16"/>
  <c r="S12"/>
  <c r="R12"/>
  <c r="R10"/>
  <c r="S10"/>
  <c r="V33"/>
  <c r="R33"/>
  <c r="S33"/>
  <c r="V25"/>
  <c r="R25"/>
  <c r="S25"/>
  <c r="V17"/>
  <c r="R17"/>
  <c r="S17"/>
  <c r="V60"/>
  <c r="V56"/>
  <c r="V52"/>
  <c r="V48"/>
  <c r="V44"/>
  <c r="V40"/>
  <c r="V36"/>
  <c r="V32"/>
  <c r="V28"/>
  <c r="V24"/>
  <c r="V20"/>
  <c r="V16"/>
  <c r="V12"/>
  <c r="V59"/>
  <c r="S59"/>
  <c r="R59"/>
  <c r="V51"/>
  <c r="S51"/>
  <c r="R51"/>
  <c r="V43"/>
  <c r="S43"/>
  <c r="R43"/>
  <c r="S23"/>
  <c r="R23"/>
  <c r="V23"/>
  <c r="R58"/>
  <c r="S58"/>
  <c r="R54"/>
  <c r="S54"/>
  <c r="R50"/>
  <c r="S50"/>
  <c r="R46"/>
  <c r="S46"/>
  <c r="R42"/>
  <c r="S42"/>
  <c r="S38"/>
  <c r="R38"/>
  <c r="R34"/>
  <c r="S34"/>
  <c r="R30"/>
  <c r="S30"/>
  <c r="R26"/>
  <c r="S26"/>
  <c r="R22"/>
  <c r="S22"/>
  <c r="R18"/>
  <c r="S18"/>
  <c r="R14"/>
  <c r="S14"/>
  <c r="V37"/>
  <c r="R37"/>
  <c r="S37"/>
  <c r="V29"/>
  <c r="R29"/>
  <c r="S29"/>
  <c r="V21"/>
  <c r="R21"/>
  <c r="S21"/>
  <c r="V13"/>
  <c r="R13"/>
  <c r="S13"/>
  <c r="V58"/>
  <c r="V54"/>
  <c r="V50"/>
  <c r="V46"/>
  <c r="V42"/>
  <c r="V38"/>
  <c r="V34"/>
  <c r="V30"/>
  <c r="V26"/>
  <c r="V22"/>
  <c r="V18"/>
  <c r="V14"/>
  <c r="V56" i="1"/>
  <c r="V52"/>
  <c r="V48"/>
  <c r="S53"/>
  <c r="R53"/>
  <c r="S51"/>
  <c r="R51"/>
  <c r="S57"/>
  <c r="R57"/>
  <c r="S49"/>
  <c r="R49"/>
  <c r="S55"/>
  <c r="R55"/>
  <c r="S47"/>
  <c r="R47"/>
  <c r="AF8" i="2" l="1"/>
  <c r="AA8" i="3"/>
  <c r="AD8"/>
  <c r="AB8"/>
  <c r="Z8"/>
  <c r="D68"/>
  <c r="D66"/>
  <c r="AJ8"/>
  <c r="AH8"/>
  <c r="AF8"/>
  <c r="AD8" i="2"/>
  <c r="Z8"/>
  <c r="AA8"/>
  <c r="AB8"/>
  <c r="AJ8"/>
  <c r="D68"/>
  <c r="AH8"/>
  <c r="D66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V10" s="1"/>
  <c r="D65" i="3" l="1"/>
  <c r="Y8"/>
  <c r="AI8" s="1"/>
  <c r="Y8" i="2"/>
  <c r="AI8" s="1"/>
  <c r="D65"/>
  <c r="V30" i="1"/>
  <c r="V31"/>
  <c r="V32"/>
  <c r="V34"/>
  <c r="V35"/>
  <c r="V33"/>
  <c r="P61"/>
  <c r="P62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AK8" i="2" l="1"/>
  <c r="AE8" i="3"/>
  <c r="AC8"/>
  <c r="AE8" i="2"/>
  <c r="AG8" i="3"/>
  <c r="P64"/>
  <c r="D64"/>
  <c r="AK8"/>
  <c r="P64" i="2"/>
  <c r="D64"/>
  <c r="AG8"/>
  <c r="AC8"/>
  <c r="AB8" i="1"/>
  <c r="Z8"/>
  <c r="AD8"/>
  <c r="AA8"/>
  <c r="D64" l="1"/>
  <c r="D62"/>
  <c r="AJ8"/>
  <c r="D61" s="1"/>
  <c r="AF8"/>
  <c r="AH8"/>
  <c r="Y8" l="1"/>
  <c r="D60" l="1"/>
  <c r="P60"/>
  <c r="AG8"/>
  <c r="AE8"/>
  <c r="AC8"/>
  <c r="AK8"/>
  <c r="AI8"/>
</calcChain>
</file>

<file path=xl/sharedStrings.xml><?xml version="1.0" encoding="utf-8"?>
<sst xmlns="http://schemas.openxmlformats.org/spreadsheetml/2006/main" count="1114" uniqueCount="559">
  <si>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</si>
  <si>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</si>
  <si>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</si>
  <si>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</si>
  <si>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</si>
  <si>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</si>
  <si>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</si>
  <si>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</si>
  <si>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</si>
  <si>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</si>
  <si>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</si>
  <si>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</si>
  <si>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</si>
  <si>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</si>
  <si>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</si>
  <si>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</si>
  <si>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</si>
  <si>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</si>
  <si>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</si>
  <si>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</si>
  <si>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</si>
  <si>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</si>
  <si>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</si>
  <si>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</si>
  <si>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</si>
  <si>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</si>
  <si>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</si>
  <si>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</si>
  <si>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</si>
  <si>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</si>
  <si>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</si>
  <si>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</si>
  <si>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</si>
  <si>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</si>
  <si>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</si>
  <si>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</si>
  <si>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</si>
  <si>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</si>
  <si>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</si>
  <si>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</si>
  <si>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</si>
  <si>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</si>
  <si>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</si>
  <si>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</si>
  <si>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</si>
  <si>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</si>
  <si>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Nhóm</t>
  </si>
  <si>
    <t>Thi lần 1 học II năm học 2016 - 2017</t>
  </si>
  <si>
    <t>Nhóm: INT1472-01</t>
  </si>
  <si>
    <t>Cơ sở an toàn thông tin</t>
  </si>
  <si>
    <t>Ngày thi: 09/06/2017</t>
  </si>
  <si>
    <t>Giờ thi: 8h00</t>
  </si>
  <si>
    <t>Nhóm: INT1472-03</t>
  </si>
  <si>
    <t>Ngày thi: 10/06/2017</t>
  </si>
  <si>
    <t>Giờ thi: 13h00</t>
  </si>
  <si>
    <t>B14DCAT091</t>
  </si>
  <si>
    <t>Lê Đức</t>
  </si>
  <si>
    <t>Anh</t>
  </si>
  <si>
    <t>01/02/96</t>
  </si>
  <si>
    <t>D14CQAT03-B</t>
  </si>
  <si>
    <t>B14DCAT211</t>
  </si>
  <si>
    <t>Lê Phan</t>
  </si>
  <si>
    <t>08/11/96</t>
  </si>
  <si>
    <t>B14DCAT017</t>
  </si>
  <si>
    <t>Nguyễn Hoàng</t>
  </si>
  <si>
    <t>23/08/96</t>
  </si>
  <si>
    <t>D14CQAT01-B</t>
  </si>
  <si>
    <t>B14DCAT212</t>
  </si>
  <si>
    <t>Trần Trọng</t>
  </si>
  <si>
    <t>25/11/96</t>
  </si>
  <si>
    <t>D14CQAT02-B</t>
  </si>
  <si>
    <t>B14DCAT029</t>
  </si>
  <si>
    <t>Nguyễn Thái</t>
  </si>
  <si>
    <t>Cường</t>
  </si>
  <si>
    <t>26/03/96</t>
  </si>
  <si>
    <t>B14DCAT183</t>
  </si>
  <si>
    <t>Trần Văn</t>
  </si>
  <si>
    <t>Đam</t>
  </si>
  <si>
    <t>21/09/96</t>
  </si>
  <si>
    <t>B12DCCN365</t>
  </si>
  <si>
    <t>Mai Thành</t>
  </si>
  <si>
    <t>Đạt</t>
  </si>
  <si>
    <t>28/10/94</t>
  </si>
  <si>
    <t>D12CNPM1</t>
  </si>
  <si>
    <t>B14DCAT058</t>
  </si>
  <si>
    <t>Nguyễn Thị</t>
  </si>
  <si>
    <t>Diệp</t>
  </si>
  <si>
    <t>19/07/96</t>
  </si>
  <si>
    <t>B14DCAT046</t>
  </si>
  <si>
    <t>Lê Thị</t>
  </si>
  <si>
    <t>Đính</t>
  </si>
  <si>
    <t>29/02/96</t>
  </si>
  <si>
    <t>B14DCAT217</t>
  </si>
  <si>
    <t>Đinh Duy</t>
  </si>
  <si>
    <t>Đông</t>
  </si>
  <si>
    <t>16/08/96</t>
  </si>
  <si>
    <t>B14DCAT043</t>
  </si>
  <si>
    <t>Đào Mạnh</t>
  </si>
  <si>
    <t>Đức</t>
  </si>
  <si>
    <t>07/05/96</t>
  </si>
  <si>
    <t>B14DCAT218</t>
  </si>
  <si>
    <t>Lê Hoàng</t>
  </si>
  <si>
    <t>26/01/96</t>
  </si>
  <si>
    <t>B14DCAT074</t>
  </si>
  <si>
    <t>Phạm Đăng</t>
  </si>
  <si>
    <t>Dương</t>
  </si>
  <si>
    <t>18/12/96</t>
  </si>
  <si>
    <t>B14DCAT024</t>
  </si>
  <si>
    <t>Đỗ Văn</t>
  </si>
  <si>
    <t>Duy</t>
  </si>
  <si>
    <t>14/11/96</t>
  </si>
  <si>
    <t>B14DCAT229</t>
  </si>
  <si>
    <t>Tạ Hoàng</t>
  </si>
  <si>
    <t>Giang</t>
  </si>
  <si>
    <t>18/05/96</t>
  </si>
  <si>
    <t>B14DCAT072</t>
  </si>
  <si>
    <t>Nguyễn Thu</t>
  </si>
  <si>
    <t>Hà</t>
  </si>
  <si>
    <t>10/10/96</t>
  </si>
  <si>
    <t>B14DCAT037</t>
  </si>
  <si>
    <t>Vũ Hải</t>
  </si>
  <si>
    <t>11/08/96</t>
  </si>
  <si>
    <t>B14DCAT030</t>
  </si>
  <si>
    <t>Hoàng Tiến</t>
  </si>
  <si>
    <t>Hảo</t>
  </si>
  <si>
    <t>22/12/96</t>
  </si>
  <si>
    <t>B14DCAT051</t>
  </si>
  <si>
    <t>Phạm Duy</t>
  </si>
  <si>
    <t>Hùng</t>
  </si>
  <si>
    <t>30/07/95</t>
  </si>
  <si>
    <t>B14DCAT022</t>
  </si>
  <si>
    <t>Phạm Văn</t>
  </si>
  <si>
    <t>17/06/96</t>
  </si>
  <si>
    <t>B14DCAT208</t>
  </si>
  <si>
    <t>Đào Quang</t>
  </si>
  <si>
    <t>Huy</t>
  </si>
  <si>
    <t>07/08/96</t>
  </si>
  <si>
    <t>B14DCAT272</t>
  </si>
  <si>
    <t>Đinh Tuấn</t>
  </si>
  <si>
    <t>Khôi</t>
  </si>
  <si>
    <t>29/07/96</t>
  </si>
  <si>
    <t>B14DCAT015</t>
  </si>
  <si>
    <t>Lê Hữu Quang</t>
  </si>
  <si>
    <t>Linh</t>
  </si>
  <si>
    <t>13/11/96</t>
  </si>
  <si>
    <t>B14DCAT062</t>
  </si>
  <si>
    <t>Đào Đức</t>
  </si>
  <si>
    <t>Mạnh</t>
  </si>
  <si>
    <t>18/01/96</t>
  </si>
  <si>
    <t>B14DCAT228</t>
  </si>
  <si>
    <t>Nguyễn Bình</t>
  </si>
  <si>
    <t>Minh</t>
  </si>
  <si>
    <t>19/02/95</t>
  </si>
  <si>
    <t>B14DCAT199</t>
  </si>
  <si>
    <t>Lê Văn</t>
  </si>
  <si>
    <t>Nam</t>
  </si>
  <si>
    <t>14/03/96</t>
  </si>
  <si>
    <t>B14DCAT020</t>
  </si>
  <si>
    <t>Trần Thị</t>
  </si>
  <si>
    <t>Nguyên</t>
  </si>
  <si>
    <t>13/07/96</t>
  </si>
  <si>
    <t>B14DCAT203</t>
  </si>
  <si>
    <t>Nguyễn Phan Quang</t>
  </si>
  <si>
    <t>Ninh</t>
  </si>
  <si>
    <t>15/12/95</t>
  </si>
  <si>
    <t>B14DCAT273</t>
  </si>
  <si>
    <t>Nguyễn Thị Thu</t>
  </si>
  <si>
    <t>Quyên</t>
  </si>
  <si>
    <t>27/05/96</t>
  </si>
  <si>
    <t>B14DCAT142</t>
  </si>
  <si>
    <t>Đỗ Minh</t>
  </si>
  <si>
    <t>Quyền</t>
  </si>
  <si>
    <t>14/06/96</t>
  </si>
  <si>
    <t>B14DCAT054</t>
  </si>
  <si>
    <t>Trương Thúy</t>
  </si>
  <si>
    <t>Quỳnh</t>
  </si>
  <si>
    <t>05/09/96</t>
  </si>
  <si>
    <t>B14DCAT061</t>
  </si>
  <si>
    <t>Trần Minh</t>
  </si>
  <si>
    <t>Sáng</t>
  </si>
  <si>
    <t>B14DCAT056</t>
  </si>
  <si>
    <t>Lê Ngọc Minh</t>
  </si>
  <si>
    <t>Sơn</t>
  </si>
  <si>
    <t>09/04/96</t>
  </si>
  <si>
    <t>B14DCAT170</t>
  </si>
  <si>
    <t>Lưu Bá</t>
  </si>
  <si>
    <t>01/01/96</t>
  </si>
  <si>
    <t>B14DCAT027</t>
  </si>
  <si>
    <t>04/01/96</t>
  </si>
  <si>
    <t>B14DCAT057</t>
  </si>
  <si>
    <t>Trần Vĩnh</t>
  </si>
  <si>
    <t>10/03/96</t>
  </si>
  <si>
    <t>B14DCAT004</t>
  </si>
  <si>
    <t>Vũ Bảo</t>
  </si>
  <si>
    <t>10/09/96</t>
  </si>
  <si>
    <t>B14DCAT059</t>
  </si>
  <si>
    <t>Nguyễn Đức</t>
  </si>
  <si>
    <t>Tài</t>
  </si>
  <si>
    <t>09/08/96</t>
  </si>
  <si>
    <t>B14DCAT008</t>
  </si>
  <si>
    <t>Thắng</t>
  </si>
  <si>
    <t>27/09/96</t>
  </si>
  <si>
    <t>B14DCAT053</t>
  </si>
  <si>
    <t>Thảo</t>
  </si>
  <si>
    <t>21/12/96</t>
  </si>
  <si>
    <t>B14DCAT023</t>
  </si>
  <si>
    <t>Dương Thị Hoài</t>
  </si>
  <si>
    <t>Thương</t>
  </si>
  <si>
    <t>23/12/96</t>
  </si>
  <si>
    <t>B14DCAT073</t>
  </si>
  <si>
    <t>25/03/96</t>
  </si>
  <si>
    <t>B14DCAT165</t>
  </si>
  <si>
    <t>Lại Kim</t>
  </si>
  <si>
    <t>Tiến</t>
  </si>
  <si>
    <t>20/11/96</t>
  </si>
  <si>
    <t>B14DCAT063</t>
  </si>
  <si>
    <t>Nguyễn Thị Linh</t>
  </si>
  <si>
    <t>Trang</t>
  </si>
  <si>
    <t>12/02/96</t>
  </si>
  <si>
    <t>B14DCAT221</t>
  </si>
  <si>
    <t>Nguyễn Ngọc</t>
  </si>
  <si>
    <t>Trung</t>
  </si>
  <si>
    <t>B14DCAT257</t>
  </si>
  <si>
    <t>Đỗ Nguyễn</t>
  </si>
  <si>
    <t>Tuấn</t>
  </si>
  <si>
    <t>29/08/96</t>
  </si>
  <si>
    <t>B14DCAT112</t>
  </si>
  <si>
    <t>Nguyễn Thế</t>
  </si>
  <si>
    <t>21/04/96</t>
  </si>
  <si>
    <t>B12DCCN094</t>
  </si>
  <si>
    <t>Nguyễn Khoa</t>
  </si>
  <si>
    <t>Văn</t>
  </si>
  <si>
    <t>24/11/93</t>
  </si>
  <si>
    <t>D12ATTTM</t>
  </si>
  <si>
    <t>B14DCAT252</t>
  </si>
  <si>
    <t>Nguyễn Thị Vân</t>
  </si>
  <si>
    <t>20/07/95</t>
  </si>
  <si>
    <t>B14DCAT102</t>
  </si>
  <si>
    <t>Phan Đức</t>
  </si>
  <si>
    <t>16/04/96</t>
  </si>
  <si>
    <t>B14DCAT153</t>
  </si>
  <si>
    <t>Nguyễn Văn</t>
  </si>
  <si>
    <t>Bảo</t>
  </si>
  <si>
    <t>01/10/96</t>
  </si>
  <si>
    <t>B14DCAT034</t>
  </si>
  <si>
    <t>19/11/96</t>
  </si>
  <si>
    <t>B14DCAT104</t>
  </si>
  <si>
    <t>Kiều Đức</t>
  </si>
  <si>
    <t>Bình</t>
  </si>
  <si>
    <t>23/01/96</t>
  </si>
  <si>
    <t>B14DCAT105</t>
  </si>
  <si>
    <t>Nguyễn Viết</t>
  </si>
  <si>
    <t>Đạo</t>
  </si>
  <si>
    <t>08/08/96</t>
  </si>
  <si>
    <t>B14DCAT174</t>
  </si>
  <si>
    <t>B14DCAT069</t>
  </si>
  <si>
    <t>Phạm Tiến</t>
  </si>
  <si>
    <t>01/08/96</t>
  </si>
  <si>
    <t>B14DCAT026</t>
  </si>
  <si>
    <t>Phan Minh</t>
  </si>
  <si>
    <t>15/01/96</t>
  </si>
  <si>
    <t>B112104211</t>
  </si>
  <si>
    <t>09/05/92</t>
  </si>
  <si>
    <t>D11CN4</t>
  </si>
  <si>
    <t>B14DCAT007</t>
  </si>
  <si>
    <t>Bùi Văn</t>
  </si>
  <si>
    <t>07/04/96</t>
  </si>
  <si>
    <t>B14DCAT150</t>
  </si>
  <si>
    <t>Bùi Thị Thu</t>
  </si>
  <si>
    <t>13/04/95</t>
  </si>
  <si>
    <t>B14DCAT192</t>
  </si>
  <si>
    <t>Hằng</t>
  </si>
  <si>
    <t>09/11/95</t>
  </si>
  <si>
    <t>B14DCAT132</t>
  </si>
  <si>
    <t>Phạm Thị Thu</t>
  </si>
  <si>
    <t>Hiền</t>
  </si>
  <si>
    <t>24/09/96</t>
  </si>
  <si>
    <t>B14DCAT039</t>
  </si>
  <si>
    <t>Hoàng Huy</t>
  </si>
  <si>
    <t>Hoàng</t>
  </si>
  <si>
    <t>B14DCAT032</t>
  </si>
  <si>
    <t>16/12/96</t>
  </si>
  <si>
    <t>B14DCAT241</t>
  </si>
  <si>
    <t>Khải</t>
  </si>
  <si>
    <t>09/11/96</t>
  </si>
  <si>
    <t>B14DCAT162</t>
  </si>
  <si>
    <t>Nguyễn Quốc</t>
  </si>
  <si>
    <t>Khánh</t>
  </si>
  <si>
    <t>B14DCAT044</t>
  </si>
  <si>
    <t>Bùi Thế</t>
  </si>
  <si>
    <t>Luân</t>
  </si>
  <si>
    <t>11/09/96</t>
  </si>
  <si>
    <t>B14DCAT002</t>
  </si>
  <si>
    <t>Đỗ Hồng</t>
  </si>
  <si>
    <t>02/05/96</t>
  </si>
  <si>
    <t>B14DCAT240</t>
  </si>
  <si>
    <t>Nguyễn Anh</t>
  </si>
  <si>
    <t>B14DCAT136</t>
  </si>
  <si>
    <t>Trần Hoàng</t>
  </si>
  <si>
    <t>12/11/96</t>
  </si>
  <si>
    <t>B14DCAT265</t>
  </si>
  <si>
    <t>Tô Duy</t>
  </si>
  <si>
    <t>Nghĩa</t>
  </si>
  <si>
    <t>27/07/96</t>
  </si>
  <si>
    <t>B14DCAT269</t>
  </si>
  <si>
    <t>Ngọc</t>
  </si>
  <si>
    <t>03/05/96</t>
  </si>
  <si>
    <t>B14DCAT055</t>
  </si>
  <si>
    <t>Oanh</t>
  </si>
  <si>
    <t>17/08/96</t>
  </si>
  <si>
    <t>B14DCAT127</t>
  </si>
  <si>
    <t>Đào Việt</t>
  </si>
  <si>
    <t>Phương</t>
  </si>
  <si>
    <t>B14DCAT244</t>
  </si>
  <si>
    <t>03/07/96</t>
  </si>
  <si>
    <t>B14DCAT040</t>
  </si>
  <si>
    <t>Quân</t>
  </si>
  <si>
    <t>15/09/96</t>
  </si>
  <si>
    <t>B14DCAT234</t>
  </si>
  <si>
    <t>Nguyễn Tiến</t>
  </si>
  <si>
    <t>19/08/95</t>
  </si>
  <si>
    <t>B14DCAT263</t>
  </si>
  <si>
    <t>Quế</t>
  </si>
  <si>
    <t>23/04/96</t>
  </si>
  <si>
    <t>B14DCAT068</t>
  </si>
  <si>
    <t>Đỗ Thị Hương</t>
  </si>
  <si>
    <t>03/12/96</t>
  </si>
  <si>
    <t>B14DCAT060</t>
  </si>
  <si>
    <t>Đậu Đức</t>
  </si>
  <si>
    <t>Siêu</t>
  </si>
  <si>
    <t>20/02/96</t>
  </si>
  <si>
    <t>B14DCAT047</t>
  </si>
  <si>
    <t>Nguyễn Hồng</t>
  </si>
  <si>
    <t>17/11/96</t>
  </si>
  <si>
    <t>B14DCAT161</t>
  </si>
  <si>
    <t>Nguyễn Đình</t>
  </si>
  <si>
    <t>Thái</t>
  </si>
  <si>
    <t>30/04/96</t>
  </si>
  <si>
    <t>B14DCAT238</t>
  </si>
  <si>
    <t>Bùi Đức</t>
  </si>
  <si>
    <t>14/01/96</t>
  </si>
  <si>
    <t>B14DCAT049</t>
  </si>
  <si>
    <t>Chu Huy</t>
  </si>
  <si>
    <t>20/05/96</t>
  </si>
  <si>
    <t>B14DCAT193</t>
  </si>
  <si>
    <t>Cù Văn</t>
  </si>
  <si>
    <t>10/03/95</t>
  </si>
  <si>
    <t>B14DCAT028</t>
  </si>
  <si>
    <t>Thành</t>
  </si>
  <si>
    <t>09/12/96</t>
  </si>
  <si>
    <t>B14DCAT134</t>
  </si>
  <si>
    <t>Phạm Như</t>
  </si>
  <si>
    <t>Thao</t>
  </si>
  <si>
    <t>01/05/96</t>
  </si>
  <si>
    <t>B14DCAT019</t>
  </si>
  <si>
    <t>Phạm Thị Bích</t>
  </si>
  <si>
    <t>12/12/96</t>
  </si>
  <si>
    <t>B14DCAT033</t>
  </si>
  <si>
    <t>Nguyễn Phú</t>
  </si>
  <si>
    <t>Thịnh</t>
  </si>
  <si>
    <t>20/08/96</t>
  </si>
  <si>
    <t>B14DCAT036</t>
  </si>
  <si>
    <t>Thủy</t>
  </si>
  <si>
    <t>18/02/96</t>
  </si>
  <si>
    <t>B14DCAT271</t>
  </si>
  <si>
    <t>Nguyễn Thị Huyền</t>
  </si>
  <si>
    <t>18/11/95</t>
  </si>
  <si>
    <t>B14DCAT144</t>
  </si>
  <si>
    <t>Phạm Quốc</t>
  </si>
  <si>
    <t>20/09/96</t>
  </si>
  <si>
    <t>B14DCAT005</t>
  </si>
  <si>
    <t>Hoàng Văn</t>
  </si>
  <si>
    <t>Trường</t>
  </si>
  <si>
    <t>13/01/96</t>
  </si>
  <si>
    <t>B14DCAT119</t>
  </si>
  <si>
    <t>Tú</t>
  </si>
  <si>
    <t>03/03/96</t>
  </si>
  <si>
    <t>B14DCAT157</t>
  </si>
  <si>
    <t>Phạm Mạnh</t>
  </si>
  <si>
    <t>05/12/96</t>
  </si>
  <si>
    <t>B14DCAT200</t>
  </si>
  <si>
    <t>Hoàng Anh</t>
  </si>
  <si>
    <t>21/03/96</t>
  </si>
  <si>
    <t>B14DCAT075</t>
  </si>
  <si>
    <t>Nguyễn Đăng</t>
  </si>
  <si>
    <t>27/06/94</t>
  </si>
  <si>
    <t>B14DCAT016</t>
  </si>
  <si>
    <t>Nguyễn Huy</t>
  </si>
  <si>
    <t>Vinh</t>
  </si>
  <si>
    <t>30/08/96</t>
  </si>
  <si>
    <t>B14DCAT262</t>
  </si>
  <si>
    <t>Lưu Tuấn</t>
  </si>
  <si>
    <t>Vũ</t>
  </si>
  <si>
    <t>21/02/95</t>
  </si>
  <si>
    <t>B14DCAT079</t>
  </si>
  <si>
    <t>Mai Thị</t>
  </si>
  <si>
    <t>Xuyên</t>
  </si>
  <si>
    <t>13/08/96</t>
  </si>
  <si>
    <t>B14DCAT071</t>
  </si>
  <si>
    <t>Phạm Ngọc</t>
  </si>
  <si>
    <t>11/10/96</t>
  </si>
  <si>
    <t>B14DCAT213</t>
  </si>
  <si>
    <t>Nguyễn Minh</t>
  </si>
  <si>
    <t>Châu</t>
  </si>
  <si>
    <t>16/08/95</t>
  </si>
  <si>
    <t>B14DCAT014</t>
  </si>
  <si>
    <t>Nguyễn Thị Minh</t>
  </si>
  <si>
    <t>08/11/95</t>
  </si>
  <si>
    <t>B14DCAT038</t>
  </si>
  <si>
    <t>Chiến</t>
  </si>
  <si>
    <t>B14DCAT103</t>
  </si>
  <si>
    <t>Chung</t>
  </si>
  <si>
    <t>05/03/95</t>
  </si>
  <si>
    <t>B14DCAT042</t>
  </si>
  <si>
    <t>Lê Tiến</t>
  </si>
  <si>
    <t>Công</t>
  </si>
  <si>
    <t>B14DCAT107</t>
  </si>
  <si>
    <t>Trần Mạnh</t>
  </si>
  <si>
    <t>08/06/96</t>
  </si>
  <si>
    <t>B14DCAT149</t>
  </si>
  <si>
    <t>08/10/96</t>
  </si>
  <si>
    <t>B14DCAT064</t>
  </si>
  <si>
    <t>Nguyễn Thành</t>
  </si>
  <si>
    <t>B14DCAT006</t>
  </si>
  <si>
    <t>Nguyễn Thị Thanh</t>
  </si>
  <si>
    <t>Dịu</t>
  </si>
  <si>
    <t>07/11/96</t>
  </si>
  <si>
    <t>B14DCAT194</t>
  </si>
  <si>
    <t>Vũ Thành</t>
  </si>
  <si>
    <t>Đô</t>
  </si>
  <si>
    <t>26/12/96</t>
  </si>
  <si>
    <t>B14DCAT101</t>
  </si>
  <si>
    <t>26/09/96</t>
  </si>
  <si>
    <t>B14DCAT227</t>
  </si>
  <si>
    <t>10/06/96</t>
  </si>
  <si>
    <t>B14DCAT185</t>
  </si>
  <si>
    <t>Lê Anh</t>
  </si>
  <si>
    <t>Dũng</t>
  </si>
  <si>
    <t>20/07/96</t>
  </si>
  <si>
    <t>B14DCAT050</t>
  </si>
  <si>
    <t>Mai Tiến</t>
  </si>
  <si>
    <t>14/07/95</t>
  </si>
  <si>
    <t>B14DCAT078</t>
  </si>
  <si>
    <t>Tô Quang</t>
  </si>
  <si>
    <t>25/07/96</t>
  </si>
  <si>
    <t>B14DCAT225</t>
  </si>
  <si>
    <t>Bạch Văn</t>
  </si>
  <si>
    <t>22/07/96</t>
  </si>
  <si>
    <t>B14DCAT216</t>
  </si>
  <si>
    <t>Nguyễn Hương</t>
  </si>
  <si>
    <t>03/04/96</t>
  </si>
  <si>
    <t>B14DCAT011</t>
  </si>
  <si>
    <t>Lương Sơn</t>
  </si>
  <si>
    <t>Hải</t>
  </si>
  <si>
    <t>02/02/96</t>
  </si>
  <si>
    <t>B14DCAT253</t>
  </si>
  <si>
    <t>Trịnh Thị</t>
  </si>
  <si>
    <t>02/09/96</t>
  </si>
  <si>
    <t>B14DCAT031</t>
  </si>
  <si>
    <t>Phạm Thị</t>
  </si>
  <si>
    <t>Hoa</t>
  </si>
  <si>
    <t>05/08/96</t>
  </si>
  <si>
    <t>B14DCAT009</t>
  </si>
  <si>
    <t>Lê Khắc</t>
  </si>
  <si>
    <t>Hưng</t>
  </si>
  <si>
    <t>15/08/96</t>
  </si>
  <si>
    <t>B14DCAT077</t>
  </si>
  <si>
    <t>08/12/96</t>
  </si>
  <si>
    <t>B14DCAT160</t>
  </si>
  <si>
    <t>Phạm Quang</t>
  </si>
  <si>
    <t>06/08/96</t>
  </si>
  <si>
    <t>B14DCAT013</t>
  </si>
  <si>
    <t>Trần Đức</t>
  </si>
  <si>
    <t>09/10/96</t>
  </si>
  <si>
    <t>B14DCAT025</t>
  </si>
  <si>
    <t>12/09/96</t>
  </si>
  <si>
    <t>B14DCAT067</t>
  </si>
  <si>
    <t>Dương Quốc</t>
  </si>
  <si>
    <t>23/05/96</t>
  </si>
  <si>
    <t>B14DCAT070</t>
  </si>
  <si>
    <t>Trần Công</t>
  </si>
  <si>
    <t>23/02/96</t>
  </si>
  <si>
    <t>B14DCAT202</t>
  </si>
  <si>
    <t>Kiên</t>
  </si>
  <si>
    <t>06/03/94</t>
  </si>
  <si>
    <t>B14DCAT222</t>
  </si>
  <si>
    <t>Nguyễn Công</t>
  </si>
  <si>
    <t>Lâm</t>
  </si>
  <si>
    <t>25/09/96</t>
  </si>
  <si>
    <t>B14DCAT230</t>
  </si>
  <si>
    <t>Long</t>
  </si>
  <si>
    <t>18/04/96</t>
  </si>
  <si>
    <t>B14DCAT243</t>
  </si>
  <si>
    <t>Đặng Phạm Thế</t>
  </si>
  <si>
    <t>16/02/96</t>
  </si>
  <si>
    <t>B14DCAT066</t>
  </si>
  <si>
    <t>Đỗ Hoài</t>
  </si>
  <si>
    <t>09/09/95</t>
  </si>
  <si>
    <t>B14DCAT146</t>
  </si>
  <si>
    <t>Nga</t>
  </si>
  <si>
    <t>10/02/96</t>
  </si>
  <si>
    <t>B14DCAT207</t>
  </si>
  <si>
    <t>Trần Thị Bích</t>
  </si>
  <si>
    <t>B14DCAT065</t>
  </si>
  <si>
    <t>Trần Quốc</t>
  </si>
  <si>
    <t>Phong</t>
  </si>
  <si>
    <t>16/03/95</t>
  </si>
  <si>
    <t>B14DCAT260</t>
  </si>
  <si>
    <t>Quang</t>
  </si>
  <si>
    <t>B14DCAT233</t>
  </si>
  <si>
    <t>Trịnh Đức</t>
  </si>
  <si>
    <t>B14DCAT246</t>
  </si>
  <si>
    <t>Nguyễn Phúc</t>
  </si>
  <si>
    <t>Sang</t>
  </si>
  <si>
    <t>12/07/96</t>
  </si>
  <si>
    <t>B14DCAT248</t>
  </si>
  <si>
    <t>Đặng Ngọc</t>
  </si>
  <si>
    <t>05/04/96</t>
  </si>
  <si>
    <t>B14DCAT163</t>
  </si>
  <si>
    <t>Đỗ Anh</t>
  </si>
  <si>
    <t>21/10/96</t>
  </si>
  <si>
    <t>B14DCAT048</t>
  </si>
  <si>
    <t>Phạm Công</t>
  </si>
  <si>
    <t>08/04/96</t>
  </si>
  <si>
    <t>B14DCAT173</t>
  </si>
  <si>
    <t>Thiện</t>
  </si>
  <si>
    <t>27/08/96</t>
  </si>
  <si>
    <t>N14DCAT127</t>
  </si>
  <si>
    <t>Hồ Tuấn</t>
  </si>
  <si>
    <t>Thông</t>
  </si>
  <si>
    <t>09/09/96</t>
  </si>
  <si>
    <t>B14DCAT220</t>
  </si>
  <si>
    <t>Nguyễn Khắc</t>
  </si>
  <si>
    <t>04/11/95</t>
  </si>
  <si>
    <t>B14DCAT143</t>
  </si>
  <si>
    <t>Trình</t>
  </si>
  <si>
    <t>05/11/96</t>
  </si>
  <si>
    <t>B14DCAT117</t>
  </si>
  <si>
    <t>22/03/96</t>
  </si>
  <si>
    <t>B14DCAT268</t>
  </si>
  <si>
    <t>Trần Viết</t>
  </si>
  <si>
    <t>28/02/96</t>
  </si>
  <si>
    <t>B14DCAT141</t>
  </si>
  <si>
    <t>Đồng Thanh</t>
  </si>
  <si>
    <t>Tùng</t>
  </si>
  <si>
    <t>10/12/96</t>
  </si>
  <si>
    <t>B14DCAT261</t>
  </si>
  <si>
    <t>Trần Thanh</t>
  </si>
  <si>
    <t>11/09/95</t>
  </si>
  <si>
    <t>B14DCAT035</t>
  </si>
  <si>
    <t>Ngô Trọng</t>
  </si>
  <si>
    <t>Tuyên</t>
  </si>
  <si>
    <t>11/01/96</t>
  </si>
  <si>
    <t>B14DCAT018</t>
  </si>
  <si>
    <t>Mai Văn</t>
  </si>
  <si>
    <t>Việt</t>
  </si>
  <si>
    <t>BẢNG ĐIỂM HỌC PHẦN</t>
  </si>
  <si>
    <t>Hà Nội, ngày 16 tháng 06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</si>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</sst>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1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Protection="1">
      <protection locked="0"/>
    </xf>
    <xf numFmtId="0" fontId="4" fillId="0" borderId="15" xfId="0" applyFont="1" applyFill="1" applyBorder="1" applyProtection="1"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17" xfId="4" quotePrefix="1" applyNumberFormat="1" applyFont="1" applyFill="1" applyBorder="1" applyAlignment="1" applyProtection="1">
      <alignment horizontal="center" vertical="center"/>
      <protection locked="0"/>
    </xf>
    <xf numFmtId="0" fontId="3" fillId="0" borderId="17" xfId="4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9"/>
  <sheetViews>
    <sheetView tabSelected="1" zoomScale="130" zoomScaleNormal="130" workbookViewId="0">
      <pane ySplit="3" topLeftCell="A65" activePane="bottomLeft" state="frozen"/>
      <selection activeCell="P3" sqref="P1:P1048576"/>
      <selection pane="bottomLeft" activeCell="A70" sqref="A70:XFD8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4.625" style="1" customWidth="1"/>
    <col min="5" max="5" width="8.125" style="1" customWidth="1"/>
    <col min="6" max="6" width="9.375" style="1" hidden="1" customWidth="1"/>
    <col min="7" max="7" width="12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8.375" style="1" hidden="1" customWidth="1"/>
    <col min="15" max="15" width="8.1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4" t="s">
        <v>0</v>
      </c>
      <c r="C1" s="94"/>
      <c r="D1" s="94"/>
      <c r="E1" s="94"/>
      <c r="F1" s="94"/>
      <c r="G1" s="94"/>
      <c r="H1" s="95" t="s">
        <v>556</v>
      </c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</row>
    <row r="2" spans="2:38" ht="25.5" customHeight="1">
      <c r="B2" s="96" t="s">
        <v>1</v>
      </c>
      <c r="C2" s="96"/>
      <c r="D2" s="96"/>
      <c r="E2" s="96"/>
      <c r="F2" s="96"/>
      <c r="G2" s="96"/>
      <c r="H2" s="97" t="s">
        <v>47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3" t="s">
        <v>2</v>
      </c>
      <c r="C4" s="103"/>
      <c r="D4" s="104" t="s">
        <v>49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 t="s">
        <v>52</v>
      </c>
      <c r="Q4" s="105"/>
      <c r="R4" s="105"/>
      <c r="S4" s="105"/>
      <c r="T4" s="105"/>
      <c r="U4" s="105"/>
      <c r="W4" s="100" t="s">
        <v>40</v>
      </c>
      <c r="X4" s="100" t="s">
        <v>8</v>
      </c>
      <c r="Y4" s="100" t="s">
        <v>39</v>
      </c>
      <c r="Z4" s="100" t="s">
        <v>38</v>
      </c>
      <c r="AA4" s="100"/>
      <c r="AB4" s="100"/>
      <c r="AC4" s="100"/>
      <c r="AD4" s="100" t="s">
        <v>37</v>
      </c>
      <c r="AE4" s="100"/>
      <c r="AF4" s="100" t="s">
        <v>35</v>
      </c>
      <c r="AG4" s="100"/>
      <c r="AH4" s="100" t="s">
        <v>36</v>
      </c>
      <c r="AI4" s="100"/>
      <c r="AJ4" s="100" t="s">
        <v>34</v>
      </c>
      <c r="AK4" s="100"/>
      <c r="AL4" s="77"/>
    </row>
    <row r="5" spans="2:38" ht="17.25" customHeight="1">
      <c r="B5" s="101" t="s">
        <v>3</v>
      </c>
      <c r="C5" s="101"/>
      <c r="D5" s="8">
        <v>3</v>
      </c>
      <c r="G5" s="102" t="s">
        <v>53</v>
      </c>
      <c r="H5" s="102"/>
      <c r="I5" s="102"/>
      <c r="J5" s="102"/>
      <c r="K5" s="102"/>
      <c r="L5" s="102"/>
      <c r="M5" s="102"/>
      <c r="N5" s="102"/>
      <c r="O5" s="102"/>
      <c r="P5" s="102" t="s">
        <v>51</v>
      </c>
      <c r="Q5" s="102"/>
      <c r="R5" s="102"/>
      <c r="S5" s="102"/>
      <c r="T5" s="102"/>
      <c r="U5" s="102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77"/>
    </row>
    <row r="7" spans="2:38" ht="44.25" customHeight="1">
      <c r="B7" s="92" t="s">
        <v>4</v>
      </c>
      <c r="C7" s="106" t="s">
        <v>5</v>
      </c>
      <c r="D7" s="108" t="s">
        <v>6</v>
      </c>
      <c r="E7" s="109"/>
      <c r="F7" s="92" t="s">
        <v>7</v>
      </c>
      <c r="G7" s="92" t="s">
        <v>8</v>
      </c>
      <c r="H7" s="98" t="s">
        <v>9</v>
      </c>
      <c r="I7" s="98" t="s">
        <v>10</v>
      </c>
      <c r="J7" s="98" t="s">
        <v>11</v>
      </c>
      <c r="K7" s="98" t="s">
        <v>12</v>
      </c>
      <c r="L7" s="99" t="s">
        <v>13</v>
      </c>
      <c r="M7" s="113" t="s">
        <v>41</v>
      </c>
      <c r="N7" s="115"/>
      <c r="O7" s="99" t="s">
        <v>14</v>
      </c>
      <c r="P7" s="99" t="s">
        <v>15</v>
      </c>
      <c r="Q7" s="92" t="s">
        <v>16</v>
      </c>
      <c r="R7" s="99" t="s">
        <v>17</v>
      </c>
      <c r="S7" s="92" t="s">
        <v>18</v>
      </c>
      <c r="T7" s="92" t="s">
        <v>19</v>
      </c>
      <c r="U7" s="92" t="s">
        <v>46</v>
      </c>
      <c r="W7" s="100"/>
      <c r="X7" s="100"/>
      <c r="Y7" s="10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3"/>
      <c r="C8" s="107"/>
      <c r="D8" s="110"/>
      <c r="E8" s="111"/>
      <c r="F8" s="93"/>
      <c r="G8" s="93"/>
      <c r="H8" s="98"/>
      <c r="I8" s="98"/>
      <c r="J8" s="98"/>
      <c r="K8" s="98"/>
      <c r="L8" s="99"/>
      <c r="M8" s="89" t="s">
        <v>42</v>
      </c>
      <c r="N8" s="89" t="s">
        <v>43</v>
      </c>
      <c r="O8" s="99"/>
      <c r="P8" s="99"/>
      <c r="Q8" s="112"/>
      <c r="R8" s="99"/>
      <c r="S8" s="93"/>
      <c r="T8" s="112"/>
      <c r="U8" s="112"/>
      <c r="V8" s="84"/>
      <c r="W8" s="61" t="str">
        <f>+D4</f>
        <v>Cơ sở an toàn thông tin</v>
      </c>
      <c r="X8" s="62" t="str">
        <f>+P4</f>
        <v>Nhóm: INT1472-03</v>
      </c>
      <c r="Y8" s="63">
        <f>+$AH$8+$AJ$8+$AF$8</f>
        <v>52</v>
      </c>
      <c r="Z8" s="57">
        <f>COUNTIF($S$9:$S$99,"Khiển trách")</f>
        <v>0</v>
      </c>
      <c r="AA8" s="57">
        <f>COUNTIF($S$9:$S$99,"Cảnh cáo")</f>
        <v>0</v>
      </c>
      <c r="AB8" s="57">
        <f>COUNTIF($S$9:$S$99,"Đình chỉ thi")</f>
        <v>0</v>
      </c>
      <c r="AC8" s="64">
        <f>+($Z$8+$AA$8+$AB$8)/$Y$8*100%</f>
        <v>0</v>
      </c>
      <c r="AD8" s="57">
        <f>SUM(COUNTIF($S$9:$S$97,"Vắng"),COUNTIF($S$9:$S$97,"Vắng có phép"))</f>
        <v>0</v>
      </c>
      <c r="AE8" s="65">
        <f>+$AD$8/$Y$8</f>
        <v>0</v>
      </c>
      <c r="AF8" s="66">
        <f>COUNTIF($V$9:$V$97,"Thi lại")</f>
        <v>0</v>
      </c>
      <c r="AG8" s="65">
        <f>+$AF$8/$Y$8</f>
        <v>0</v>
      </c>
      <c r="AH8" s="66">
        <f>COUNTIF($V$9:$V$98,"Học lại")</f>
        <v>2</v>
      </c>
      <c r="AI8" s="65">
        <f>+$AH$8/$Y$8</f>
        <v>3.8461538461538464E-2</v>
      </c>
      <c r="AJ8" s="57">
        <f>COUNTIF($V$10:$V$98,"Đạt")</f>
        <v>50</v>
      </c>
      <c r="AK8" s="64">
        <f>+$AJ$8/$Y$8</f>
        <v>0.96153846153846156</v>
      </c>
      <c r="AL8" s="76"/>
    </row>
    <row r="9" spans="2:38" ht="14.25" customHeight="1">
      <c r="B9" s="113" t="s">
        <v>25</v>
      </c>
      <c r="C9" s="114"/>
      <c r="D9" s="114"/>
      <c r="E9" s="114"/>
      <c r="F9" s="114"/>
      <c r="G9" s="115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3"/>
      <c r="R9" s="14"/>
      <c r="S9" s="14"/>
      <c r="T9" s="93"/>
      <c r="U9" s="9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398</v>
      </c>
      <c r="D10" s="17" t="s">
        <v>399</v>
      </c>
      <c r="E10" s="18" t="s">
        <v>57</v>
      </c>
      <c r="F10" s="19" t="s">
        <v>400</v>
      </c>
      <c r="G10" s="16" t="s">
        <v>66</v>
      </c>
      <c r="H10" s="20">
        <v>7</v>
      </c>
      <c r="I10" s="20">
        <v>8</v>
      </c>
      <c r="J10" s="20" t="s">
        <v>26</v>
      </c>
      <c r="K10" s="20">
        <v>9</v>
      </c>
      <c r="L10" s="21"/>
      <c r="M10" s="21"/>
      <c r="N10" s="21"/>
      <c r="O10" s="21"/>
      <c r="P10" s="22">
        <v>7</v>
      </c>
      <c r="Q10" s="23">
        <f t="shared" ref="Q10:Q61" si="0">ROUND(SUMPRODUCT(H10:P10,$H$9:$P$9)/100,1)</f>
        <v>7.5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61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86"/>
      <c r="V10" s="85" t="str">
        <f t="shared" ref="V10:V6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401</v>
      </c>
      <c r="D11" s="28" t="s">
        <v>402</v>
      </c>
      <c r="E11" s="29" t="s">
        <v>403</v>
      </c>
      <c r="F11" s="30" t="s">
        <v>404</v>
      </c>
      <c r="G11" s="27" t="s">
        <v>59</v>
      </c>
      <c r="H11" s="31">
        <v>10</v>
      </c>
      <c r="I11" s="31">
        <v>10</v>
      </c>
      <c r="J11" s="31" t="s">
        <v>26</v>
      </c>
      <c r="K11" s="31">
        <v>10</v>
      </c>
      <c r="L11" s="32"/>
      <c r="M11" s="32"/>
      <c r="N11" s="32"/>
      <c r="O11" s="32"/>
      <c r="P11" s="33">
        <v>8</v>
      </c>
      <c r="Q11" s="34">
        <f t="shared" si="0"/>
        <v>8.8000000000000007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405</v>
      </c>
      <c r="D12" s="28" t="s">
        <v>406</v>
      </c>
      <c r="E12" s="29" t="s">
        <v>403</v>
      </c>
      <c r="F12" s="30" t="s">
        <v>407</v>
      </c>
      <c r="G12" s="27" t="s">
        <v>66</v>
      </c>
      <c r="H12" s="31">
        <v>8</v>
      </c>
      <c r="I12" s="31">
        <v>8</v>
      </c>
      <c r="J12" s="31" t="s">
        <v>26</v>
      </c>
      <c r="K12" s="31">
        <v>6</v>
      </c>
      <c r="L12" s="38"/>
      <c r="M12" s="38"/>
      <c r="N12" s="38"/>
      <c r="O12" s="38"/>
      <c r="P12" s="33">
        <v>7</v>
      </c>
      <c r="Q12" s="34">
        <f t="shared" si="0"/>
        <v>7</v>
      </c>
      <c r="R12" s="35" t="str">
        <f t="shared" ref="R12:R6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61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408</v>
      </c>
      <c r="D13" s="28" t="s">
        <v>196</v>
      </c>
      <c r="E13" s="29" t="s">
        <v>409</v>
      </c>
      <c r="F13" s="30" t="s">
        <v>225</v>
      </c>
      <c r="G13" s="27" t="s">
        <v>66</v>
      </c>
      <c r="H13" s="31">
        <v>8</v>
      </c>
      <c r="I13" s="31">
        <v>8</v>
      </c>
      <c r="J13" s="31" t="s">
        <v>26</v>
      </c>
      <c r="K13" s="31">
        <v>8</v>
      </c>
      <c r="L13" s="38"/>
      <c r="M13" s="38"/>
      <c r="N13" s="38"/>
      <c r="O13" s="38"/>
      <c r="P13" s="33">
        <v>8</v>
      </c>
      <c r="Q13" s="34">
        <f t="shared" si="0"/>
        <v>8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410</v>
      </c>
      <c r="D14" s="28" t="s">
        <v>196</v>
      </c>
      <c r="E14" s="29" t="s">
        <v>411</v>
      </c>
      <c r="F14" s="30" t="s">
        <v>412</v>
      </c>
      <c r="G14" s="27" t="s">
        <v>59</v>
      </c>
      <c r="H14" s="31">
        <v>10</v>
      </c>
      <c r="I14" s="31">
        <v>9</v>
      </c>
      <c r="J14" s="31" t="s">
        <v>26</v>
      </c>
      <c r="K14" s="31">
        <v>7</v>
      </c>
      <c r="L14" s="38"/>
      <c r="M14" s="38"/>
      <c r="N14" s="38"/>
      <c r="O14" s="38"/>
      <c r="P14" s="33">
        <v>6</v>
      </c>
      <c r="Q14" s="34">
        <f t="shared" si="0"/>
        <v>6.9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413</v>
      </c>
      <c r="D15" s="28" t="s">
        <v>414</v>
      </c>
      <c r="E15" s="29" t="s">
        <v>415</v>
      </c>
      <c r="F15" s="30" t="s">
        <v>323</v>
      </c>
      <c r="G15" s="27" t="s">
        <v>66</v>
      </c>
      <c r="H15" s="31">
        <v>10</v>
      </c>
      <c r="I15" s="31">
        <v>9</v>
      </c>
      <c r="J15" s="31" t="s">
        <v>26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8.3000000000000007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416</v>
      </c>
      <c r="D16" s="28" t="s">
        <v>417</v>
      </c>
      <c r="E16" s="29" t="s">
        <v>73</v>
      </c>
      <c r="F16" s="30" t="s">
        <v>418</v>
      </c>
      <c r="G16" s="27" t="s">
        <v>59</v>
      </c>
      <c r="H16" s="31">
        <v>10</v>
      </c>
      <c r="I16" s="31">
        <v>10</v>
      </c>
      <c r="J16" s="31" t="s">
        <v>26</v>
      </c>
      <c r="K16" s="31">
        <v>10</v>
      </c>
      <c r="L16" s="38"/>
      <c r="M16" s="38"/>
      <c r="N16" s="38"/>
      <c r="O16" s="38"/>
      <c r="P16" s="33">
        <v>8</v>
      </c>
      <c r="Q16" s="34">
        <f t="shared" si="0"/>
        <v>8.8000000000000007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419</v>
      </c>
      <c r="D17" s="28" t="s">
        <v>417</v>
      </c>
      <c r="E17" s="29" t="s">
        <v>73</v>
      </c>
      <c r="F17" s="30" t="s">
        <v>420</v>
      </c>
      <c r="G17" s="27" t="s">
        <v>59</v>
      </c>
      <c r="H17" s="31">
        <v>9</v>
      </c>
      <c r="I17" s="31">
        <v>9</v>
      </c>
      <c r="J17" s="31" t="s">
        <v>26</v>
      </c>
      <c r="K17" s="31">
        <v>8</v>
      </c>
      <c r="L17" s="38"/>
      <c r="M17" s="38"/>
      <c r="N17" s="38"/>
      <c r="O17" s="38"/>
      <c r="P17" s="33">
        <v>6</v>
      </c>
      <c r="Q17" s="34">
        <f t="shared" si="0"/>
        <v>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421</v>
      </c>
      <c r="D18" s="28" t="s">
        <v>422</v>
      </c>
      <c r="E18" s="29" t="s">
        <v>81</v>
      </c>
      <c r="F18" s="30" t="s">
        <v>400</v>
      </c>
      <c r="G18" s="27" t="s">
        <v>66</v>
      </c>
      <c r="H18" s="31">
        <v>9</v>
      </c>
      <c r="I18" s="31">
        <v>9</v>
      </c>
      <c r="J18" s="31" t="s">
        <v>26</v>
      </c>
      <c r="K18" s="31">
        <v>7</v>
      </c>
      <c r="L18" s="38"/>
      <c r="M18" s="38"/>
      <c r="N18" s="38"/>
      <c r="O18" s="38"/>
      <c r="P18" s="33">
        <v>6</v>
      </c>
      <c r="Q18" s="34">
        <f t="shared" si="0"/>
        <v>6.8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423</v>
      </c>
      <c r="D19" s="28" t="s">
        <v>424</v>
      </c>
      <c r="E19" s="29" t="s">
        <v>425</v>
      </c>
      <c r="F19" s="30" t="s">
        <v>426</v>
      </c>
      <c r="G19" s="27" t="s">
        <v>66</v>
      </c>
      <c r="H19" s="31">
        <v>10</v>
      </c>
      <c r="I19" s="31">
        <v>9</v>
      </c>
      <c r="J19" s="31" t="s">
        <v>26</v>
      </c>
      <c r="K19" s="31">
        <v>9</v>
      </c>
      <c r="L19" s="38"/>
      <c r="M19" s="38"/>
      <c r="N19" s="38"/>
      <c r="O19" s="38"/>
      <c r="P19" s="33">
        <v>8</v>
      </c>
      <c r="Q19" s="34">
        <f t="shared" si="0"/>
        <v>8.5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427</v>
      </c>
      <c r="D20" s="28" t="s">
        <v>428</v>
      </c>
      <c r="E20" s="29" t="s">
        <v>429</v>
      </c>
      <c r="F20" s="30" t="s">
        <v>430</v>
      </c>
      <c r="G20" s="27" t="s">
        <v>70</v>
      </c>
      <c r="H20" s="31">
        <v>8</v>
      </c>
      <c r="I20" s="31">
        <v>9</v>
      </c>
      <c r="J20" s="31" t="s">
        <v>26</v>
      </c>
      <c r="K20" s="31">
        <v>8</v>
      </c>
      <c r="L20" s="38"/>
      <c r="M20" s="38"/>
      <c r="N20" s="38"/>
      <c r="O20" s="38"/>
      <c r="P20" s="33">
        <v>7</v>
      </c>
      <c r="Q20" s="34">
        <f t="shared" si="0"/>
        <v>7.5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431</v>
      </c>
      <c r="D21" s="28" t="s">
        <v>76</v>
      </c>
      <c r="E21" s="29" t="s">
        <v>94</v>
      </c>
      <c r="F21" s="30" t="s">
        <v>432</v>
      </c>
      <c r="G21" s="27" t="s">
        <v>59</v>
      </c>
      <c r="H21" s="31">
        <v>10</v>
      </c>
      <c r="I21" s="31">
        <v>10</v>
      </c>
      <c r="J21" s="31" t="s">
        <v>26</v>
      </c>
      <c r="K21" s="31">
        <v>10</v>
      </c>
      <c r="L21" s="38"/>
      <c r="M21" s="38"/>
      <c r="N21" s="38"/>
      <c r="O21" s="38"/>
      <c r="P21" s="33">
        <v>8</v>
      </c>
      <c r="Q21" s="34">
        <f t="shared" si="0"/>
        <v>8.8000000000000007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433</v>
      </c>
      <c r="D22" s="28" t="s">
        <v>296</v>
      </c>
      <c r="E22" s="29" t="s">
        <v>98</v>
      </c>
      <c r="F22" s="30" t="s">
        <v>434</v>
      </c>
      <c r="G22" s="27" t="s">
        <v>59</v>
      </c>
      <c r="H22" s="31">
        <v>10</v>
      </c>
      <c r="I22" s="31">
        <v>10</v>
      </c>
      <c r="J22" s="31" t="s">
        <v>26</v>
      </c>
      <c r="K22" s="31">
        <v>10</v>
      </c>
      <c r="L22" s="38"/>
      <c r="M22" s="38"/>
      <c r="N22" s="38"/>
      <c r="O22" s="38"/>
      <c r="P22" s="33">
        <v>7</v>
      </c>
      <c r="Q22" s="34">
        <f t="shared" si="0"/>
        <v>8.1999999999999993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435</v>
      </c>
      <c r="D23" s="28" t="s">
        <v>436</v>
      </c>
      <c r="E23" s="29" t="s">
        <v>437</v>
      </c>
      <c r="F23" s="30" t="s">
        <v>438</v>
      </c>
      <c r="G23" s="27" t="s">
        <v>59</v>
      </c>
      <c r="H23" s="31">
        <v>10</v>
      </c>
      <c r="I23" s="31">
        <v>9</v>
      </c>
      <c r="J23" s="31" t="s">
        <v>26</v>
      </c>
      <c r="K23" s="31">
        <v>9</v>
      </c>
      <c r="L23" s="38"/>
      <c r="M23" s="38"/>
      <c r="N23" s="38"/>
      <c r="O23" s="38"/>
      <c r="P23" s="33">
        <v>7</v>
      </c>
      <c r="Q23" s="34">
        <f t="shared" si="0"/>
        <v>7.9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439</v>
      </c>
      <c r="D24" s="28" t="s">
        <v>440</v>
      </c>
      <c r="E24" s="29" t="s">
        <v>437</v>
      </c>
      <c r="F24" s="30" t="s">
        <v>441</v>
      </c>
      <c r="G24" s="27" t="s">
        <v>66</v>
      </c>
      <c r="H24" s="31">
        <v>9</v>
      </c>
      <c r="I24" s="31">
        <v>8</v>
      </c>
      <c r="J24" s="31" t="s">
        <v>26</v>
      </c>
      <c r="K24" s="31">
        <v>9</v>
      </c>
      <c r="L24" s="38"/>
      <c r="M24" s="38"/>
      <c r="N24" s="38"/>
      <c r="O24" s="38"/>
      <c r="P24" s="33">
        <v>8</v>
      </c>
      <c r="Q24" s="34">
        <f t="shared" si="0"/>
        <v>8.3000000000000007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442</v>
      </c>
      <c r="D25" s="28" t="s">
        <v>443</v>
      </c>
      <c r="E25" s="29" t="s">
        <v>105</v>
      </c>
      <c r="F25" s="30" t="s">
        <v>444</v>
      </c>
      <c r="G25" s="27" t="s">
        <v>66</v>
      </c>
      <c r="H25" s="31">
        <v>9</v>
      </c>
      <c r="I25" s="31">
        <v>9</v>
      </c>
      <c r="J25" s="31" t="s">
        <v>26</v>
      </c>
      <c r="K25" s="31">
        <v>9</v>
      </c>
      <c r="L25" s="38"/>
      <c r="M25" s="38"/>
      <c r="N25" s="38"/>
      <c r="O25" s="38"/>
      <c r="P25" s="33">
        <v>9</v>
      </c>
      <c r="Q25" s="34">
        <f t="shared" si="0"/>
        <v>9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445</v>
      </c>
      <c r="D26" s="28" t="s">
        <v>446</v>
      </c>
      <c r="E26" s="29" t="s">
        <v>109</v>
      </c>
      <c r="F26" s="30" t="s">
        <v>447</v>
      </c>
      <c r="G26" s="27" t="s">
        <v>59</v>
      </c>
      <c r="H26" s="31">
        <v>10</v>
      </c>
      <c r="I26" s="31">
        <v>8</v>
      </c>
      <c r="J26" s="31" t="s">
        <v>26</v>
      </c>
      <c r="K26" s="31">
        <v>9</v>
      </c>
      <c r="L26" s="38"/>
      <c r="M26" s="38"/>
      <c r="N26" s="38"/>
      <c r="O26" s="38"/>
      <c r="P26" s="33">
        <v>6</v>
      </c>
      <c r="Q26" s="34">
        <f t="shared" si="0"/>
        <v>7.2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448</v>
      </c>
      <c r="D27" s="28" t="s">
        <v>449</v>
      </c>
      <c r="E27" s="29" t="s">
        <v>113</v>
      </c>
      <c r="F27" s="30" t="s">
        <v>450</v>
      </c>
      <c r="G27" s="27" t="s">
        <v>70</v>
      </c>
      <c r="H27" s="31">
        <v>9</v>
      </c>
      <c r="I27" s="31">
        <v>8</v>
      </c>
      <c r="J27" s="31" t="s">
        <v>26</v>
      </c>
      <c r="K27" s="31">
        <v>8</v>
      </c>
      <c r="L27" s="38"/>
      <c r="M27" s="38"/>
      <c r="N27" s="38"/>
      <c r="O27" s="38"/>
      <c r="P27" s="33">
        <v>7</v>
      </c>
      <c r="Q27" s="34">
        <f t="shared" si="0"/>
        <v>7.5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451</v>
      </c>
      <c r="D28" s="28" t="s">
        <v>452</v>
      </c>
      <c r="E28" s="29" t="s">
        <v>453</v>
      </c>
      <c r="F28" s="30" t="s">
        <v>454</v>
      </c>
      <c r="G28" s="27" t="s">
        <v>66</v>
      </c>
      <c r="H28" s="31">
        <v>4</v>
      </c>
      <c r="I28" s="31">
        <v>8</v>
      </c>
      <c r="J28" s="31" t="s">
        <v>26</v>
      </c>
      <c r="K28" s="31">
        <v>6</v>
      </c>
      <c r="L28" s="38"/>
      <c r="M28" s="38"/>
      <c r="N28" s="38"/>
      <c r="O28" s="38"/>
      <c r="P28" s="33">
        <v>8</v>
      </c>
      <c r="Q28" s="34">
        <f t="shared" si="0"/>
        <v>7.2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455</v>
      </c>
      <c r="D29" s="28" t="s">
        <v>456</v>
      </c>
      <c r="E29" s="29" t="s">
        <v>271</v>
      </c>
      <c r="F29" s="30" t="s">
        <v>457</v>
      </c>
      <c r="G29" s="27" t="s">
        <v>59</v>
      </c>
      <c r="H29" s="31">
        <v>10</v>
      </c>
      <c r="I29" s="31">
        <v>8</v>
      </c>
      <c r="J29" s="31" t="s">
        <v>26</v>
      </c>
      <c r="K29" s="31">
        <v>6</v>
      </c>
      <c r="L29" s="38"/>
      <c r="M29" s="38"/>
      <c r="N29" s="38"/>
      <c r="O29" s="38"/>
      <c r="P29" s="33">
        <v>7</v>
      </c>
      <c r="Q29" s="34">
        <f t="shared" si="0"/>
        <v>7.2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458</v>
      </c>
      <c r="D30" s="28" t="s">
        <v>459</v>
      </c>
      <c r="E30" s="29" t="s">
        <v>460</v>
      </c>
      <c r="F30" s="30" t="s">
        <v>461</v>
      </c>
      <c r="G30" s="27" t="s">
        <v>66</v>
      </c>
      <c r="H30" s="31">
        <v>8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5</v>
      </c>
      <c r="Q30" s="34">
        <f t="shared" si="0"/>
        <v>6.2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462</v>
      </c>
      <c r="D31" s="28" t="s">
        <v>463</v>
      </c>
      <c r="E31" s="29" t="s">
        <v>464</v>
      </c>
      <c r="F31" s="30" t="s">
        <v>465</v>
      </c>
      <c r="G31" s="27" t="s">
        <v>66</v>
      </c>
      <c r="H31" s="31">
        <v>3</v>
      </c>
      <c r="I31" s="31">
        <v>8</v>
      </c>
      <c r="J31" s="31" t="s">
        <v>26</v>
      </c>
      <c r="K31" s="31">
        <v>10</v>
      </c>
      <c r="L31" s="38"/>
      <c r="M31" s="38"/>
      <c r="N31" s="38"/>
      <c r="O31" s="38"/>
      <c r="P31" s="33">
        <v>5</v>
      </c>
      <c r="Q31" s="34">
        <f t="shared" si="0"/>
        <v>6.1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466</v>
      </c>
      <c r="D32" s="28" t="s">
        <v>241</v>
      </c>
      <c r="E32" s="29" t="s">
        <v>464</v>
      </c>
      <c r="F32" s="30" t="s">
        <v>467</v>
      </c>
      <c r="G32" s="27" t="s">
        <v>66</v>
      </c>
      <c r="H32" s="31">
        <v>10</v>
      </c>
      <c r="I32" s="31">
        <v>8</v>
      </c>
      <c r="J32" s="31" t="s">
        <v>26</v>
      </c>
      <c r="K32" s="31">
        <v>8</v>
      </c>
      <c r="L32" s="38"/>
      <c r="M32" s="38"/>
      <c r="N32" s="38"/>
      <c r="O32" s="38"/>
      <c r="P32" s="33">
        <v>9</v>
      </c>
      <c r="Q32" s="34">
        <f t="shared" si="0"/>
        <v>8.8000000000000007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468</v>
      </c>
      <c r="D33" s="28" t="s">
        <v>469</v>
      </c>
      <c r="E33" s="29" t="s">
        <v>135</v>
      </c>
      <c r="F33" s="30" t="s">
        <v>470</v>
      </c>
      <c r="G33" s="27" t="s">
        <v>70</v>
      </c>
      <c r="H33" s="31">
        <v>10</v>
      </c>
      <c r="I33" s="31">
        <v>8</v>
      </c>
      <c r="J33" s="31" t="s">
        <v>26</v>
      </c>
      <c r="K33" s="31">
        <v>6</v>
      </c>
      <c r="L33" s="38"/>
      <c r="M33" s="38"/>
      <c r="N33" s="38"/>
      <c r="O33" s="38"/>
      <c r="P33" s="33">
        <v>9</v>
      </c>
      <c r="Q33" s="34">
        <f t="shared" si="0"/>
        <v>8.4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471</v>
      </c>
      <c r="D34" s="28" t="s">
        <v>472</v>
      </c>
      <c r="E34" s="29" t="s">
        <v>135</v>
      </c>
      <c r="F34" s="30" t="s">
        <v>473</v>
      </c>
      <c r="G34" s="27" t="s">
        <v>66</v>
      </c>
      <c r="H34" s="31">
        <v>10</v>
      </c>
      <c r="I34" s="31">
        <v>8</v>
      </c>
      <c r="J34" s="31" t="s">
        <v>26</v>
      </c>
      <c r="K34" s="31">
        <v>9</v>
      </c>
      <c r="L34" s="38"/>
      <c r="M34" s="38"/>
      <c r="N34" s="38"/>
      <c r="O34" s="38"/>
      <c r="P34" s="33">
        <v>8</v>
      </c>
      <c r="Q34" s="34">
        <f t="shared" si="0"/>
        <v>8.4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474</v>
      </c>
      <c r="D35" s="28" t="s">
        <v>472</v>
      </c>
      <c r="E35" s="29" t="s">
        <v>135</v>
      </c>
      <c r="F35" s="30" t="s">
        <v>475</v>
      </c>
      <c r="G35" s="27" t="s">
        <v>66</v>
      </c>
      <c r="H35" s="31">
        <v>0</v>
      </c>
      <c r="I35" s="31">
        <v>0</v>
      </c>
      <c r="J35" s="31" t="s">
        <v>26</v>
      </c>
      <c r="K35" s="31">
        <v>0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87"/>
      <c r="V35" s="85" t="str">
        <f t="shared" si="2"/>
        <v>Học lại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476</v>
      </c>
      <c r="D36" s="28" t="s">
        <v>477</v>
      </c>
      <c r="E36" s="29" t="s">
        <v>287</v>
      </c>
      <c r="F36" s="30" t="s">
        <v>478</v>
      </c>
      <c r="G36" s="27" t="s">
        <v>66</v>
      </c>
      <c r="H36" s="31">
        <v>10</v>
      </c>
      <c r="I36" s="31">
        <v>8</v>
      </c>
      <c r="J36" s="31" t="s">
        <v>26</v>
      </c>
      <c r="K36" s="31">
        <v>8</v>
      </c>
      <c r="L36" s="38"/>
      <c r="M36" s="38"/>
      <c r="N36" s="38"/>
      <c r="O36" s="38"/>
      <c r="P36" s="33">
        <v>6</v>
      </c>
      <c r="Q36" s="34">
        <f t="shared" si="0"/>
        <v>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479</v>
      </c>
      <c r="D37" s="28" t="s">
        <v>480</v>
      </c>
      <c r="E37" s="29" t="s">
        <v>287</v>
      </c>
      <c r="F37" s="30" t="s">
        <v>481</v>
      </c>
      <c r="G37" s="27" t="s">
        <v>66</v>
      </c>
      <c r="H37" s="31">
        <v>5</v>
      </c>
      <c r="I37" s="31">
        <v>8</v>
      </c>
      <c r="J37" s="31" t="s">
        <v>26</v>
      </c>
      <c r="K37" s="31">
        <v>7</v>
      </c>
      <c r="L37" s="38"/>
      <c r="M37" s="38"/>
      <c r="N37" s="38"/>
      <c r="O37" s="38"/>
      <c r="P37" s="33">
        <v>5</v>
      </c>
      <c r="Q37" s="34">
        <f t="shared" si="0"/>
        <v>5.7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482</v>
      </c>
      <c r="D38" s="28" t="s">
        <v>196</v>
      </c>
      <c r="E38" s="29" t="s">
        <v>483</v>
      </c>
      <c r="F38" s="30" t="s">
        <v>484</v>
      </c>
      <c r="G38" s="27" t="s">
        <v>70</v>
      </c>
      <c r="H38" s="31">
        <v>9</v>
      </c>
      <c r="I38" s="31">
        <v>8</v>
      </c>
      <c r="J38" s="31" t="s">
        <v>26</v>
      </c>
      <c r="K38" s="31">
        <v>8</v>
      </c>
      <c r="L38" s="38"/>
      <c r="M38" s="38"/>
      <c r="N38" s="38"/>
      <c r="O38" s="38"/>
      <c r="P38" s="33">
        <v>7</v>
      </c>
      <c r="Q38" s="34">
        <f t="shared" si="0"/>
        <v>7.5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485</v>
      </c>
      <c r="D39" s="28" t="s">
        <v>486</v>
      </c>
      <c r="E39" s="29" t="s">
        <v>487</v>
      </c>
      <c r="F39" s="30" t="s">
        <v>488</v>
      </c>
      <c r="G39" s="27" t="s">
        <v>70</v>
      </c>
      <c r="H39" s="31">
        <v>9</v>
      </c>
      <c r="I39" s="31">
        <v>8</v>
      </c>
      <c r="J39" s="31" t="s">
        <v>26</v>
      </c>
      <c r="K39" s="31">
        <v>6</v>
      </c>
      <c r="L39" s="38"/>
      <c r="M39" s="38"/>
      <c r="N39" s="38"/>
      <c r="O39" s="38"/>
      <c r="P39" s="33">
        <v>5</v>
      </c>
      <c r="Q39" s="34">
        <f t="shared" si="0"/>
        <v>5.9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489</v>
      </c>
      <c r="D40" s="28" t="s">
        <v>335</v>
      </c>
      <c r="E40" s="29" t="s">
        <v>490</v>
      </c>
      <c r="F40" s="30" t="s">
        <v>491</v>
      </c>
      <c r="G40" s="27" t="s">
        <v>70</v>
      </c>
      <c r="H40" s="31">
        <v>7</v>
      </c>
      <c r="I40" s="31">
        <v>8</v>
      </c>
      <c r="J40" s="31" t="s">
        <v>26</v>
      </c>
      <c r="K40" s="31">
        <v>6</v>
      </c>
      <c r="L40" s="38"/>
      <c r="M40" s="38"/>
      <c r="N40" s="38"/>
      <c r="O40" s="38"/>
      <c r="P40" s="33">
        <v>9</v>
      </c>
      <c r="Q40" s="34">
        <f t="shared" si="0"/>
        <v>8.1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492</v>
      </c>
      <c r="D41" s="28" t="s">
        <v>493</v>
      </c>
      <c r="E41" s="29" t="s">
        <v>151</v>
      </c>
      <c r="F41" s="30" t="s">
        <v>494</v>
      </c>
      <c r="G41" s="27" t="s">
        <v>59</v>
      </c>
      <c r="H41" s="31">
        <v>6</v>
      </c>
      <c r="I41" s="31">
        <v>8</v>
      </c>
      <c r="J41" s="31" t="s">
        <v>26</v>
      </c>
      <c r="K41" s="31">
        <v>6</v>
      </c>
      <c r="L41" s="38"/>
      <c r="M41" s="38"/>
      <c r="N41" s="38"/>
      <c r="O41" s="38"/>
      <c r="P41" s="33">
        <v>7</v>
      </c>
      <c r="Q41" s="34">
        <f t="shared" si="0"/>
        <v>6.8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495</v>
      </c>
      <c r="D42" s="28" t="s">
        <v>496</v>
      </c>
      <c r="E42" s="29" t="s">
        <v>155</v>
      </c>
      <c r="F42" s="30" t="s">
        <v>497</v>
      </c>
      <c r="G42" s="27" t="s">
        <v>66</v>
      </c>
      <c r="H42" s="31">
        <v>10</v>
      </c>
      <c r="I42" s="31">
        <v>8</v>
      </c>
      <c r="J42" s="31" t="s">
        <v>26</v>
      </c>
      <c r="K42" s="31">
        <v>10</v>
      </c>
      <c r="L42" s="38"/>
      <c r="M42" s="38"/>
      <c r="N42" s="38"/>
      <c r="O42" s="38"/>
      <c r="P42" s="33">
        <v>6</v>
      </c>
      <c r="Q42" s="34">
        <f t="shared" si="0"/>
        <v>7.4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498</v>
      </c>
      <c r="D43" s="28" t="s">
        <v>85</v>
      </c>
      <c r="E43" s="29" t="s">
        <v>499</v>
      </c>
      <c r="F43" s="30" t="s">
        <v>500</v>
      </c>
      <c r="G43" s="27" t="s">
        <v>70</v>
      </c>
      <c r="H43" s="31">
        <v>10</v>
      </c>
      <c r="I43" s="31">
        <v>10</v>
      </c>
      <c r="J43" s="31" t="s">
        <v>26</v>
      </c>
      <c r="K43" s="31">
        <v>10</v>
      </c>
      <c r="L43" s="38"/>
      <c r="M43" s="38"/>
      <c r="N43" s="38"/>
      <c r="O43" s="38"/>
      <c r="P43" s="33">
        <v>6</v>
      </c>
      <c r="Q43" s="34">
        <f t="shared" si="0"/>
        <v>7.6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501</v>
      </c>
      <c r="D44" s="28" t="s">
        <v>502</v>
      </c>
      <c r="E44" s="29" t="s">
        <v>305</v>
      </c>
      <c r="F44" s="30" t="s">
        <v>470</v>
      </c>
      <c r="G44" s="27" t="s">
        <v>59</v>
      </c>
      <c r="H44" s="31">
        <v>8</v>
      </c>
      <c r="I44" s="31">
        <v>8</v>
      </c>
      <c r="J44" s="31" t="s">
        <v>26</v>
      </c>
      <c r="K44" s="31">
        <v>6</v>
      </c>
      <c r="L44" s="38"/>
      <c r="M44" s="38"/>
      <c r="N44" s="38"/>
      <c r="O44" s="38"/>
      <c r="P44" s="33">
        <v>6</v>
      </c>
      <c r="Q44" s="34">
        <f t="shared" si="0"/>
        <v>6.4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503</v>
      </c>
      <c r="D45" s="28" t="s">
        <v>504</v>
      </c>
      <c r="E45" s="29" t="s">
        <v>505</v>
      </c>
      <c r="F45" s="30" t="s">
        <v>506</v>
      </c>
      <c r="G45" s="27" t="s">
        <v>66</v>
      </c>
      <c r="H45" s="31">
        <v>10</v>
      </c>
      <c r="I45" s="31">
        <v>8</v>
      </c>
      <c r="J45" s="31" t="s">
        <v>26</v>
      </c>
      <c r="K45" s="31">
        <v>5</v>
      </c>
      <c r="L45" s="38"/>
      <c r="M45" s="38"/>
      <c r="N45" s="38"/>
      <c r="O45" s="38"/>
      <c r="P45" s="33">
        <v>6</v>
      </c>
      <c r="Q45" s="34">
        <f t="shared" si="0"/>
        <v>6.4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507</v>
      </c>
      <c r="D46" s="28" t="s">
        <v>417</v>
      </c>
      <c r="E46" s="29" t="s">
        <v>508</v>
      </c>
      <c r="F46" s="30" t="s">
        <v>208</v>
      </c>
      <c r="G46" s="27" t="s">
        <v>70</v>
      </c>
      <c r="H46" s="31">
        <v>6</v>
      </c>
      <c r="I46" s="31">
        <v>8</v>
      </c>
      <c r="J46" s="31" t="s">
        <v>26</v>
      </c>
      <c r="K46" s="31">
        <v>6</v>
      </c>
      <c r="L46" s="38"/>
      <c r="M46" s="38"/>
      <c r="N46" s="38"/>
      <c r="O46" s="38"/>
      <c r="P46" s="33">
        <v>5</v>
      </c>
      <c r="Q46" s="34">
        <f t="shared" si="0"/>
        <v>5.6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509</v>
      </c>
      <c r="D47" s="28" t="s">
        <v>510</v>
      </c>
      <c r="E47" s="29" t="s">
        <v>508</v>
      </c>
      <c r="F47" s="30" t="s">
        <v>323</v>
      </c>
      <c r="G47" s="27" t="s">
        <v>59</v>
      </c>
      <c r="H47" s="31">
        <v>9</v>
      </c>
      <c r="I47" s="31">
        <v>8</v>
      </c>
      <c r="J47" s="31" t="s">
        <v>26</v>
      </c>
      <c r="K47" s="31">
        <v>6</v>
      </c>
      <c r="L47" s="38"/>
      <c r="M47" s="38"/>
      <c r="N47" s="38"/>
      <c r="O47" s="38"/>
      <c r="P47" s="33">
        <v>5</v>
      </c>
      <c r="Q47" s="34">
        <f t="shared" si="0"/>
        <v>5.9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511</v>
      </c>
      <c r="D48" s="28" t="s">
        <v>512</v>
      </c>
      <c r="E48" s="29" t="s">
        <v>513</v>
      </c>
      <c r="F48" s="30" t="s">
        <v>514</v>
      </c>
      <c r="G48" s="27" t="s">
        <v>70</v>
      </c>
      <c r="H48" s="31">
        <v>9</v>
      </c>
      <c r="I48" s="31">
        <v>8</v>
      </c>
      <c r="J48" s="31" t="s">
        <v>26</v>
      </c>
      <c r="K48" s="31">
        <v>8</v>
      </c>
      <c r="L48" s="38"/>
      <c r="M48" s="38"/>
      <c r="N48" s="38"/>
      <c r="O48" s="38"/>
      <c r="P48" s="33">
        <v>5</v>
      </c>
      <c r="Q48" s="34">
        <f t="shared" si="0"/>
        <v>6.3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515</v>
      </c>
      <c r="D49" s="28" t="s">
        <v>516</v>
      </c>
      <c r="E49" s="29" t="s">
        <v>182</v>
      </c>
      <c r="F49" s="30" t="s">
        <v>517</v>
      </c>
      <c r="G49" s="27" t="s">
        <v>70</v>
      </c>
      <c r="H49" s="31">
        <v>8</v>
      </c>
      <c r="I49" s="31">
        <v>8</v>
      </c>
      <c r="J49" s="31" t="s">
        <v>26</v>
      </c>
      <c r="K49" s="31">
        <v>8</v>
      </c>
      <c r="L49" s="38"/>
      <c r="M49" s="38"/>
      <c r="N49" s="38"/>
      <c r="O49" s="38"/>
      <c r="P49" s="33">
        <v>7</v>
      </c>
      <c r="Q49" s="34">
        <f t="shared" si="0"/>
        <v>7.4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518</v>
      </c>
      <c r="D50" s="28" t="s">
        <v>519</v>
      </c>
      <c r="E50" s="29" t="s">
        <v>336</v>
      </c>
      <c r="F50" s="30" t="s">
        <v>520</v>
      </c>
      <c r="G50" s="27" t="s">
        <v>59</v>
      </c>
      <c r="H50" s="31">
        <v>10</v>
      </c>
      <c r="I50" s="31">
        <v>8</v>
      </c>
      <c r="J50" s="31" t="s">
        <v>26</v>
      </c>
      <c r="K50" s="31">
        <v>7</v>
      </c>
      <c r="L50" s="38"/>
      <c r="M50" s="38"/>
      <c r="N50" s="38"/>
      <c r="O50" s="38"/>
      <c r="P50" s="33">
        <v>6</v>
      </c>
      <c r="Q50" s="34">
        <f t="shared" si="0"/>
        <v>6.8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521</v>
      </c>
      <c r="D51" s="28" t="s">
        <v>522</v>
      </c>
      <c r="E51" s="29" t="s">
        <v>348</v>
      </c>
      <c r="F51" s="30" t="s">
        <v>523</v>
      </c>
      <c r="G51" s="27" t="s">
        <v>66</v>
      </c>
      <c r="H51" s="31">
        <v>10</v>
      </c>
      <c r="I51" s="31">
        <v>8</v>
      </c>
      <c r="J51" s="31" t="s">
        <v>26</v>
      </c>
      <c r="K51" s="31">
        <v>10</v>
      </c>
      <c r="L51" s="38"/>
      <c r="M51" s="38"/>
      <c r="N51" s="38"/>
      <c r="O51" s="38"/>
      <c r="P51" s="33">
        <v>6</v>
      </c>
      <c r="Q51" s="34">
        <f t="shared" si="0"/>
        <v>7.4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524</v>
      </c>
      <c r="D52" s="28" t="s">
        <v>319</v>
      </c>
      <c r="E52" s="29" t="s">
        <v>525</v>
      </c>
      <c r="F52" s="30" t="s">
        <v>526</v>
      </c>
      <c r="G52" s="27" t="s">
        <v>59</v>
      </c>
      <c r="H52" s="31">
        <v>8</v>
      </c>
      <c r="I52" s="31">
        <v>8</v>
      </c>
      <c r="J52" s="31" t="s">
        <v>26</v>
      </c>
      <c r="K52" s="31">
        <v>9</v>
      </c>
      <c r="L52" s="38"/>
      <c r="M52" s="38"/>
      <c r="N52" s="38"/>
      <c r="O52" s="38"/>
      <c r="P52" s="33">
        <v>6</v>
      </c>
      <c r="Q52" s="34">
        <f t="shared" si="0"/>
        <v>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527</v>
      </c>
      <c r="D53" s="28" t="s">
        <v>528</v>
      </c>
      <c r="E53" s="29" t="s">
        <v>529</v>
      </c>
      <c r="F53" s="30" t="s">
        <v>530</v>
      </c>
      <c r="G53" s="27" t="s">
        <v>66</v>
      </c>
      <c r="H53" s="31">
        <v>9</v>
      </c>
      <c r="I53" s="31">
        <v>8</v>
      </c>
      <c r="J53" s="31" t="s">
        <v>26</v>
      </c>
      <c r="K53" s="31">
        <v>8</v>
      </c>
      <c r="L53" s="38"/>
      <c r="M53" s="38"/>
      <c r="N53" s="38"/>
      <c r="O53" s="38"/>
      <c r="P53" s="33">
        <v>6</v>
      </c>
      <c r="Q53" s="34">
        <f t="shared" si="0"/>
        <v>6.9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531</v>
      </c>
      <c r="D54" s="28" t="s">
        <v>532</v>
      </c>
      <c r="E54" s="29" t="s">
        <v>213</v>
      </c>
      <c r="F54" s="30" t="s">
        <v>533</v>
      </c>
      <c r="G54" s="27" t="s">
        <v>70</v>
      </c>
      <c r="H54" s="31">
        <v>10</v>
      </c>
      <c r="I54" s="31">
        <v>10</v>
      </c>
      <c r="J54" s="31" t="s">
        <v>26</v>
      </c>
      <c r="K54" s="31">
        <v>10</v>
      </c>
      <c r="L54" s="38"/>
      <c r="M54" s="38"/>
      <c r="N54" s="38"/>
      <c r="O54" s="38"/>
      <c r="P54" s="33">
        <v>8</v>
      </c>
      <c r="Q54" s="34">
        <f t="shared" si="0"/>
        <v>8.8000000000000007</v>
      </c>
      <c r="R54" s="35" t="str">
        <f t="shared" si="3"/>
        <v>A</v>
      </c>
      <c r="S54" s="36" t="str">
        <f t="shared" si="1"/>
        <v>Giỏi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534</v>
      </c>
      <c r="D55" s="28" t="s">
        <v>131</v>
      </c>
      <c r="E55" s="29" t="s">
        <v>535</v>
      </c>
      <c r="F55" s="30" t="s">
        <v>536</v>
      </c>
      <c r="G55" s="27" t="s">
        <v>59</v>
      </c>
      <c r="H55" s="31">
        <v>10</v>
      </c>
      <c r="I55" s="31">
        <v>10</v>
      </c>
      <c r="J55" s="31" t="s">
        <v>26</v>
      </c>
      <c r="K55" s="31">
        <v>10</v>
      </c>
      <c r="L55" s="38"/>
      <c r="M55" s="38"/>
      <c r="N55" s="38"/>
      <c r="O55" s="38"/>
      <c r="P55" s="33">
        <v>7</v>
      </c>
      <c r="Q55" s="34">
        <f t="shared" si="0"/>
        <v>8.1999999999999993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537</v>
      </c>
      <c r="D56" s="28" t="s">
        <v>428</v>
      </c>
      <c r="E56" s="29" t="s">
        <v>221</v>
      </c>
      <c r="F56" s="30" t="s">
        <v>538</v>
      </c>
      <c r="G56" s="27" t="s">
        <v>59</v>
      </c>
      <c r="H56" s="31">
        <v>4</v>
      </c>
      <c r="I56" s="31">
        <v>9</v>
      </c>
      <c r="J56" s="31" t="s">
        <v>26</v>
      </c>
      <c r="K56" s="31">
        <v>5</v>
      </c>
      <c r="L56" s="38"/>
      <c r="M56" s="38"/>
      <c r="N56" s="38"/>
      <c r="O56" s="38"/>
      <c r="P56" s="33">
        <v>0</v>
      </c>
      <c r="Q56" s="34">
        <f t="shared" si="0"/>
        <v>2.2999999999999998</v>
      </c>
      <c r="R56" s="35" t="str">
        <f t="shared" si="3"/>
        <v>F</v>
      </c>
      <c r="S56" s="36" t="str">
        <f t="shared" si="1"/>
        <v>Kém</v>
      </c>
      <c r="T56" s="37" t="s">
        <v>558</v>
      </c>
      <c r="U56" s="87"/>
      <c r="V56" s="85" t="str">
        <f t="shared" si="2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539</v>
      </c>
      <c r="D57" s="28" t="s">
        <v>540</v>
      </c>
      <c r="E57" s="29" t="s">
        <v>224</v>
      </c>
      <c r="F57" s="30" t="s">
        <v>541</v>
      </c>
      <c r="G57" s="27" t="s">
        <v>70</v>
      </c>
      <c r="H57" s="31">
        <v>9</v>
      </c>
      <c r="I57" s="31">
        <v>9</v>
      </c>
      <c r="J57" s="31" t="s">
        <v>26</v>
      </c>
      <c r="K57" s="31">
        <v>8</v>
      </c>
      <c r="L57" s="38"/>
      <c r="M57" s="38"/>
      <c r="N57" s="38"/>
      <c r="O57" s="38"/>
      <c r="P57" s="33">
        <v>6</v>
      </c>
      <c r="Q57" s="34">
        <f t="shared" si="0"/>
        <v>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18.75" customHeight="1">
      <c r="B58" s="26">
        <v>49</v>
      </c>
      <c r="C58" s="27" t="s">
        <v>542</v>
      </c>
      <c r="D58" s="28" t="s">
        <v>543</v>
      </c>
      <c r="E58" s="29" t="s">
        <v>544</v>
      </c>
      <c r="F58" s="30" t="s">
        <v>545</v>
      </c>
      <c r="G58" s="27" t="s">
        <v>59</v>
      </c>
      <c r="H58" s="31">
        <v>8</v>
      </c>
      <c r="I58" s="31">
        <v>8</v>
      </c>
      <c r="J58" s="31" t="s">
        <v>26</v>
      </c>
      <c r="K58" s="31">
        <v>6</v>
      </c>
      <c r="L58" s="38"/>
      <c r="M58" s="38"/>
      <c r="N58" s="38"/>
      <c r="O58" s="38"/>
      <c r="P58" s="33">
        <v>6</v>
      </c>
      <c r="Q58" s="34">
        <f t="shared" si="0"/>
        <v>6.4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1:38" ht="18.75" customHeight="1">
      <c r="B59" s="26">
        <v>50</v>
      </c>
      <c r="C59" s="27" t="s">
        <v>546</v>
      </c>
      <c r="D59" s="28" t="s">
        <v>547</v>
      </c>
      <c r="E59" s="29" t="s">
        <v>544</v>
      </c>
      <c r="F59" s="30" t="s">
        <v>548</v>
      </c>
      <c r="G59" s="27" t="s">
        <v>59</v>
      </c>
      <c r="H59" s="31">
        <v>9</v>
      </c>
      <c r="I59" s="31">
        <v>8</v>
      </c>
      <c r="J59" s="31" t="s">
        <v>26</v>
      </c>
      <c r="K59" s="31">
        <v>7</v>
      </c>
      <c r="L59" s="38"/>
      <c r="M59" s="38"/>
      <c r="N59" s="38"/>
      <c r="O59" s="38"/>
      <c r="P59" s="33">
        <v>6</v>
      </c>
      <c r="Q59" s="34">
        <f t="shared" si="0"/>
        <v>6.7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1:38" ht="18.75" customHeight="1">
      <c r="B60" s="26">
        <v>51</v>
      </c>
      <c r="C60" s="27" t="s">
        <v>549</v>
      </c>
      <c r="D60" s="28" t="s">
        <v>550</v>
      </c>
      <c r="E60" s="29" t="s">
        <v>551</v>
      </c>
      <c r="F60" s="30" t="s">
        <v>552</v>
      </c>
      <c r="G60" s="27" t="s">
        <v>66</v>
      </c>
      <c r="H60" s="31">
        <v>2</v>
      </c>
      <c r="I60" s="31">
        <v>8</v>
      </c>
      <c r="J60" s="31" t="s">
        <v>26</v>
      </c>
      <c r="K60" s="31">
        <v>10</v>
      </c>
      <c r="L60" s="38"/>
      <c r="M60" s="38"/>
      <c r="N60" s="38"/>
      <c r="O60" s="38"/>
      <c r="P60" s="33">
        <v>8</v>
      </c>
      <c r="Q60" s="34">
        <f t="shared" si="0"/>
        <v>7.8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1:38" ht="18.75" customHeight="1">
      <c r="B61" s="26">
        <v>52</v>
      </c>
      <c r="C61" s="27" t="s">
        <v>553</v>
      </c>
      <c r="D61" s="28" t="s">
        <v>554</v>
      </c>
      <c r="E61" s="29" t="s">
        <v>555</v>
      </c>
      <c r="F61" s="30" t="s">
        <v>349</v>
      </c>
      <c r="G61" s="27" t="s">
        <v>66</v>
      </c>
      <c r="H61" s="31">
        <v>10</v>
      </c>
      <c r="I61" s="31">
        <v>8</v>
      </c>
      <c r="J61" s="31" t="s">
        <v>26</v>
      </c>
      <c r="K61" s="31">
        <v>8</v>
      </c>
      <c r="L61" s="38"/>
      <c r="M61" s="38"/>
      <c r="N61" s="38"/>
      <c r="O61" s="38"/>
      <c r="P61" s="33">
        <v>8</v>
      </c>
      <c r="Q61" s="34">
        <f t="shared" si="0"/>
        <v>8.1999999999999993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>
      <c r="A63" s="2"/>
      <c r="B63" s="116" t="s">
        <v>27</v>
      </c>
      <c r="C63" s="116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customHeight="1">
      <c r="A64" s="2"/>
      <c r="B64" s="45" t="s">
        <v>28</v>
      </c>
      <c r="C64" s="45"/>
      <c r="D64" s="46">
        <f>+$Y$8</f>
        <v>52</v>
      </c>
      <c r="E64" s="47" t="s">
        <v>29</v>
      </c>
      <c r="F64" s="47"/>
      <c r="G64" s="117" t="s">
        <v>30</v>
      </c>
      <c r="H64" s="117"/>
      <c r="I64" s="117"/>
      <c r="J64" s="117"/>
      <c r="K64" s="117"/>
      <c r="L64" s="117"/>
      <c r="M64" s="117"/>
      <c r="N64" s="117"/>
      <c r="O64" s="117"/>
      <c r="P64" s="48">
        <f>$Y$8 -COUNTIF($T$9:$T$229,"Vắng") -COUNTIF($T$9:$T$229,"Vắng có phép") - COUNTIF($T$9:$T$229,"Đình chỉ thi") - COUNTIF($T$9:$T$229,"Không đủ ĐKDT")</f>
        <v>50</v>
      </c>
      <c r="Q64" s="48"/>
      <c r="R64" s="49"/>
      <c r="S64" s="50"/>
      <c r="T64" s="50" t="s">
        <v>29</v>
      </c>
      <c r="U64" s="3"/>
    </row>
    <row r="65" spans="1:21" ht="16.5" customHeight="1">
      <c r="A65" s="2"/>
      <c r="B65" s="45" t="s">
        <v>31</v>
      </c>
      <c r="C65" s="45"/>
      <c r="D65" s="46">
        <f>+$AJ$8</f>
        <v>50</v>
      </c>
      <c r="E65" s="47" t="s">
        <v>29</v>
      </c>
      <c r="F65" s="47"/>
      <c r="G65" s="117" t="s">
        <v>32</v>
      </c>
      <c r="H65" s="117"/>
      <c r="I65" s="117"/>
      <c r="J65" s="117"/>
      <c r="K65" s="117"/>
      <c r="L65" s="117"/>
      <c r="M65" s="117"/>
      <c r="N65" s="117"/>
      <c r="O65" s="117"/>
      <c r="P65" s="51">
        <f>COUNTIF($T$9:$T$105,"Vắng")</f>
        <v>1</v>
      </c>
      <c r="Q65" s="51"/>
      <c r="R65" s="52"/>
      <c r="S65" s="50"/>
      <c r="T65" s="50" t="s">
        <v>29</v>
      </c>
      <c r="U65" s="3"/>
    </row>
    <row r="66" spans="1:21" ht="16.5" customHeight="1">
      <c r="A66" s="2"/>
      <c r="B66" s="45" t="s">
        <v>44</v>
      </c>
      <c r="C66" s="45"/>
      <c r="D66" s="79">
        <f>COUNTIF(V10:V61,"Học lại")</f>
        <v>2</v>
      </c>
      <c r="E66" s="47" t="s">
        <v>29</v>
      </c>
      <c r="F66" s="47"/>
      <c r="G66" s="117" t="s">
        <v>45</v>
      </c>
      <c r="H66" s="117"/>
      <c r="I66" s="117"/>
      <c r="J66" s="117"/>
      <c r="K66" s="117"/>
      <c r="L66" s="117"/>
      <c r="M66" s="117"/>
      <c r="N66" s="117"/>
      <c r="O66" s="117"/>
      <c r="P66" s="48">
        <f>COUNTIF($T$9:$T$105,"Vắng có phép")</f>
        <v>0</v>
      </c>
      <c r="Q66" s="48"/>
      <c r="R66" s="49"/>
      <c r="S66" s="50"/>
      <c r="T66" s="50" t="s">
        <v>29</v>
      </c>
      <c r="U66" s="3"/>
    </row>
    <row r="67" spans="1:21" ht="3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21">
      <c r="B68" s="80" t="s">
        <v>33</v>
      </c>
      <c r="C68" s="80"/>
      <c r="D68" s="81">
        <f>COUNTIF(V10:V61,"Thi lại")</f>
        <v>0</v>
      </c>
      <c r="E68" s="82" t="s">
        <v>29</v>
      </c>
      <c r="F68" s="3"/>
      <c r="G68" s="3"/>
      <c r="H68" s="3"/>
      <c r="I68" s="3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3"/>
    </row>
    <row r="69" spans="1:21">
      <c r="B69" s="80"/>
      <c r="C69" s="80"/>
      <c r="D69" s="81"/>
      <c r="E69" s="82"/>
      <c r="F69" s="3"/>
      <c r="G69" s="3"/>
      <c r="H69" s="3"/>
      <c r="I69" s="3"/>
      <c r="J69" s="118" t="s">
        <v>557</v>
      </c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3"/>
    </row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  <filterColumn colId="12"/>
  </autoFilter>
  <mergeCells count="43">
    <mergeCell ref="G66:O66"/>
    <mergeCell ref="J68:T68"/>
    <mergeCell ref="J69:T69"/>
    <mergeCell ref="Z4:AC6"/>
    <mergeCell ref="T7:T9"/>
    <mergeCell ref="U7:U9"/>
    <mergeCell ref="B9:G9"/>
    <mergeCell ref="B63:C63"/>
    <mergeCell ref="G64:O64"/>
    <mergeCell ref="G65:O65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1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6 AL2:AL8 X2:AK3 W4:AK8 V10:W61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9"/>
  <sheetViews>
    <sheetView zoomScale="130" zoomScaleNormal="130" workbookViewId="0">
      <pane ySplit="3" topLeftCell="A65" activePane="bottomLeft" state="frozen"/>
      <selection activeCell="P3" sqref="P1:P1048576"/>
      <selection pane="bottomLeft" activeCell="A70" sqref="A70:XFD8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4.625" style="1" customWidth="1"/>
    <col min="5" max="5" width="8.125" style="1" customWidth="1"/>
    <col min="6" max="6" width="9.375" style="1" hidden="1" customWidth="1"/>
    <col min="7" max="7" width="12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8.75" style="1" hidden="1" customWidth="1"/>
    <col min="15" max="15" width="8.1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4" t="s">
        <v>0</v>
      </c>
      <c r="C1" s="94"/>
      <c r="D1" s="94"/>
      <c r="E1" s="94"/>
      <c r="F1" s="94"/>
      <c r="G1" s="94"/>
      <c r="H1" s="95" t="s">
        <v>556</v>
      </c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</row>
    <row r="2" spans="2:38" ht="25.5" customHeight="1">
      <c r="B2" s="96" t="s">
        <v>1</v>
      </c>
      <c r="C2" s="96"/>
      <c r="D2" s="96"/>
      <c r="E2" s="96"/>
      <c r="F2" s="96"/>
      <c r="G2" s="96"/>
      <c r="H2" s="97" t="s">
        <v>47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3" t="s">
        <v>2</v>
      </c>
      <c r="C4" s="103"/>
      <c r="D4" s="104" t="s">
        <v>49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 t="s">
        <v>48</v>
      </c>
      <c r="Q4" s="105"/>
      <c r="R4" s="105"/>
      <c r="S4" s="105"/>
      <c r="T4" s="105"/>
      <c r="U4" s="105"/>
      <c r="W4" s="100" t="s">
        <v>40</v>
      </c>
      <c r="X4" s="100" t="s">
        <v>8</v>
      </c>
      <c r="Y4" s="100" t="s">
        <v>39</v>
      </c>
      <c r="Z4" s="100" t="s">
        <v>38</v>
      </c>
      <c r="AA4" s="100"/>
      <c r="AB4" s="100"/>
      <c r="AC4" s="100"/>
      <c r="AD4" s="100" t="s">
        <v>37</v>
      </c>
      <c r="AE4" s="100"/>
      <c r="AF4" s="100" t="s">
        <v>35</v>
      </c>
      <c r="AG4" s="100"/>
      <c r="AH4" s="100" t="s">
        <v>36</v>
      </c>
      <c r="AI4" s="100"/>
      <c r="AJ4" s="100" t="s">
        <v>34</v>
      </c>
      <c r="AK4" s="100"/>
      <c r="AL4" s="77"/>
    </row>
    <row r="5" spans="2:38" ht="17.25" customHeight="1">
      <c r="B5" s="101" t="s">
        <v>3</v>
      </c>
      <c r="C5" s="101"/>
      <c r="D5" s="8">
        <v>3</v>
      </c>
      <c r="G5" s="102" t="s">
        <v>50</v>
      </c>
      <c r="H5" s="102"/>
      <c r="I5" s="102"/>
      <c r="J5" s="102"/>
      <c r="K5" s="102"/>
      <c r="L5" s="102"/>
      <c r="M5" s="102"/>
      <c r="N5" s="102"/>
      <c r="O5" s="102"/>
      <c r="P5" s="102" t="s">
        <v>54</v>
      </c>
      <c r="Q5" s="102"/>
      <c r="R5" s="102"/>
      <c r="S5" s="102"/>
      <c r="T5" s="102"/>
      <c r="U5" s="102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77"/>
    </row>
    <row r="7" spans="2:38" ht="44.25" customHeight="1">
      <c r="B7" s="92" t="s">
        <v>4</v>
      </c>
      <c r="C7" s="106" t="s">
        <v>5</v>
      </c>
      <c r="D7" s="108" t="s">
        <v>6</v>
      </c>
      <c r="E7" s="109"/>
      <c r="F7" s="92" t="s">
        <v>7</v>
      </c>
      <c r="G7" s="92" t="s">
        <v>8</v>
      </c>
      <c r="H7" s="98" t="s">
        <v>9</v>
      </c>
      <c r="I7" s="98" t="s">
        <v>10</v>
      </c>
      <c r="J7" s="98" t="s">
        <v>11</v>
      </c>
      <c r="K7" s="98" t="s">
        <v>12</v>
      </c>
      <c r="L7" s="99" t="s">
        <v>13</v>
      </c>
      <c r="M7" s="113" t="s">
        <v>41</v>
      </c>
      <c r="N7" s="115"/>
      <c r="O7" s="99" t="s">
        <v>14</v>
      </c>
      <c r="P7" s="99" t="s">
        <v>15</v>
      </c>
      <c r="Q7" s="92" t="s">
        <v>16</v>
      </c>
      <c r="R7" s="99" t="s">
        <v>17</v>
      </c>
      <c r="S7" s="92" t="s">
        <v>18</v>
      </c>
      <c r="T7" s="92" t="s">
        <v>19</v>
      </c>
      <c r="U7" s="92" t="s">
        <v>46</v>
      </c>
      <c r="W7" s="100"/>
      <c r="X7" s="100"/>
      <c r="Y7" s="10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3"/>
      <c r="C8" s="107"/>
      <c r="D8" s="110"/>
      <c r="E8" s="111"/>
      <c r="F8" s="93"/>
      <c r="G8" s="93"/>
      <c r="H8" s="98"/>
      <c r="I8" s="98"/>
      <c r="J8" s="98"/>
      <c r="K8" s="98"/>
      <c r="L8" s="99"/>
      <c r="M8" s="89" t="s">
        <v>42</v>
      </c>
      <c r="N8" s="89" t="s">
        <v>43</v>
      </c>
      <c r="O8" s="99"/>
      <c r="P8" s="99"/>
      <c r="Q8" s="112"/>
      <c r="R8" s="99"/>
      <c r="S8" s="93"/>
      <c r="T8" s="112"/>
      <c r="U8" s="112"/>
      <c r="V8" s="84"/>
      <c r="W8" s="61" t="str">
        <f>+D4</f>
        <v>Cơ sở an toàn thông tin</v>
      </c>
      <c r="X8" s="62" t="str">
        <f>+P4</f>
        <v>Nhóm: INT1472-01</v>
      </c>
      <c r="Y8" s="63">
        <f>+$AH$8+$AJ$8+$AF$8</f>
        <v>52</v>
      </c>
      <c r="Z8" s="57">
        <f>COUNTIF($S$9:$S$100,"Khiển trách")</f>
        <v>0</v>
      </c>
      <c r="AA8" s="57">
        <f>COUNTIF($S$9:$S$100,"Cảnh cáo")</f>
        <v>0</v>
      </c>
      <c r="AB8" s="57">
        <f>COUNTIF($S$9:$S$100,"Đình chỉ thi")</f>
        <v>0</v>
      </c>
      <c r="AC8" s="64">
        <f>+($Z$8+$AA$8+$AB$8)/$Y$8*100%</f>
        <v>0</v>
      </c>
      <c r="AD8" s="57">
        <f>SUM(COUNTIF($S$9:$S$98,"Vắng"),COUNTIF($S$9:$S$98,"Vắng có phép"))</f>
        <v>0</v>
      </c>
      <c r="AE8" s="65">
        <f>+$AD$8/$Y$8</f>
        <v>0</v>
      </c>
      <c r="AF8" s="66">
        <f>COUNTIF($V$9:$V$98,"Thi lại")</f>
        <v>0</v>
      </c>
      <c r="AG8" s="65">
        <f>+$AF$8/$Y$8</f>
        <v>0</v>
      </c>
      <c r="AH8" s="66">
        <f>COUNTIF($V$9:$V$99,"Học lại")</f>
        <v>2</v>
      </c>
      <c r="AI8" s="65">
        <f>+$AH$8/$Y$8</f>
        <v>3.8461538461538464E-2</v>
      </c>
      <c r="AJ8" s="57">
        <f>COUNTIF($V$10:$V$99,"Đạt")</f>
        <v>50</v>
      </c>
      <c r="AK8" s="64">
        <f>+$AJ$8/$Y$8</f>
        <v>0.96153846153846156</v>
      </c>
      <c r="AL8" s="76"/>
    </row>
    <row r="9" spans="2:38" ht="14.25" customHeight="1">
      <c r="B9" s="113" t="s">
        <v>25</v>
      </c>
      <c r="C9" s="114"/>
      <c r="D9" s="114"/>
      <c r="E9" s="114"/>
      <c r="F9" s="114"/>
      <c r="G9" s="115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3"/>
      <c r="R9" s="14"/>
      <c r="S9" s="14"/>
      <c r="T9" s="93"/>
      <c r="U9" s="9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234</v>
      </c>
      <c r="D10" s="17" t="s">
        <v>235</v>
      </c>
      <c r="E10" s="18" t="s">
        <v>57</v>
      </c>
      <c r="F10" s="19" t="s">
        <v>236</v>
      </c>
      <c r="G10" s="16" t="s">
        <v>70</v>
      </c>
      <c r="H10" s="20">
        <v>9</v>
      </c>
      <c r="I10" s="20">
        <v>8</v>
      </c>
      <c r="J10" s="20" t="s">
        <v>26</v>
      </c>
      <c r="K10" s="20">
        <v>8</v>
      </c>
      <c r="L10" s="21"/>
      <c r="M10" s="21"/>
      <c r="N10" s="21"/>
      <c r="O10" s="21"/>
      <c r="P10" s="22">
        <v>6</v>
      </c>
      <c r="Q10" s="23">
        <f t="shared" ref="Q10:Q61" si="0">ROUND(SUMPRODUCT(H10:P10,$H$9:$P$9)/100,1)</f>
        <v>6.9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6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6"/>
      <c r="V10" s="85" t="str">
        <f t="shared" ref="V10:V6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237</v>
      </c>
      <c r="D11" s="28" t="s">
        <v>238</v>
      </c>
      <c r="E11" s="29" t="s">
        <v>57</v>
      </c>
      <c r="F11" s="30" t="s">
        <v>239</v>
      </c>
      <c r="G11" s="27" t="s">
        <v>70</v>
      </c>
      <c r="H11" s="31">
        <v>10</v>
      </c>
      <c r="I11" s="31">
        <v>8</v>
      </c>
      <c r="J11" s="31" t="s">
        <v>26</v>
      </c>
      <c r="K11" s="31">
        <v>9</v>
      </c>
      <c r="L11" s="32"/>
      <c r="M11" s="32"/>
      <c r="N11" s="32"/>
      <c r="O11" s="32"/>
      <c r="P11" s="33">
        <v>8</v>
      </c>
      <c r="Q11" s="34">
        <f t="shared" si="0"/>
        <v>8.4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240</v>
      </c>
      <c r="D12" s="28" t="s">
        <v>241</v>
      </c>
      <c r="E12" s="29" t="s">
        <v>242</v>
      </c>
      <c r="F12" s="30" t="s">
        <v>243</v>
      </c>
      <c r="G12" s="27" t="s">
        <v>59</v>
      </c>
      <c r="H12" s="31">
        <v>10</v>
      </c>
      <c r="I12" s="31">
        <v>8</v>
      </c>
      <c r="J12" s="31" t="s">
        <v>26</v>
      </c>
      <c r="K12" s="31">
        <v>6</v>
      </c>
      <c r="L12" s="38"/>
      <c r="M12" s="38"/>
      <c r="N12" s="38"/>
      <c r="O12" s="38"/>
      <c r="P12" s="33">
        <v>6</v>
      </c>
      <c r="Q12" s="34">
        <f t="shared" si="0"/>
        <v>6.6</v>
      </c>
      <c r="R12" s="35" t="str">
        <f t="shared" ref="R12:R6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 t="shared" ref="T12:T61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244</v>
      </c>
      <c r="D13" s="28" t="s">
        <v>238</v>
      </c>
      <c r="E13" s="29" t="s">
        <v>242</v>
      </c>
      <c r="F13" s="30" t="s">
        <v>245</v>
      </c>
      <c r="G13" s="27" t="s">
        <v>66</v>
      </c>
      <c r="H13" s="31">
        <v>8</v>
      </c>
      <c r="I13" s="31">
        <v>8</v>
      </c>
      <c r="J13" s="31" t="s">
        <v>26</v>
      </c>
      <c r="K13" s="31">
        <v>9</v>
      </c>
      <c r="L13" s="38"/>
      <c r="M13" s="38"/>
      <c r="N13" s="38"/>
      <c r="O13" s="38"/>
      <c r="P13" s="33">
        <v>7</v>
      </c>
      <c r="Q13" s="34">
        <f t="shared" si="0"/>
        <v>7.6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246</v>
      </c>
      <c r="D14" s="28" t="s">
        <v>247</v>
      </c>
      <c r="E14" s="29" t="s">
        <v>248</v>
      </c>
      <c r="F14" s="30" t="s">
        <v>249</v>
      </c>
      <c r="G14" s="27" t="s">
        <v>70</v>
      </c>
      <c r="H14" s="31">
        <v>10</v>
      </c>
      <c r="I14" s="31">
        <v>8</v>
      </c>
      <c r="J14" s="31" t="s">
        <v>26</v>
      </c>
      <c r="K14" s="31">
        <v>10</v>
      </c>
      <c r="L14" s="38"/>
      <c r="M14" s="38"/>
      <c r="N14" s="38"/>
      <c r="O14" s="38"/>
      <c r="P14" s="33">
        <v>6</v>
      </c>
      <c r="Q14" s="34">
        <f t="shared" si="0"/>
        <v>7.4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250</v>
      </c>
      <c r="D15" s="28" t="s">
        <v>251</v>
      </c>
      <c r="E15" s="29" t="s">
        <v>252</v>
      </c>
      <c r="F15" s="30" t="s">
        <v>253</v>
      </c>
      <c r="G15" s="27" t="s">
        <v>59</v>
      </c>
      <c r="H15" s="31">
        <v>10</v>
      </c>
      <c r="I15" s="31">
        <v>8</v>
      </c>
      <c r="J15" s="31" t="s">
        <v>26</v>
      </c>
      <c r="K15" s="31">
        <v>6</v>
      </c>
      <c r="L15" s="38"/>
      <c r="M15" s="38"/>
      <c r="N15" s="38"/>
      <c r="O15" s="38"/>
      <c r="P15" s="33">
        <v>6</v>
      </c>
      <c r="Q15" s="34">
        <f t="shared" si="0"/>
        <v>6.6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254</v>
      </c>
      <c r="D16" s="28" t="s">
        <v>241</v>
      </c>
      <c r="E16" s="29" t="s">
        <v>81</v>
      </c>
      <c r="F16" s="30" t="s">
        <v>74</v>
      </c>
      <c r="G16" s="27" t="s">
        <v>70</v>
      </c>
      <c r="H16" s="31">
        <v>8</v>
      </c>
      <c r="I16" s="31">
        <v>10</v>
      </c>
      <c r="J16" s="31" t="s">
        <v>26</v>
      </c>
      <c r="K16" s="31">
        <v>10</v>
      </c>
      <c r="L16" s="38"/>
      <c r="M16" s="38"/>
      <c r="N16" s="38"/>
      <c r="O16" s="38"/>
      <c r="P16" s="33">
        <v>7</v>
      </c>
      <c r="Q16" s="34">
        <f t="shared" si="0"/>
        <v>8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255</v>
      </c>
      <c r="D17" s="28" t="s">
        <v>256</v>
      </c>
      <c r="E17" s="29" t="s">
        <v>81</v>
      </c>
      <c r="F17" s="30" t="s">
        <v>257</v>
      </c>
      <c r="G17" s="27" t="s">
        <v>66</v>
      </c>
      <c r="H17" s="31">
        <v>9</v>
      </c>
      <c r="I17" s="31">
        <v>8</v>
      </c>
      <c r="J17" s="31" t="s">
        <v>26</v>
      </c>
      <c r="K17" s="31">
        <v>8</v>
      </c>
      <c r="L17" s="38"/>
      <c r="M17" s="38"/>
      <c r="N17" s="38"/>
      <c r="O17" s="38"/>
      <c r="P17" s="33">
        <v>6</v>
      </c>
      <c r="Q17" s="34">
        <f t="shared" si="0"/>
        <v>6.9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258</v>
      </c>
      <c r="D18" s="28" t="s">
        <v>259</v>
      </c>
      <c r="E18" s="29" t="s">
        <v>98</v>
      </c>
      <c r="F18" s="30" t="s">
        <v>260</v>
      </c>
      <c r="G18" s="27" t="s">
        <v>66</v>
      </c>
      <c r="H18" s="90">
        <v>10</v>
      </c>
      <c r="I18" s="90">
        <v>10</v>
      </c>
      <c r="J18" s="90" t="s">
        <v>26</v>
      </c>
      <c r="K18" s="90">
        <v>10</v>
      </c>
      <c r="L18" s="91"/>
      <c r="M18" s="91"/>
      <c r="N18" s="91"/>
      <c r="O18" s="91"/>
      <c r="P18" s="33">
        <v>8</v>
      </c>
      <c r="Q18" s="34">
        <f t="shared" si="0"/>
        <v>8.8000000000000007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261</v>
      </c>
      <c r="D19" s="28" t="s">
        <v>178</v>
      </c>
      <c r="E19" s="29" t="s">
        <v>98</v>
      </c>
      <c r="F19" s="30" t="s">
        <v>262</v>
      </c>
      <c r="G19" s="27" t="s">
        <v>263</v>
      </c>
      <c r="H19" s="31">
        <v>0</v>
      </c>
      <c r="I19" s="31">
        <v>0</v>
      </c>
      <c r="J19" s="31" t="s">
        <v>26</v>
      </c>
      <c r="K19" s="31">
        <v>0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87"/>
      <c r="V19" s="85" t="str">
        <f t="shared" si="2"/>
        <v>Học lại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264</v>
      </c>
      <c r="D20" s="28" t="s">
        <v>265</v>
      </c>
      <c r="E20" s="29" t="s">
        <v>105</v>
      </c>
      <c r="F20" s="30" t="s">
        <v>266</v>
      </c>
      <c r="G20" s="27" t="s">
        <v>66</v>
      </c>
      <c r="H20" s="31">
        <v>10</v>
      </c>
      <c r="I20" s="31">
        <v>10</v>
      </c>
      <c r="J20" s="31" t="s">
        <v>26</v>
      </c>
      <c r="K20" s="31">
        <v>10</v>
      </c>
      <c r="L20" s="38"/>
      <c r="M20" s="38"/>
      <c r="N20" s="38"/>
      <c r="O20" s="38"/>
      <c r="P20" s="33">
        <v>7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267</v>
      </c>
      <c r="D21" s="28" t="s">
        <v>268</v>
      </c>
      <c r="E21" s="29" t="s">
        <v>113</v>
      </c>
      <c r="F21" s="30" t="s">
        <v>269</v>
      </c>
      <c r="G21" s="27" t="s">
        <v>70</v>
      </c>
      <c r="H21" s="31">
        <v>10</v>
      </c>
      <c r="I21" s="31">
        <v>9</v>
      </c>
      <c r="J21" s="31" t="s">
        <v>26</v>
      </c>
      <c r="K21" s="31">
        <v>7</v>
      </c>
      <c r="L21" s="38"/>
      <c r="M21" s="38"/>
      <c r="N21" s="38"/>
      <c r="O21" s="38"/>
      <c r="P21" s="33">
        <v>6</v>
      </c>
      <c r="Q21" s="34">
        <f t="shared" si="0"/>
        <v>6.9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270</v>
      </c>
      <c r="D22" s="28" t="s">
        <v>85</v>
      </c>
      <c r="E22" s="29" t="s">
        <v>271</v>
      </c>
      <c r="F22" s="30" t="s">
        <v>272</v>
      </c>
      <c r="G22" s="27" t="s">
        <v>70</v>
      </c>
      <c r="H22" s="31">
        <v>10</v>
      </c>
      <c r="I22" s="31">
        <v>9</v>
      </c>
      <c r="J22" s="31" t="s">
        <v>26</v>
      </c>
      <c r="K22" s="31">
        <v>7</v>
      </c>
      <c r="L22" s="38"/>
      <c r="M22" s="38"/>
      <c r="N22" s="38"/>
      <c r="O22" s="38"/>
      <c r="P22" s="33">
        <v>6</v>
      </c>
      <c r="Q22" s="34">
        <f t="shared" si="0"/>
        <v>6.9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273</v>
      </c>
      <c r="D23" s="28" t="s">
        <v>274</v>
      </c>
      <c r="E23" s="29" t="s">
        <v>275</v>
      </c>
      <c r="F23" s="30" t="s">
        <v>276</v>
      </c>
      <c r="G23" s="27" t="s">
        <v>70</v>
      </c>
      <c r="H23" s="31">
        <v>10</v>
      </c>
      <c r="I23" s="31">
        <v>9</v>
      </c>
      <c r="J23" s="31" t="s">
        <v>26</v>
      </c>
      <c r="K23" s="31">
        <v>8</v>
      </c>
      <c r="L23" s="38"/>
      <c r="M23" s="38"/>
      <c r="N23" s="38"/>
      <c r="O23" s="38"/>
      <c r="P23" s="33">
        <v>9</v>
      </c>
      <c r="Q23" s="34">
        <f t="shared" si="0"/>
        <v>8.9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277</v>
      </c>
      <c r="D24" s="28" t="s">
        <v>278</v>
      </c>
      <c r="E24" s="29" t="s">
        <v>279</v>
      </c>
      <c r="F24" s="30" t="s">
        <v>160</v>
      </c>
      <c r="G24" s="27" t="s">
        <v>66</v>
      </c>
      <c r="H24" s="31">
        <v>10</v>
      </c>
      <c r="I24" s="31">
        <v>9</v>
      </c>
      <c r="J24" s="31" t="s">
        <v>26</v>
      </c>
      <c r="K24" s="31">
        <v>10</v>
      </c>
      <c r="L24" s="38"/>
      <c r="M24" s="38"/>
      <c r="N24" s="38"/>
      <c r="O24" s="38"/>
      <c r="P24" s="33">
        <v>6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280</v>
      </c>
      <c r="D25" s="28" t="s">
        <v>241</v>
      </c>
      <c r="E25" s="29" t="s">
        <v>128</v>
      </c>
      <c r="F25" s="30" t="s">
        <v>281</v>
      </c>
      <c r="G25" s="27" t="s">
        <v>66</v>
      </c>
      <c r="H25" s="31">
        <v>10</v>
      </c>
      <c r="I25" s="31">
        <v>10</v>
      </c>
      <c r="J25" s="31" t="s">
        <v>26</v>
      </c>
      <c r="K25" s="31">
        <v>9</v>
      </c>
      <c r="L25" s="38"/>
      <c r="M25" s="38"/>
      <c r="N25" s="38"/>
      <c r="O25" s="38"/>
      <c r="P25" s="33">
        <v>7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282</v>
      </c>
      <c r="D26" s="28" t="s">
        <v>76</v>
      </c>
      <c r="E26" s="29" t="s">
        <v>283</v>
      </c>
      <c r="F26" s="30" t="s">
        <v>284</v>
      </c>
      <c r="G26" s="27" t="s">
        <v>59</v>
      </c>
      <c r="H26" s="31">
        <v>10</v>
      </c>
      <c r="I26" s="31">
        <v>9</v>
      </c>
      <c r="J26" s="31" t="s">
        <v>26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285</v>
      </c>
      <c r="D27" s="28" t="s">
        <v>286</v>
      </c>
      <c r="E27" s="29" t="s">
        <v>287</v>
      </c>
      <c r="F27" s="30" t="s">
        <v>74</v>
      </c>
      <c r="G27" s="27" t="s">
        <v>70</v>
      </c>
      <c r="H27" s="31">
        <v>8</v>
      </c>
      <c r="I27" s="31">
        <v>9</v>
      </c>
      <c r="J27" s="31" t="s">
        <v>26</v>
      </c>
      <c r="K27" s="31">
        <v>6</v>
      </c>
      <c r="L27" s="38"/>
      <c r="M27" s="38"/>
      <c r="N27" s="38"/>
      <c r="O27" s="38"/>
      <c r="P27" s="33">
        <v>4</v>
      </c>
      <c r="Q27" s="34">
        <f t="shared" si="0"/>
        <v>5.3</v>
      </c>
      <c r="R27" s="35" t="str">
        <f t="shared" si="3"/>
        <v>D+</v>
      </c>
      <c r="S27" s="36" t="str">
        <f t="shared" si="1"/>
        <v>Trung bình yếu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288</v>
      </c>
      <c r="D28" s="28" t="s">
        <v>289</v>
      </c>
      <c r="E28" s="29" t="s">
        <v>290</v>
      </c>
      <c r="F28" s="30" t="s">
        <v>291</v>
      </c>
      <c r="G28" s="27" t="s">
        <v>66</v>
      </c>
      <c r="H28" s="31">
        <v>10</v>
      </c>
      <c r="I28" s="31">
        <v>9</v>
      </c>
      <c r="J28" s="31" t="s">
        <v>26</v>
      </c>
      <c r="K28" s="31">
        <v>7</v>
      </c>
      <c r="L28" s="38"/>
      <c r="M28" s="38"/>
      <c r="N28" s="38"/>
      <c r="O28" s="38"/>
      <c r="P28" s="33">
        <v>8</v>
      </c>
      <c r="Q28" s="34">
        <f t="shared" si="0"/>
        <v>8.1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292</v>
      </c>
      <c r="D29" s="28" t="s">
        <v>293</v>
      </c>
      <c r="E29" s="29" t="s">
        <v>151</v>
      </c>
      <c r="F29" s="30" t="s">
        <v>294</v>
      </c>
      <c r="G29" s="27" t="s">
        <v>66</v>
      </c>
      <c r="H29" s="31">
        <v>10</v>
      </c>
      <c r="I29" s="31">
        <v>9</v>
      </c>
      <c r="J29" s="31" t="s">
        <v>26</v>
      </c>
      <c r="K29" s="31">
        <v>9</v>
      </c>
      <c r="L29" s="38"/>
      <c r="M29" s="38"/>
      <c r="N29" s="38"/>
      <c r="O29" s="38"/>
      <c r="P29" s="33">
        <v>9</v>
      </c>
      <c r="Q29" s="34">
        <f t="shared" si="0"/>
        <v>9.1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295</v>
      </c>
      <c r="D30" s="28" t="s">
        <v>296</v>
      </c>
      <c r="E30" s="29" t="s">
        <v>151</v>
      </c>
      <c r="F30" s="30" t="s">
        <v>87</v>
      </c>
      <c r="G30" s="27" t="s">
        <v>70</v>
      </c>
      <c r="H30" s="31">
        <v>10</v>
      </c>
      <c r="I30" s="31">
        <v>8</v>
      </c>
      <c r="J30" s="31" t="s">
        <v>26</v>
      </c>
      <c r="K30" s="31">
        <v>7</v>
      </c>
      <c r="L30" s="38"/>
      <c r="M30" s="38"/>
      <c r="N30" s="38"/>
      <c r="O30" s="38"/>
      <c r="P30" s="33">
        <v>8</v>
      </c>
      <c r="Q30" s="34">
        <f t="shared" si="0"/>
        <v>8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297</v>
      </c>
      <c r="D31" s="28" t="s">
        <v>298</v>
      </c>
      <c r="E31" s="29" t="s">
        <v>151</v>
      </c>
      <c r="F31" s="30" t="s">
        <v>299</v>
      </c>
      <c r="G31" s="27" t="s">
        <v>70</v>
      </c>
      <c r="H31" s="31">
        <v>7</v>
      </c>
      <c r="I31" s="31">
        <v>8</v>
      </c>
      <c r="J31" s="31" t="s">
        <v>26</v>
      </c>
      <c r="K31" s="31">
        <v>5</v>
      </c>
      <c r="L31" s="38"/>
      <c r="M31" s="38"/>
      <c r="N31" s="38"/>
      <c r="O31" s="38"/>
      <c r="P31" s="33">
        <v>6</v>
      </c>
      <c r="Q31" s="34">
        <f t="shared" si="0"/>
        <v>6.1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300</v>
      </c>
      <c r="D32" s="28" t="s">
        <v>301</v>
      </c>
      <c r="E32" s="29" t="s">
        <v>302</v>
      </c>
      <c r="F32" s="30" t="s">
        <v>303</v>
      </c>
      <c r="G32" s="27" t="s">
        <v>59</v>
      </c>
      <c r="H32" s="31">
        <v>7</v>
      </c>
      <c r="I32" s="31">
        <v>8</v>
      </c>
      <c r="J32" s="31" t="s">
        <v>26</v>
      </c>
      <c r="K32" s="31">
        <v>6</v>
      </c>
      <c r="L32" s="38"/>
      <c r="M32" s="38"/>
      <c r="N32" s="38"/>
      <c r="O32" s="38"/>
      <c r="P32" s="33">
        <v>8</v>
      </c>
      <c r="Q32" s="34">
        <f t="shared" si="0"/>
        <v>7.5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304</v>
      </c>
      <c r="D33" s="28" t="s">
        <v>241</v>
      </c>
      <c r="E33" s="29" t="s">
        <v>305</v>
      </c>
      <c r="F33" s="30" t="s">
        <v>306</v>
      </c>
      <c r="G33" s="27" t="s">
        <v>59</v>
      </c>
      <c r="H33" s="31">
        <v>9</v>
      </c>
      <c r="I33" s="31">
        <v>8</v>
      </c>
      <c r="J33" s="31" t="s">
        <v>26</v>
      </c>
      <c r="K33" s="31">
        <v>7</v>
      </c>
      <c r="L33" s="38"/>
      <c r="M33" s="38"/>
      <c r="N33" s="38"/>
      <c r="O33" s="38"/>
      <c r="P33" s="33">
        <v>6</v>
      </c>
      <c r="Q33" s="34">
        <f t="shared" si="0"/>
        <v>6.7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307</v>
      </c>
      <c r="D34" s="28" t="s">
        <v>235</v>
      </c>
      <c r="E34" s="29" t="s">
        <v>308</v>
      </c>
      <c r="F34" s="30" t="s">
        <v>309</v>
      </c>
      <c r="G34" s="27" t="s">
        <v>66</v>
      </c>
      <c r="H34" s="31">
        <v>9</v>
      </c>
      <c r="I34" s="31">
        <v>8</v>
      </c>
      <c r="J34" s="31" t="s">
        <v>26</v>
      </c>
      <c r="K34" s="31">
        <v>6</v>
      </c>
      <c r="L34" s="38"/>
      <c r="M34" s="38"/>
      <c r="N34" s="38"/>
      <c r="O34" s="38"/>
      <c r="P34" s="33">
        <v>6</v>
      </c>
      <c r="Q34" s="34">
        <f t="shared" si="0"/>
        <v>6.5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310</v>
      </c>
      <c r="D35" s="28" t="s">
        <v>311</v>
      </c>
      <c r="E35" s="29" t="s">
        <v>312</v>
      </c>
      <c r="F35" s="30" t="s">
        <v>62</v>
      </c>
      <c r="G35" s="27" t="s">
        <v>59</v>
      </c>
      <c r="H35" s="31">
        <v>10</v>
      </c>
      <c r="I35" s="31">
        <v>10</v>
      </c>
      <c r="J35" s="31" t="s">
        <v>26</v>
      </c>
      <c r="K35" s="31">
        <v>10</v>
      </c>
      <c r="L35" s="38"/>
      <c r="M35" s="38"/>
      <c r="N35" s="38"/>
      <c r="O35" s="38"/>
      <c r="P35" s="33">
        <v>9</v>
      </c>
      <c r="Q35" s="34">
        <f t="shared" si="0"/>
        <v>9.4</v>
      </c>
      <c r="R35" s="35" t="str">
        <f t="shared" si="3"/>
        <v>A+</v>
      </c>
      <c r="S35" s="36" t="str">
        <f t="shared" si="1"/>
        <v>Giỏi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313</v>
      </c>
      <c r="D36" s="28" t="s">
        <v>166</v>
      </c>
      <c r="E36" s="29" t="s">
        <v>312</v>
      </c>
      <c r="F36" s="30" t="s">
        <v>314</v>
      </c>
      <c r="G36" s="27" t="s">
        <v>70</v>
      </c>
      <c r="H36" s="31">
        <v>10</v>
      </c>
      <c r="I36" s="31">
        <v>8</v>
      </c>
      <c r="J36" s="31" t="s">
        <v>26</v>
      </c>
      <c r="K36" s="31">
        <v>8</v>
      </c>
      <c r="L36" s="38"/>
      <c r="M36" s="38"/>
      <c r="N36" s="38"/>
      <c r="O36" s="38"/>
      <c r="P36" s="33">
        <v>7</v>
      </c>
      <c r="Q36" s="34">
        <f t="shared" si="0"/>
        <v>7.6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315</v>
      </c>
      <c r="D37" s="28" t="s">
        <v>196</v>
      </c>
      <c r="E37" s="29" t="s">
        <v>316</v>
      </c>
      <c r="F37" s="30" t="s">
        <v>317</v>
      </c>
      <c r="G37" s="27" t="s">
        <v>66</v>
      </c>
      <c r="H37" s="31">
        <v>9</v>
      </c>
      <c r="I37" s="31">
        <v>9</v>
      </c>
      <c r="J37" s="31" t="s">
        <v>26</v>
      </c>
      <c r="K37" s="31">
        <v>9</v>
      </c>
      <c r="L37" s="38"/>
      <c r="M37" s="38"/>
      <c r="N37" s="38"/>
      <c r="O37" s="38"/>
      <c r="P37" s="33">
        <v>7</v>
      </c>
      <c r="Q37" s="34">
        <f t="shared" si="0"/>
        <v>7.8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318</v>
      </c>
      <c r="D38" s="28" t="s">
        <v>319</v>
      </c>
      <c r="E38" s="29" t="s">
        <v>316</v>
      </c>
      <c r="F38" s="30" t="s">
        <v>320</v>
      </c>
      <c r="G38" s="27" t="s">
        <v>70</v>
      </c>
      <c r="H38" s="31">
        <v>10</v>
      </c>
      <c r="I38" s="31">
        <v>9</v>
      </c>
      <c r="J38" s="31" t="s">
        <v>26</v>
      </c>
      <c r="K38" s="31">
        <v>10</v>
      </c>
      <c r="L38" s="38"/>
      <c r="M38" s="38"/>
      <c r="N38" s="38"/>
      <c r="O38" s="38"/>
      <c r="P38" s="33">
        <v>8</v>
      </c>
      <c r="Q38" s="34">
        <f t="shared" si="0"/>
        <v>8.6999999999999993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321</v>
      </c>
      <c r="D39" s="28" t="s">
        <v>241</v>
      </c>
      <c r="E39" s="29" t="s">
        <v>322</v>
      </c>
      <c r="F39" s="30" t="s">
        <v>323</v>
      </c>
      <c r="G39" s="27" t="s">
        <v>59</v>
      </c>
      <c r="H39" s="31">
        <v>10</v>
      </c>
      <c r="I39" s="31">
        <v>9</v>
      </c>
      <c r="J39" s="31" t="s">
        <v>26</v>
      </c>
      <c r="K39" s="31">
        <v>8</v>
      </c>
      <c r="L39" s="38"/>
      <c r="M39" s="38"/>
      <c r="N39" s="38"/>
      <c r="O39" s="38"/>
      <c r="P39" s="33">
        <v>7</v>
      </c>
      <c r="Q39" s="34">
        <f t="shared" si="0"/>
        <v>7.7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324</v>
      </c>
      <c r="D40" s="28" t="s">
        <v>325</v>
      </c>
      <c r="E40" s="29" t="s">
        <v>175</v>
      </c>
      <c r="F40" s="30" t="s">
        <v>326</v>
      </c>
      <c r="G40" s="27" t="s">
        <v>66</v>
      </c>
      <c r="H40" s="31">
        <v>9</v>
      </c>
      <c r="I40" s="31">
        <v>9</v>
      </c>
      <c r="J40" s="31" t="s">
        <v>26</v>
      </c>
      <c r="K40" s="31">
        <v>8</v>
      </c>
      <c r="L40" s="38"/>
      <c r="M40" s="38"/>
      <c r="N40" s="38"/>
      <c r="O40" s="38"/>
      <c r="P40" s="33">
        <v>7</v>
      </c>
      <c r="Q40" s="34">
        <f t="shared" si="0"/>
        <v>7.6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327</v>
      </c>
      <c r="D41" s="28" t="s">
        <v>328</v>
      </c>
      <c r="E41" s="29" t="s">
        <v>329</v>
      </c>
      <c r="F41" s="30" t="s">
        <v>330</v>
      </c>
      <c r="G41" s="27" t="s">
        <v>66</v>
      </c>
      <c r="H41" s="31">
        <v>10</v>
      </c>
      <c r="I41" s="31">
        <v>9</v>
      </c>
      <c r="J41" s="31" t="s">
        <v>26</v>
      </c>
      <c r="K41" s="31">
        <v>10</v>
      </c>
      <c r="L41" s="38"/>
      <c r="M41" s="38"/>
      <c r="N41" s="38"/>
      <c r="O41" s="38"/>
      <c r="P41" s="33">
        <v>7</v>
      </c>
      <c r="Q41" s="34">
        <f t="shared" si="0"/>
        <v>8.1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331</v>
      </c>
      <c r="D42" s="28" t="s">
        <v>332</v>
      </c>
      <c r="E42" s="29" t="s">
        <v>182</v>
      </c>
      <c r="F42" s="30" t="s">
        <v>333</v>
      </c>
      <c r="G42" s="27" t="s">
        <v>66</v>
      </c>
      <c r="H42" s="31">
        <v>10</v>
      </c>
      <c r="I42" s="31">
        <v>9</v>
      </c>
      <c r="J42" s="31" t="s">
        <v>26</v>
      </c>
      <c r="K42" s="31">
        <v>10</v>
      </c>
      <c r="L42" s="38"/>
      <c r="M42" s="38"/>
      <c r="N42" s="38"/>
      <c r="O42" s="38"/>
      <c r="P42" s="33">
        <v>7</v>
      </c>
      <c r="Q42" s="34">
        <f t="shared" si="0"/>
        <v>8.1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334</v>
      </c>
      <c r="D43" s="28" t="s">
        <v>335</v>
      </c>
      <c r="E43" s="29" t="s">
        <v>336</v>
      </c>
      <c r="F43" s="30" t="s">
        <v>337</v>
      </c>
      <c r="G43" s="27" t="s">
        <v>59</v>
      </c>
      <c r="H43" s="31">
        <v>9</v>
      </c>
      <c r="I43" s="31">
        <v>10</v>
      </c>
      <c r="J43" s="31" t="s">
        <v>26</v>
      </c>
      <c r="K43" s="31">
        <v>8</v>
      </c>
      <c r="L43" s="38"/>
      <c r="M43" s="38"/>
      <c r="N43" s="38"/>
      <c r="O43" s="38"/>
      <c r="P43" s="33">
        <v>6</v>
      </c>
      <c r="Q43" s="34">
        <f t="shared" si="0"/>
        <v>7.1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338</v>
      </c>
      <c r="D44" s="28" t="s">
        <v>339</v>
      </c>
      <c r="E44" s="29" t="s">
        <v>200</v>
      </c>
      <c r="F44" s="30" t="s">
        <v>340</v>
      </c>
      <c r="G44" s="27" t="s">
        <v>70</v>
      </c>
      <c r="H44" s="31">
        <v>10</v>
      </c>
      <c r="I44" s="31">
        <v>9</v>
      </c>
      <c r="J44" s="31" t="s">
        <v>26</v>
      </c>
      <c r="K44" s="31">
        <v>10</v>
      </c>
      <c r="L44" s="38"/>
      <c r="M44" s="38"/>
      <c r="N44" s="38"/>
      <c r="O44" s="38"/>
      <c r="P44" s="33">
        <v>7</v>
      </c>
      <c r="Q44" s="34">
        <f t="shared" si="0"/>
        <v>8.1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341</v>
      </c>
      <c r="D45" s="28" t="s">
        <v>342</v>
      </c>
      <c r="E45" s="29" t="s">
        <v>200</v>
      </c>
      <c r="F45" s="30" t="s">
        <v>343</v>
      </c>
      <c r="G45" s="27" t="s">
        <v>66</v>
      </c>
      <c r="H45" s="31">
        <v>8</v>
      </c>
      <c r="I45" s="31">
        <v>9</v>
      </c>
      <c r="J45" s="31" t="s">
        <v>26</v>
      </c>
      <c r="K45" s="31">
        <v>9</v>
      </c>
      <c r="L45" s="38"/>
      <c r="M45" s="38"/>
      <c r="N45" s="38"/>
      <c r="O45" s="38"/>
      <c r="P45" s="33">
        <v>7</v>
      </c>
      <c r="Q45" s="34">
        <f t="shared" si="0"/>
        <v>7.7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344</v>
      </c>
      <c r="D46" s="28" t="s">
        <v>345</v>
      </c>
      <c r="E46" s="29" t="s">
        <v>200</v>
      </c>
      <c r="F46" s="30" t="s">
        <v>346</v>
      </c>
      <c r="G46" s="27" t="s">
        <v>59</v>
      </c>
      <c r="H46" s="31">
        <v>10</v>
      </c>
      <c r="I46" s="31">
        <v>9</v>
      </c>
      <c r="J46" s="31" t="s">
        <v>26</v>
      </c>
      <c r="K46" s="31">
        <v>8</v>
      </c>
      <c r="L46" s="38"/>
      <c r="M46" s="38"/>
      <c r="N46" s="38"/>
      <c r="O46" s="38"/>
      <c r="P46" s="33">
        <v>8</v>
      </c>
      <c r="Q46" s="34">
        <f t="shared" si="0"/>
        <v>8.3000000000000007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347</v>
      </c>
      <c r="D47" s="28" t="s">
        <v>196</v>
      </c>
      <c r="E47" s="29" t="s">
        <v>348</v>
      </c>
      <c r="F47" s="30" t="s">
        <v>349</v>
      </c>
      <c r="G47" s="27" t="s">
        <v>66</v>
      </c>
      <c r="H47" s="31">
        <v>10</v>
      </c>
      <c r="I47" s="31">
        <v>10</v>
      </c>
      <c r="J47" s="31" t="s">
        <v>26</v>
      </c>
      <c r="K47" s="31">
        <v>10</v>
      </c>
      <c r="L47" s="38"/>
      <c r="M47" s="38"/>
      <c r="N47" s="38"/>
      <c r="O47" s="38"/>
      <c r="P47" s="33">
        <v>8</v>
      </c>
      <c r="Q47" s="34">
        <f t="shared" si="0"/>
        <v>8.8000000000000007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350</v>
      </c>
      <c r="D48" s="28" t="s">
        <v>351</v>
      </c>
      <c r="E48" s="29" t="s">
        <v>352</v>
      </c>
      <c r="F48" s="30" t="s">
        <v>353</v>
      </c>
      <c r="G48" s="27" t="s">
        <v>70</v>
      </c>
      <c r="H48" s="31">
        <v>10</v>
      </c>
      <c r="I48" s="31">
        <v>9</v>
      </c>
      <c r="J48" s="31" t="s">
        <v>26</v>
      </c>
      <c r="K48" s="31">
        <v>9</v>
      </c>
      <c r="L48" s="38"/>
      <c r="M48" s="38"/>
      <c r="N48" s="38"/>
      <c r="O48" s="38"/>
      <c r="P48" s="33">
        <v>7</v>
      </c>
      <c r="Q48" s="34">
        <f t="shared" si="0"/>
        <v>7.9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354</v>
      </c>
      <c r="D49" s="28" t="s">
        <v>355</v>
      </c>
      <c r="E49" s="29" t="s">
        <v>203</v>
      </c>
      <c r="F49" s="30" t="s">
        <v>356</v>
      </c>
      <c r="G49" s="27" t="s">
        <v>66</v>
      </c>
      <c r="H49" s="31">
        <v>9</v>
      </c>
      <c r="I49" s="31">
        <v>9</v>
      </c>
      <c r="J49" s="31" t="s">
        <v>26</v>
      </c>
      <c r="K49" s="31">
        <v>8</v>
      </c>
      <c r="L49" s="38"/>
      <c r="M49" s="38"/>
      <c r="N49" s="38"/>
      <c r="O49" s="38"/>
      <c r="P49" s="33">
        <v>9</v>
      </c>
      <c r="Q49" s="34">
        <f t="shared" si="0"/>
        <v>8.8000000000000007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357</v>
      </c>
      <c r="D50" s="28" t="s">
        <v>358</v>
      </c>
      <c r="E50" s="29" t="s">
        <v>359</v>
      </c>
      <c r="F50" s="30" t="s">
        <v>360</v>
      </c>
      <c r="G50" s="27" t="s">
        <v>66</v>
      </c>
      <c r="H50" s="31">
        <v>9</v>
      </c>
      <c r="I50" s="31">
        <v>8</v>
      </c>
      <c r="J50" s="31" t="s">
        <v>26</v>
      </c>
      <c r="K50" s="31">
        <v>10</v>
      </c>
      <c r="L50" s="38"/>
      <c r="M50" s="38"/>
      <c r="N50" s="38"/>
      <c r="O50" s="38"/>
      <c r="P50" s="33">
        <v>8</v>
      </c>
      <c r="Q50" s="34">
        <f t="shared" si="0"/>
        <v>8.5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361</v>
      </c>
      <c r="D51" s="28" t="s">
        <v>85</v>
      </c>
      <c r="E51" s="29" t="s">
        <v>362</v>
      </c>
      <c r="F51" s="30" t="s">
        <v>363</v>
      </c>
      <c r="G51" s="27" t="s">
        <v>66</v>
      </c>
      <c r="H51" s="31">
        <v>9</v>
      </c>
      <c r="I51" s="31">
        <v>8</v>
      </c>
      <c r="J51" s="31" t="s">
        <v>26</v>
      </c>
      <c r="K51" s="31">
        <v>9</v>
      </c>
      <c r="L51" s="38"/>
      <c r="M51" s="38"/>
      <c r="N51" s="38"/>
      <c r="O51" s="38"/>
      <c r="P51" s="33">
        <v>8</v>
      </c>
      <c r="Q51" s="34">
        <f t="shared" si="0"/>
        <v>8.3000000000000007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364</v>
      </c>
      <c r="D52" s="28" t="s">
        <v>365</v>
      </c>
      <c r="E52" s="29" t="s">
        <v>217</v>
      </c>
      <c r="F52" s="30" t="s">
        <v>366</v>
      </c>
      <c r="G52" s="27" t="s">
        <v>59</v>
      </c>
      <c r="H52" s="31">
        <v>10</v>
      </c>
      <c r="I52" s="31">
        <v>8</v>
      </c>
      <c r="J52" s="31" t="s">
        <v>26</v>
      </c>
      <c r="K52" s="31">
        <v>9</v>
      </c>
      <c r="L52" s="38"/>
      <c r="M52" s="38"/>
      <c r="N52" s="38"/>
      <c r="O52" s="38"/>
      <c r="P52" s="33">
        <v>7</v>
      </c>
      <c r="Q52" s="34">
        <f t="shared" si="0"/>
        <v>7.8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367</v>
      </c>
      <c r="D53" s="28" t="s">
        <v>368</v>
      </c>
      <c r="E53" s="29" t="s">
        <v>221</v>
      </c>
      <c r="F53" s="30" t="s">
        <v>369</v>
      </c>
      <c r="G53" s="27" t="s">
        <v>70</v>
      </c>
      <c r="H53" s="31">
        <v>3</v>
      </c>
      <c r="I53" s="31">
        <v>0</v>
      </c>
      <c r="J53" s="31" t="s">
        <v>26</v>
      </c>
      <c r="K53" s="31">
        <v>0</v>
      </c>
      <c r="L53" s="38"/>
      <c r="M53" s="38"/>
      <c r="N53" s="38"/>
      <c r="O53" s="38"/>
      <c r="P53" s="33"/>
      <c r="Q53" s="34">
        <f t="shared" si="0"/>
        <v>0.3</v>
      </c>
      <c r="R53" s="35" t="str">
        <f t="shared" si="3"/>
        <v>F</v>
      </c>
      <c r="S53" s="36" t="str">
        <f t="shared" si="1"/>
        <v>Kém</v>
      </c>
      <c r="T53" s="37" t="str">
        <f t="shared" si="4"/>
        <v>Không đủ ĐKDT</v>
      </c>
      <c r="U53" s="87"/>
      <c r="V53" s="85" t="str">
        <f t="shared" si="2"/>
        <v>Học lại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370</v>
      </c>
      <c r="D54" s="28" t="s">
        <v>371</v>
      </c>
      <c r="E54" s="29" t="s">
        <v>372</v>
      </c>
      <c r="F54" s="30" t="s">
        <v>373</v>
      </c>
      <c r="G54" s="27" t="s">
        <v>66</v>
      </c>
      <c r="H54" s="31">
        <v>8</v>
      </c>
      <c r="I54" s="31">
        <v>8</v>
      </c>
      <c r="J54" s="31" t="s">
        <v>26</v>
      </c>
      <c r="K54" s="31">
        <v>9</v>
      </c>
      <c r="L54" s="38"/>
      <c r="M54" s="38"/>
      <c r="N54" s="38"/>
      <c r="O54" s="38"/>
      <c r="P54" s="33">
        <v>7</v>
      </c>
      <c r="Q54" s="34">
        <f t="shared" si="0"/>
        <v>7.6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374</v>
      </c>
      <c r="D55" s="28" t="s">
        <v>296</v>
      </c>
      <c r="E55" s="29" t="s">
        <v>375</v>
      </c>
      <c r="F55" s="30" t="s">
        <v>376</v>
      </c>
      <c r="G55" s="27" t="s">
        <v>59</v>
      </c>
      <c r="H55" s="31">
        <v>9</v>
      </c>
      <c r="I55" s="31">
        <v>4</v>
      </c>
      <c r="J55" s="31" t="s">
        <v>26</v>
      </c>
      <c r="K55" s="31">
        <v>3</v>
      </c>
      <c r="L55" s="38"/>
      <c r="M55" s="38"/>
      <c r="N55" s="38"/>
      <c r="O55" s="38"/>
      <c r="P55" s="33">
        <v>7</v>
      </c>
      <c r="Q55" s="34">
        <f t="shared" si="0"/>
        <v>6.1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377</v>
      </c>
      <c r="D56" s="28" t="s">
        <v>378</v>
      </c>
      <c r="E56" s="29" t="s">
        <v>224</v>
      </c>
      <c r="F56" s="30" t="s">
        <v>379</v>
      </c>
      <c r="G56" s="27" t="s">
        <v>59</v>
      </c>
      <c r="H56" s="31">
        <v>10</v>
      </c>
      <c r="I56" s="31">
        <v>10</v>
      </c>
      <c r="J56" s="31" t="s">
        <v>26</v>
      </c>
      <c r="K56" s="31">
        <v>10</v>
      </c>
      <c r="L56" s="38"/>
      <c r="M56" s="38"/>
      <c r="N56" s="38"/>
      <c r="O56" s="38"/>
      <c r="P56" s="33">
        <v>9</v>
      </c>
      <c r="Q56" s="34">
        <f t="shared" si="0"/>
        <v>9.4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380</v>
      </c>
      <c r="D57" s="28" t="s">
        <v>381</v>
      </c>
      <c r="E57" s="29" t="s">
        <v>231</v>
      </c>
      <c r="F57" s="30" t="s">
        <v>382</v>
      </c>
      <c r="G57" s="27" t="s">
        <v>70</v>
      </c>
      <c r="H57" s="31">
        <v>7</v>
      </c>
      <c r="I57" s="31">
        <v>8</v>
      </c>
      <c r="J57" s="31" t="s">
        <v>26</v>
      </c>
      <c r="K57" s="31">
        <v>8</v>
      </c>
      <c r="L57" s="38"/>
      <c r="M57" s="38"/>
      <c r="N57" s="38"/>
      <c r="O57" s="38"/>
      <c r="P57" s="33">
        <v>8</v>
      </c>
      <c r="Q57" s="34">
        <f t="shared" si="0"/>
        <v>7.9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18.75" customHeight="1">
      <c r="B58" s="26">
        <v>49</v>
      </c>
      <c r="C58" s="27" t="s">
        <v>383</v>
      </c>
      <c r="D58" s="28" t="s">
        <v>384</v>
      </c>
      <c r="E58" s="29" t="s">
        <v>231</v>
      </c>
      <c r="F58" s="30" t="s">
        <v>385</v>
      </c>
      <c r="G58" s="27" t="s">
        <v>66</v>
      </c>
      <c r="H58" s="31">
        <v>10</v>
      </c>
      <c r="I58" s="31">
        <v>8</v>
      </c>
      <c r="J58" s="31" t="s">
        <v>26</v>
      </c>
      <c r="K58" s="31">
        <v>10</v>
      </c>
      <c r="L58" s="38"/>
      <c r="M58" s="38"/>
      <c r="N58" s="38"/>
      <c r="O58" s="38"/>
      <c r="P58" s="33">
        <v>9</v>
      </c>
      <c r="Q58" s="34">
        <f t="shared" si="0"/>
        <v>9.1999999999999993</v>
      </c>
      <c r="R58" s="35" t="str">
        <f t="shared" si="3"/>
        <v>A+</v>
      </c>
      <c r="S58" s="36" t="str">
        <f t="shared" si="1"/>
        <v>Giỏi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1:38" ht="18.75" customHeight="1">
      <c r="B59" s="26">
        <v>50</v>
      </c>
      <c r="C59" s="27" t="s">
        <v>386</v>
      </c>
      <c r="D59" s="28" t="s">
        <v>387</v>
      </c>
      <c r="E59" s="29" t="s">
        <v>388</v>
      </c>
      <c r="F59" s="30" t="s">
        <v>389</v>
      </c>
      <c r="G59" s="27" t="s">
        <v>66</v>
      </c>
      <c r="H59" s="31">
        <v>10</v>
      </c>
      <c r="I59" s="31">
        <v>9</v>
      </c>
      <c r="J59" s="31" t="s">
        <v>26</v>
      </c>
      <c r="K59" s="31">
        <v>9</v>
      </c>
      <c r="L59" s="38"/>
      <c r="M59" s="38"/>
      <c r="N59" s="38"/>
      <c r="O59" s="38"/>
      <c r="P59" s="33">
        <v>8</v>
      </c>
      <c r="Q59" s="34">
        <f t="shared" si="0"/>
        <v>8.5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1:38" ht="18.75" customHeight="1">
      <c r="B60" s="26">
        <v>51</v>
      </c>
      <c r="C60" s="27" t="s">
        <v>390</v>
      </c>
      <c r="D60" s="28" t="s">
        <v>391</v>
      </c>
      <c r="E60" s="29" t="s">
        <v>392</v>
      </c>
      <c r="F60" s="30" t="s">
        <v>393</v>
      </c>
      <c r="G60" s="27" t="s">
        <v>70</v>
      </c>
      <c r="H60" s="31">
        <v>7</v>
      </c>
      <c r="I60" s="31">
        <v>8</v>
      </c>
      <c r="J60" s="31" t="s">
        <v>26</v>
      </c>
      <c r="K60" s="31">
        <v>8</v>
      </c>
      <c r="L60" s="38"/>
      <c r="M60" s="38"/>
      <c r="N60" s="38"/>
      <c r="O60" s="38"/>
      <c r="P60" s="33">
        <v>7</v>
      </c>
      <c r="Q60" s="34">
        <f t="shared" si="0"/>
        <v>7.3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1:38" ht="18.75" customHeight="1">
      <c r="B61" s="26">
        <v>52</v>
      </c>
      <c r="C61" s="27" t="s">
        <v>394</v>
      </c>
      <c r="D61" s="28" t="s">
        <v>395</v>
      </c>
      <c r="E61" s="29" t="s">
        <v>396</v>
      </c>
      <c r="F61" s="30" t="s">
        <v>397</v>
      </c>
      <c r="G61" s="27" t="s">
        <v>66</v>
      </c>
      <c r="H61" s="31">
        <v>10</v>
      </c>
      <c r="I61" s="31">
        <v>8</v>
      </c>
      <c r="J61" s="31" t="s">
        <v>26</v>
      </c>
      <c r="K61" s="31">
        <v>8</v>
      </c>
      <c r="L61" s="38"/>
      <c r="M61" s="38"/>
      <c r="N61" s="38"/>
      <c r="O61" s="38"/>
      <c r="P61" s="33">
        <v>7</v>
      </c>
      <c r="Q61" s="34">
        <f t="shared" si="0"/>
        <v>7.6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>
      <c r="A63" s="2"/>
      <c r="B63" s="116" t="s">
        <v>27</v>
      </c>
      <c r="C63" s="116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customHeight="1">
      <c r="A64" s="2"/>
      <c r="B64" s="45" t="s">
        <v>28</v>
      </c>
      <c r="C64" s="45"/>
      <c r="D64" s="46">
        <f>+$Y$8</f>
        <v>52</v>
      </c>
      <c r="E64" s="47" t="s">
        <v>29</v>
      </c>
      <c r="F64" s="47"/>
      <c r="G64" s="117" t="s">
        <v>30</v>
      </c>
      <c r="H64" s="117"/>
      <c r="I64" s="117"/>
      <c r="J64" s="117"/>
      <c r="K64" s="117"/>
      <c r="L64" s="117"/>
      <c r="M64" s="117"/>
      <c r="N64" s="117"/>
      <c r="O64" s="117"/>
      <c r="P64" s="48">
        <f>$Y$8 -COUNTIF($T$9:$T$230,"Vắng") -COUNTIF($T$9:$T$230,"Vắng có phép") - COUNTIF($T$9:$T$230,"Đình chỉ thi") - COUNTIF($T$9:$T$230,"Không đủ ĐKDT")</f>
        <v>50</v>
      </c>
      <c r="Q64" s="48"/>
      <c r="R64" s="49"/>
      <c r="S64" s="50"/>
      <c r="T64" s="50" t="s">
        <v>29</v>
      </c>
      <c r="U64" s="3"/>
    </row>
    <row r="65" spans="1:21" ht="16.5" customHeight="1">
      <c r="A65" s="2"/>
      <c r="B65" s="45" t="s">
        <v>31</v>
      </c>
      <c r="C65" s="45"/>
      <c r="D65" s="46">
        <f>+$AJ$8</f>
        <v>50</v>
      </c>
      <c r="E65" s="47" t="s">
        <v>29</v>
      </c>
      <c r="F65" s="47"/>
      <c r="G65" s="117" t="s">
        <v>32</v>
      </c>
      <c r="H65" s="117"/>
      <c r="I65" s="117"/>
      <c r="J65" s="117"/>
      <c r="K65" s="117"/>
      <c r="L65" s="117"/>
      <c r="M65" s="117"/>
      <c r="N65" s="117"/>
      <c r="O65" s="117"/>
      <c r="P65" s="51">
        <f>COUNTIF($T$9:$T$106,"Vắng")</f>
        <v>0</v>
      </c>
      <c r="Q65" s="51"/>
      <c r="R65" s="52"/>
      <c r="S65" s="50"/>
      <c r="T65" s="50" t="s">
        <v>29</v>
      </c>
      <c r="U65" s="3"/>
    </row>
    <row r="66" spans="1:21" ht="16.5" customHeight="1">
      <c r="A66" s="2"/>
      <c r="B66" s="45" t="s">
        <v>44</v>
      </c>
      <c r="C66" s="45"/>
      <c r="D66" s="79">
        <f>COUNTIF(V10:V61,"Học lại")</f>
        <v>2</v>
      </c>
      <c r="E66" s="47" t="s">
        <v>29</v>
      </c>
      <c r="F66" s="47"/>
      <c r="G66" s="117" t="s">
        <v>45</v>
      </c>
      <c r="H66" s="117"/>
      <c r="I66" s="117"/>
      <c r="J66" s="117"/>
      <c r="K66" s="117"/>
      <c r="L66" s="117"/>
      <c r="M66" s="117"/>
      <c r="N66" s="117"/>
      <c r="O66" s="117"/>
      <c r="P66" s="48">
        <f>COUNTIF($T$9:$T$106,"Vắng có phép")</f>
        <v>0</v>
      </c>
      <c r="Q66" s="48"/>
      <c r="R66" s="49"/>
      <c r="S66" s="50"/>
      <c r="T66" s="50" t="s">
        <v>29</v>
      </c>
      <c r="U66" s="3"/>
    </row>
    <row r="67" spans="1:21" ht="3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21">
      <c r="B68" s="80" t="s">
        <v>33</v>
      </c>
      <c r="C68" s="80"/>
      <c r="D68" s="81">
        <f>COUNTIF(V10:V61,"Thi lại")</f>
        <v>0</v>
      </c>
      <c r="E68" s="82" t="s">
        <v>29</v>
      </c>
      <c r="F68" s="3"/>
      <c r="G68" s="3"/>
      <c r="H68" s="3"/>
      <c r="I68" s="3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3"/>
    </row>
    <row r="69" spans="1:21">
      <c r="B69" s="80"/>
      <c r="C69" s="80"/>
      <c r="D69" s="81"/>
      <c r="E69" s="82"/>
      <c r="F69" s="3"/>
      <c r="G69" s="3"/>
      <c r="H69" s="3"/>
      <c r="I69" s="3"/>
      <c r="J69" s="118" t="s">
        <v>557</v>
      </c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3"/>
    </row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  <filterColumn colId="12"/>
  </autoFilter>
  <mergeCells count="43">
    <mergeCell ref="G66:O66"/>
    <mergeCell ref="J68:T68"/>
    <mergeCell ref="J69:T69"/>
    <mergeCell ref="Z4:AC6"/>
    <mergeCell ref="T7:T9"/>
    <mergeCell ref="U7:U9"/>
    <mergeCell ref="B9:G9"/>
    <mergeCell ref="B63:C63"/>
    <mergeCell ref="G64:O64"/>
    <mergeCell ref="G65:O65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1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6 AL2:AL8 X2:AK3 W4:AK8 V10:W61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66"/>
  <sheetViews>
    <sheetView zoomScale="130" zoomScaleNormal="130" workbookViewId="0">
      <pane ySplit="3" topLeftCell="A61" activePane="bottomLeft" state="frozen"/>
      <selection activeCell="P3" sqref="P1:P1048576"/>
      <selection pane="bottomLeft" activeCell="A66" sqref="A66:XFD74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4.625" style="1" customWidth="1"/>
    <col min="5" max="5" width="8.125" style="1" customWidth="1"/>
    <col min="6" max="6" width="9.375" style="1" hidden="1" customWidth="1"/>
    <col min="7" max="7" width="12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875" style="1" hidden="1" customWidth="1"/>
    <col min="15" max="15" width="8.1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4" t="s">
        <v>0</v>
      </c>
      <c r="C1" s="94"/>
      <c r="D1" s="94"/>
      <c r="E1" s="94"/>
      <c r="F1" s="94"/>
      <c r="G1" s="94"/>
      <c r="H1" s="95" t="s">
        <v>556</v>
      </c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</row>
    <row r="2" spans="2:38" ht="25.5" customHeight="1">
      <c r="B2" s="96" t="s">
        <v>1</v>
      </c>
      <c r="C2" s="96"/>
      <c r="D2" s="96"/>
      <c r="E2" s="96"/>
      <c r="F2" s="96"/>
      <c r="G2" s="96"/>
      <c r="H2" s="97" t="s">
        <v>47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3" t="s">
        <v>2</v>
      </c>
      <c r="C4" s="103"/>
      <c r="D4" s="104" t="s">
        <v>49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 t="s">
        <v>48</v>
      </c>
      <c r="Q4" s="105"/>
      <c r="R4" s="105"/>
      <c r="S4" s="105"/>
      <c r="T4" s="105"/>
      <c r="U4" s="105"/>
      <c r="W4" s="100" t="s">
        <v>40</v>
      </c>
      <c r="X4" s="100" t="s">
        <v>8</v>
      </c>
      <c r="Y4" s="100" t="s">
        <v>39</v>
      </c>
      <c r="Z4" s="100" t="s">
        <v>38</v>
      </c>
      <c r="AA4" s="100"/>
      <c r="AB4" s="100"/>
      <c r="AC4" s="100"/>
      <c r="AD4" s="100" t="s">
        <v>37</v>
      </c>
      <c r="AE4" s="100"/>
      <c r="AF4" s="100" t="s">
        <v>35</v>
      </c>
      <c r="AG4" s="100"/>
      <c r="AH4" s="100" t="s">
        <v>36</v>
      </c>
      <c r="AI4" s="100"/>
      <c r="AJ4" s="100" t="s">
        <v>34</v>
      </c>
      <c r="AK4" s="100"/>
      <c r="AL4" s="77"/>
    </row>
    <row r="5" spans="2:38" ht="17.25" customHeight="1">
      <c r="B5" s="101" t="s">
        <v>3</v>
      </c>
      <c r="C5" s="101"/>
      <c r="D5" s="8">
        <v>3</v>
      </c>
      <c r="G5" s="102" t="s">
        <v>50</v>
      </c>
      <c r="H5" s="102"/>
      <c r="I5" s="102"/>
      <c r="J5" s="102"/>
      <c r="K5" s="102"/>
      <c r="L5" s="102"/>
      <c r="M5" s="102"/>
      <c r="N5" s="102"/>
      <c r="O5" s="102"/>
      <c r="P5" s="102" t="s">
        <v>51</v>
      </c>
      <c r="Q5" s="102"/>
      <c r="R5" s="102"/>
      <c r="S5" s="102"/>
      <c r="T5" s="102"/>
      <c r="U5" s="102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77"/>
    </row>
    <row r="7" spans="2:38" ht="44.25" customHeight="1">
      <c r="B7" s="92" t="s">
        <v>4</v>
      </c>
      <c r="C7" s="106" t="s">
        <v>5</v>
      </c>
      <c r="D7" s="108" t="s">
        <v>6</v>
      </c>
      <c r="E7" s="109"/>
      <c r="F7" s="92" t="s">
        <v>7</v>
      </c>
      <c r="G7" s="92" t="s">
        <v>8</v>
      </c>
      <c r="H7" s="98" t="s">
        <v>9</v>
      </c>
      <c r="I7" s="98" t="s">
        <v>10</v>
      </c>
      <c r="J7" s="98" t="s">
        <v>11</v>
      </c>
      <c r="K7" s="98" t="s">
        <v>12</v>
      </c>
      <c r="L7" s="99" t="s">
        <v>13</v>
      </c>
      <c r="M7" s="113" t="s">
        <v>41</v>
      </c>
      <c r="N7" s="115"/>
      <c r="O7" s="99" t="s">
        <v>14</v>
      </c>
      <c r="P7" s="99" t="s">
        <v>15</v>
      </c>
      <c r="Q7" s="92" t="s">
        <v>16</v>
      </c>
      <c r="R7" s="99" t="s">
        <v>17</v>
      </c>
      <c r="S7" s="92" t="s">
        <v>18</v>
      </c>
      <c r="T7" s="92" t="s">
        <v>19</v>
      </c>
      <c r="U7" s="92" t="s">
        <v>46</v>
      </c>
      <c r="W7" s="100"/>
      <c r="X7" s="100"/>
      <c r="Y7" s="10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3"/>
      <c r="C8" s="107"/>
      <c r="D8" s="110"/>
      <c r="E8" s="111"/>
      <c r="F8" s="93"/>
      <c r="G8" s="93"/>
      <c r="H8" s="98"/>
      <c r="I8" s="98"/>
      <c r="J8" s="98"/>
      <c r="K8" s="98"/>
      <c r="L8" s="99"/>
      <c r="M8" s="73" t="s">
        <v>42</v>
      </c>
      <c r="N8" s="73" t="s">
        <v>43</v>
      </c>
      <c r="O8" s="99"/>
      <c r="P8" s="99"/>
      <c r="Q8" s="112"/>
      <c r="R8" s="99"/>
      <c r="S8" s="93"/>
      <c r="T8" s="112"/>
      <c r="U8" s="112"/>
      <c r="V8" s="84"/>
      <c r="W8" s="61" t="str">
        <f>+D4</f>
        <v>Cơ sở an toàn thông tin</v>
      </c>
      <c r="X8" s="62" t="str">
        <f>+P4</f>
        <v>Nhóm: INT1472-01</v>
      </c>
      <c r="Y8" s="63">
        <f>+$AH$8+$AJ$8+$AF$8</f>
        <v>48</v>
      </c>
      <c r="Z8" s="57">
        <f>COUNTIF($S$9:$S$97,"Khiển trách")</f>
        <v>0</v>
      </c>
      <c r="AA8" s="57">
        <f>COUNTIF($S$9:$S$97,"Cảnh cáo")</f>
        <v>0</v>
      </c>
      <c r="AB8" s="57">
        <f>COUNTIF($S$9:$S$97,"Đình chỉ thi")</f>
        <v>0</v>
      </c>
      <c r="AC8" s="64">
        <f>+($Z$8+$AA$8+$AB$8)/$Y$8*100%</f>
        <v>0</v>
      </c>
      <c r="AD8" s="57">
        <f>SUM(COUNTIF($S$9:$S$95,"Vắng"),COUNTIF($S$9:$S$95,"Vắng có phép"))</f>
        <v>0</v>
      </c>
      <c r="AE8" s="65">
        <f>+$AD$8/$Y$8</f>
        <v>0</v>
      </c>
      <c r="AF8" s="66">
        <f>COUNTIF($V$9:$V$95,"Thi lại")</f>
        <v>0</v>
      </c>
      <c r="AG8" s="65">
        <f>+$AF$8/$Y$8</f>
        <v>0</v>
      </c>
      <c r="AH8" s="66">
        <f>COUNTIF($V$9:$V$96,"Học lại")</f>
        <v>0</v>
      </c>
      <c r="AI8" s="65">
        <f>+$AH$8/$Y$8</f>
        <v>0</v>
      </c>
      <c r="AJ8" s="57">
        <f>COUNTIF($V$10:$V$96,"Đạt")</f>
        <v>48</v>
      </c>
      <c r="AK8" s="64">
        <f>+$AJ$8/$Y$8</f>
        <v>1</v>
      </c>
      <c r="AL8" s="76"/>
    </row>
    <row r="9" spans="2:38" ht="14.25" customHeight="1">
      <c r="B9" s="113" t="s">
        <v>25</v>
      </c>
      <c r="C9" s="114"/>
      <c r="D9" s="114"/>
      <c r="E9" s="114"/>
      <c r="F9" s="114"/>
      <c r="G9" s="115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3"/>
      <c r="R9" s="14"/>
      <c r="S9" s="14"/>
      <c r="T9" s="93"/>
      <c r="U9" s="9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55</v>
      </c>
      <c r="D10" s="17" t="s">
        <v>56</v>
      </c>
      <c r="E10" s="18" t="s">
        <v>57</v>
      </c>
      <c r="F10" s="19" t="s">
        <v>58</v>
      </c>
      <c r="G10" s="16" t="s">
        <v>59</v>
      </c>
      <c r="H10" s="20">
        <v>9</v>
      </c>
      <c r="I10" s="20">
        <v>9</v>
      </c>
      <c r="J10" s="20" t="s">
        <v>26</v>
      </c>
      <c r="K10" s="20">
        <v>7</v>
      </c>
      <c r="L10" s="21"/>
      <c r="M10" s="21"/>
      <c r="N10" s="21"/>
      <c r="O10" s="21"/>
      <c r="P10" s="22">
        <v>8</v>
      </c>
      <c r="Q10" s="23">
        <f t="shared" ref="Q10:Q41" si="0">ROUND(SUMPRODUCT(H10:P10,$H$9:$P$9)/100,1)</f>
        <v>8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 t="shared" ref="S10:S57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86"/>
      <c r="V10" s="85" t="str">
        <f t="shared" ref="V10:V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60</v>
      </c>
      <c r="D11" s="28" t="s">
        <v>61</v>
      </c>
      <c r="E11" s="29" t="s">
        <v>57</v>
      </c>
      <c r="F11" s="30" t="s">
        <v>62</v>
      </c>
      <c r="G11" s="27" t="s">
        <v>59</v>
      </c>
      <c r="H11" s="31">
        <v>10</v>
      </c>
      <c r="I11" s="31">
        <v>10</v>
      </c>
      <c r="J11" s="31" t="s">
        <v>26</v>
      </c>
      <c r="K11" s="31">
        <v>10</v>
      </c>
      <c r="L11" s="32"/>
      <c r="M11" s="32"/>
      <c r="N11" s="32"/>
      <c r="O11" s="32"/>
      <c r="P11" s="33">
        <v>8</v>
      </c>
      <c r="Q11" s="34">
        <f t="shared" si="0"/>
        <v>8.8000000000000007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63</v>
      </c>
      <c r="D12" s="28" t="s">
        <v>64</v>
      </c>
      <c r="E12" s="29" t="s">
        <v>57</v>
      </c>
      <c r="F12" s="30" t="s">
        <v>65</v>
      </c>
      <c r="G12" s="27" t="s">
        <v>66</v>
      </c>
      <c r="H12" s="31">
        <v>10</v>
      </c>
      <c r="I12" s="31">
        <v>9</v>
      </c>
      <c r="J12" s="31" t="s">
        <v>26</v>
      </c>
      <c r="K12" s="31">
        <v>9</v>
      </c>
      <c r="L12" s="38"/>
      <c r="M12" s="38"/>
      <c r="N12" s="38"/>
      <c r="O12" s="38"/>
      <c r="P12" s="33">
        <v>6</v>
      </c>
      <c r="Q12" s="34">
        <f t="shared" si="0"/>
        <v>7.3</v>
      </c>
      <c r="R12" s="35" t="str">
        <f t="shared" ref="R12:R5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57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67</v>
      </c>
      <c r="D13" s="28" t="s">
        <v>68</v>
      </c>
      <c r="E13" s="29" t="s">
        <v>57</v>
      </c>
      <c r="F13" s="30" t="s">
        <v>69</v>
      </c>
      <c r="G13" s="27" t="s">
        <v>70</v>
      </c>
      <c r="H13" s="31">
        <v>8</v>
      </c>
      <c r="I13" s="31">
        <v>9</v>
      </c>
      <c r="J13" s="31" t="s">
        <v>26</v>
      </c>
      <c r="K13" s="31">
        <v>6</v>
      </c>
      <c r="L13" s="38"/>
      <c r="M13" s="38"/>
      <c r="N13" s="38"/>
      <c r="O13" s="38"/>
      <c r="P13" s="33">
        <v>5</v>
      </c>
      <c r="Q13" s="34">
        <f t="shared" si="0"/>
        <v>5.9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71</v>
      </c>
      <c r="D14" s="28" t="s">
        <v>72</v>
      </c>
      <c r="E14" s="29" t="s">
        <v>73</v>
      </c>
      <c r="F14" s="30" t="s">
        <v>74</v>
      </c>
      <c r="G14" s="27" t="s">
        <v>66</v>
      </c>
      <c r="H14" s="31">
        <v>10</v>
      </c>
      <c r="I14" s="31">
        <v>8</v>
      </c>
      <c r="J14" s="31" t="s">
        <v>26</v>
      </c>
      <c r="K14" s="31">
        <v>6</v>
      </c>
      <c r="L14" s="38"/>
      <c r="M14" s="38"/>
      <c r="N14" s="38"/>
      <c r="O14" s="38"/>
      <c r="P14" s="33">
        <v>9</v>
      </c>
      <c r="Q14" s="34">
        <f t="shared" si="0"/>
        <v>8.4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75</v>
      </c>
      <c r="D15" s="28" t="s">
        <v>76</v>
      </c>
      <c r="E15" s="29" t="s">
        <v>77</v>
      </c>
      <c r="F15" s="30" t="s">
        <v>78</v>
      </c>
      <c r="G15" s="27" t="s">
        <v>59</v>
      </c>
      <c r="H15" s="31">
        <v>10</v>
      </c>
      <c r="I15" s="31">
        <v>9</v>
      </c>
      <c r="J15" s="31" t="s">
        <v>26</v>
      </c>
      <c r="K15" s="31">
        <v>10</v>
      </c>
      <c r="L15" s="38"/>
      <c r="M15" s="38"/>
      <c r="N15" s="38"/>
      <c r="O15" s="38"/>
      <c r="P15" s="33">
        <v>7</v>
      </c>
      <c r="Q15" s="34">
        <f t="shared" si="0"/>
        <v>8.1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79</v>
      </c>
      <c r="D16" s="28" t="s">
        <v>80</v>
      </c>
      <c r="E16" s="29" t="s">
        <v>81</v>
      </c>
      <c r="F16" s="30" t="s">
        <v>82</v>
      </c>
      <c r="G16" s="27" t="s">
        <v>83</v>
      </c>
      <c r="H16" s="31">
        <v>3</v>
      </c>
      <c r="I16" s="31">
        <v>7</v>
      </c>
      <c r="J16" s="31" t="s">
        <v>26</v>
      </c>
      <c r="K16" s="31">
        <v>9</v>
      </c>
      <c r="L16" s="38"/>
      <c r="M16" s="38"/>
      <c r="N16" s="38"/>
      <c r="O16" s="38"/>
      <c r="P16" s="33">
        <v>5</v>
      </c>
      <c r="Q16" s="34">
        <f t="shared" si="0"/>
        <v>5.8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84</v>
      </c>
      <c r="D17" s="28" t="s">
        <v>85</v>
      </c>
      <c r="E17" s="29" t="s">
        <v>86</v>
      </c>
      <c r="F17" s="30" t="s">
        <v>87</v>
      </c>
      <c r="G17" s="27" t="s">
        <v>66</v>
      </c>
      <c r="H17" s="31">
        <v>10</v>
      </c>
      <c r="I17" s="31">
        <v>8</v>
      </c>
      <c r="J17" s="31" t="s">
        <v>26</v>
      </c>
      <c r="K17" s="31">
        <v>5</v>
      </c>
      <c r="L17" s="38"/>
      <c r="M17" s="38"/>
      <c r="N17" s="38"/>
      <c r="O17" s="38"/>
      <c r="P17" s="33">
        <v>5</v>
      </c>
      <c r="Q17" s="34">
        <f t="shared" si="0"/>
        <v>5.8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88</v>
      </c>
      <c r="D18" s="28" t="s">
        <v>89</v>
      </c>
      <c r="E18" s="29" t="s">
        <v>90</v>
      </c>
      <c r="F18" s="30" t="s">
        <v>91</v>
      </c>
      <c r="G18" s="27" t="s">
        <v>66</v>
      </c>
      <c r="H18" s="31">
        <v>10</v>
      </c>
      <c r="I18" s="31">
        <v>9</v>
      </c>
      <c r="J18" s="31" t="s">
        <v>26</v>
      </c>
      <c r="K18" s="31">
        <v>10</v>
      </c>
      <c r="L18" s="38"/>
      <c r="M18" s="38"/>
      <c r="N18" s="38"/>
      <c r="O18" s="38"/>
      <c r="P18" s="33">
        <v>8</v>
      </c>
      <c r="Q18" s="34">
        <f t="shared" si="0"/>
        <v>8.6999999999999993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92</v>
      </c>
      <c r="D19" s="28" t="s">
        <v>93</v>
      </c>
      <c r="E19" s="29" t="s">
        <v>94</v>
      </c>
      <c r="F19" s="30" t="s">
        <v>95</v>
      </c>
      <c r="G19" s="27" t="s">
        <v>59</v>
      </c>
      <c r="H19" s="31">
        <v>10</v>
      </c>
      <c r="I19" s="31">
        <v>8</v>
      </c>
      <c r="J19" s="31" t="s">
        <v>26</v>
      </c>
      <c r="K19" s="31">
        <v>7</v>
      </c>
      <c r="L19" s="38"/>
      <c r="M19" s="38"/>
      <c r="N19" s="38"/>
      <c r="O19" s="38"/>
      <c r="P19" s="33">
        <v>8</v>
      </c>
      <c r="Q19" s="34">
        <f t="shared" si="0"/>
        <v>8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96</v>
      </c>
      <c r="D20" s="28" t="s">
        <v>97</v>
      </c>
      <c r="E20" s="29" t="s">
        <v>98</v>
      </c>
      <c r="F20" s="30" t="s">
        <v>99</v>
      </c>
      <c r="G20" s="27" t="s">
        <v>66</v>
      </c>
      <c r="H20" s="31">
        <v>10</v>
      </c>
      <c r="I20" s="31">
        <v>10</v>
      </c>
      <c r="J20" s="31" t="s">
        <v>26</v>
      </c>
      <c r="K20" s="31">
        <v>10</v>
      </c>
      <c r="L20" s="38"/>
      <c r="M20" s="38"/>
      <c r="N20" s="38"/>
      <c r="O20" s="38"/>
      <c r="P20" s="33">
        <v>7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100</v>
      </c>
      <c r="D21" s="28" t="s">
        <v>101</v>
      </c>
      <c r="E21" s="29" t="s">
        <v>98</v>
      </c>
      <c r="F21" s="30" t="s">
        <v>102</v>
      </c>
      <c r="G21" s="27" t="s">
        <v>70</v>
      </c>
      <c r="H21" s="31">
        <v>9</v>
      </c>
      <c r="I21" s="31">
        <v>8</v>
      </c>
      <c r="J21" s="31" t="s">
        <v>26</v>
      </c>
      <c r="K21" s="31">
        <v>7</v>
      </c>
      <c r="L21" s="38"/>
      <c r="M21" s="38"/>
      <c r="N21" s="38"/>
      <c r="O21" s="38"/>
      <c r="P21" s="33">
        <v>7</v>
      </c>
      <c r="Q21" s="34">
        <f t="shared" si="0"/>
        <v>7.3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103</v>
      </c>
      <c r="D22" s="28" t="s">
        <v>104</v>
      </c>
      <c r="E22" s="29" t="s">
        <v>105</v>
      </c>
      <c r="F22" s="30" t="s">
        <v>106</v>
      </c>
      <c r="G22" s="27" t="s">
        <v>66</v>
      </c>
      <c r="H22" s="31">
        <v>10</v>
      </c>
      <c r="I22" s="31">
        <v>8</v>
      </c>
      <c r="J22" s="31" t="s">
        <v>26</v>
      </c>
      <c r="K22" s="31">
        <v>8</v>
      </c>
      <c r="L22" s="38"/>
      <c r="M22" s="38"/>
      <c r="N22" s="38"/>
      <c r="O22" s="38"/>
      <c r="P22" s="33">
        <v>8</v>
      </c>
      <c r="Q22" s="34">
        <f t="shared" si="0"/>
        <v>8.1999999999999993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107</v>
      </c>
      <c r="D23" s="28" t="s">
        <v>108</v>
      </c>
      <c r="E23" s="29" t="s">
        <v>109</v>
      </c>
      <c r="F23" s="30" t="s">
        <v>110</v>
      </c>
      <c r="G23" s="27" t="s">
        <v>66</v>
      </c>
      <c r="H23" s="31">
        <v>8</v>
      </c>
      <c r="I23" s="31">
        <v>8</v>
      </c>
      <c r="J23" s="31" t="s">
        <v>26</v>
      </c>
      <c r="K23" s="31">
        <v>7</v>
      </c>
      <c r="L23" s="38"/>
      <c r="M23" s="38"/>
      <c r="N23" s="38"/>
      <c r="O23" s="38"/>
      <c r="P23" s="33">
        <v>8</v>
      </c>
      <c r="Q23" s="34">
        <f t="shared" si="0"/>
        <v>7.8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111</v>
      </c>
      <c r="D24" s="28" t="s">
        <v>112</v>
      </c>
      <c r="E24" s="29" t="s">
        <v>113</v>
      </c>
      <c r="F24" s="30" t="s">
        <v>114</v>
      </c>
      <c r="G24" s="27" t="s">
        <v>59</v>
      </c>
      <c r="H24" s="31">
        <v>9</v>
      </c>
      <c r="I24" s="31">
        <v>9</v>
      </c>
      <c r="J24" s="31" t="s">
        <v>26</v>
      </c>
      <c r="K24" s="31">
        <v>9</v>
      </c>
      <c r="L24" s="38"/>
      <c r="M24" s="38"/>
      <c r="N24" s="38"/>
      <c r="O24" s="38"/>
      <c r="P24" s="33">
        <v>6</v>
      </c>
      <c r="Q24" s="34">
        <f t="shared" si="0"/>
        <v>7.2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115</v>
      </c>
      <c r="D25" s="28" t="s">
        <v>116</v>
      </c>
      <c r="E25" s="29" t="s">
        <v>117</v>
      </c>
      <c r="F25" s="30" t="s">
        <v>118</v>
      </c>
      <c r="G25" s="27" t="s">
        <v>66</v>
      </c>
      <c r="H25" s="31">
        <v>10</v>
      </c>
      <c r="I25" s="31">
        <v>7</v>
      </c>
      <c r="J25" s="31" t="s">
        <v>26</v>
      </c>
      <c r="K25" s="31">
        <v>8</v>
      </c>
      <c r="L25" s="38"/>
      <c r="M25" s="38"/>
      <c r="N25" s="38"/>
      <c r="O25" s="38"/>
      <c r="P25" s="33">
        <v>7</v>
      </c>
      <c r="Q25" s="34">
        <f t="shared" si="0"/>
        <v>7.5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119</v>
      </c>
      <c r="D26" s="28" t="s">
        <v>120</v>
      </c>
      <c r="E26" s="29" t="s">
        <v>117</v>
      </c>
      <c r="F26" s="30" t="s">
        <v>121</v>
      </c>
      <c r="G26" s="27" t="s">
        <v>66</v>
      </c>
      <c r="H26" s="31">
        <v>9</v>
      </c>
      <c r="I26" s="31">
        <v>8</v>
      </c>
      <c r="J26" s="31" t="s">
        <v>26</v>
      </c>
      <c r="K26" s="31">
        <v>5</v>
      </c>
      <c r="L26" s="38"/>
      <c r="M26" s="38"/>
      <c r="N26" s="38"/>
      <c r="O26" s="38"/>
      <c r="P26" s="33">
        <v>7</v>
      </c>
      <c r="Q26" s="34">
        <f t="shared" si="0"/>
        <v>6.9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122</v>
      </c>
      <c r="D27" s="28" t="s">
        <v>123</v>
      </c>
      <c r="E27" s="29" t="s">
        <v>124</v>
      </c>
      <c r="F27" s="30" t="s">
        <v>125</v>
      </c>
      <c r="G27" s="27" t="s">
        <v>66</v>
      </c>
      <c r="H27" s="31">
        <v>10</v>
      </c>
      <c r="I27" s="31">
        <v>7</v>
      </c>
      <c r="J27" s="31" t="s">
        <v>26</v>
      </c>
      <c r="K27" s="31">
        <v>7</v>
      </c>
      <c r="L27" s="38"/>
      <c r="M27" s="38"/>
      <c r="N27" s="38"/>
      <c r="O27" s="38"/>
      <c r="P27" s="33">
        <v>8</v>
      </c>
      <c r="Q27" s="34">
        <f t="shared" si="0"/>
        <v>7.9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126</v>
      </c>
      <c r="D28" s="28" t="s">
        <v>127</v>
      </c>
      <c r="E28" s="29" t="s">
        <v>128</v>
      </c>
      <c r="F28" s="30" t="s">
        <v>129</v>
      </c>
      <c r="G28" s="27" t="s">
        <v>66</v>
      </c>
      <c r="H28" s="31">
        <v>10</v>
      </c>
      <c r="I28" s="31">
        <v>10</v>
      </c>
      <c r="J28" s="31" t="s">
        <v>26</v>
      </c>
      <c r="K28" s="31">
        <v>10</v>
      </c>
      <c r="L28" s="38"/>
      <c r="M28" s="38"/>
      <c r="N28" s="38"/>
      <c r="O28" s="38"/>
      <c r="P28" s="33">
        <v>8</v>
      </c>
      <c r="Q28" s="34">
        <f t="shared" si="0"/>
        <v>8.8000000000000007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130</v>
      </c>
      <c r="D29" s="28" t="s">
        <v>131</v>
      </c>
      <c r="E29" s="29" t="s">
        <v>128</v>
      </c>
      <c r="F29" s="30" t="s">
        <v>132</v>
      </c>
      <c r="G29" s="27" t="s">
        <v>66</v>
      </c>
      <c r="H29" s="31">
        <v>9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5</v>
      </c>
      <c r="Q29" s="34">
        <f t="shared" si="0"/>
        <v>6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133</v>
      </c>
      <c r="D30" s="28" t="s">
        <v>134</v>
      </c>
      <c r="E30" s="29" t="s">
        <v>135</v>
      </c>
      <c r="F30" s="30" t="s">
        <v>136</v>
      </c>
      <c r="G30" s="27" t="s">
        <v>70</v>
      </c>
      <c r="H30" s="31">
        <v>10</v>
      </c>
      <c r="I30" s="31">
        <v>10</v>
      </c>
      <c r="J30" s="31" t="s">
        <v>26</v>
      </c>
      <c r="K30" s="31">
        <v>10</v>
      </c>
      <c r="L30" s="38"/>
      <c r="M30" s="38"/>
      <c r="N30" s="38"/>
      <c r="O30" s="38"/>
      <c r="P30" s="33">
        <v>7</v>
      </c>
      <c r="Q30" s="34">
        <f t="shared" si="0"/>
        <v>8.1999999999999993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137</v>
      </c>
      <c r="D31" s="28" t="s">
        <v>138</v>
      </c>
      <c r="E31" s="29" t="s">
        <v>139</v>
      </c>
      <c r="F31" s="30" t="s">
        <v>140</v>
      </c>
      <c r="G31" s="27" t="s">
        <v>70</v>
      </c>
      <c r="H31" s="31">
        <v>9</v>
      </c>
      <c r="I31" s="31">
        <v>9</v>
      </c>
      <c r="J31" s="31" t="s">
        <v>26</v>
      </c>
      <c r="K31" s="31">
        <v>8</v>
      </c>
      <c r="L31" s="38"/>
      <c r="M31" s="38"/>
      <c r="N31" s="38"/>
      <c r="O31" s="38"/>
      <c r="P31" s="33">
        <v>5</v>
      </c>
      <c r="Q31" s="34">
        <f t="shared" si="0"/>
        <v>6.4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141</v>
      </c>
      <c r="D32" s="28" t="s">
        <v>142</v>
      </c>
      <c r="E32" s="29" t="s">
        <v>143</v>
      </c>
      <c r="F32" s="30" t="s">
        <v>144</v>
      </c>
      <c r="G32" s="27" t="s">
        <v>66</v>
      </c>
      <c r="H32" s="31">
        <v>10</v>
      </c>
      <c r="I32" s="31">
        <v>9</v>
      </c>
      <c r="J32" s="31" t="s">
        <v>26</v>
      </c>
      <c r="K32" s="31">
        <v>10</v>
      </c>
      <c r="L32" s="38"/>
      <c r="M32" s="38"/>
      <c r="N32" s="38"/>
      <c r="O32" s="38"/>
      <c r="P32" s="33">
        <v>9</v>
      </c>
      <c r="Q32" s="34">
        <f t="shared" si="0"/>
        <v>9.3000000000000007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145</v>
      </c>
      <c r="D33" s="28" t="s">
        <v>146</v>
      </c>
      <c r="E33" s="29" t="s">
        <v>147</v>
      </c>
      <c r="F33" s="30" t="s">
        <v>148</v>
      </c>
      <c r="G33" s="27" t="s">
        <v>66</v>
      </c>
      <c r="H33" s="31">
        <v>9</v>
      </c>
      <c r="I33" s="31">
        <v>9</v>
      </c>
      <c r="J33" s="31" t="s">
        <v>26</v>
      </c>
      <c r="K33" s="31">
        <v>7</v>
      </c>
      <c r="L33" s="38"/>
      <c r="M33" s="38"/>
      <c r="N33" s="38"/>
      <c r="O33" s="38"/>
      <c r="P33" s="33">
        <v>5</v>
      </c>
      <c r="Q33" s="34">
        <f t="shared" si="0"/>
        <v>6.2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149</v>
      </c>
      <c r="D34" s="28" t="s">
        <v>150</v>
      </c>
      <c r="E34" s="29" t="s">
        <v>151</v>
      </c>
      <c r="F34" s="30" t="s">
        <v>152</v>
      </c>
      <c r="G34" s="27" t="s">
        <v>70</v>
      </c>
      <c r="H34" s="31">
        <v>10</v>
      </c>
      <c r="I34" s="31">
        <v>8</v>
      </c>
      <c r="J34" s="31" t="s">
        <v>26</v>
      </c>
      <c r="K34" s="31">
        <v>10</v>
      </c>
      <c r="L34" s="38"/>
      <c r="M34" s="38"/>
      <c r="N34" s="38"/>
      <c r="O34" s="38"/>
      <c r="P34" s="33">
        <v>7</v>
      </c>
      <c r="Q34" s="34">
        <f t="shared" si="0"/>
        <v>8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153</v>
      </c>
      <c r="D35" s="28" t="s">
        <v>154</v>
      </c>
      <c r="E35" s="29" t="s">
        <v>155</v>
      </c>
      <c r="F35" s="30" t="s">
        <v>156</v>
      </c>
      <c r="G35" s="27" t="s">
        <v>59</v>
      </c>
      <c r="H35" s="31">
        <v>9</v>
      </c>
      <c r="I35" s="31">
        <v>8</v>
      </c>
      <c r="J35" s="31" t="s">
        <v>26</v>
      </c>
      <c r="K35" s="31">
        <v>6</v>
      </c>
      <c r="L35" s="38"/>
      <c r="M35" s="38"/>
      <c r="N35" s="38"/>
      <c r="O35" s="38"/>
      <c r="P35" s="33">
        <v>7</v>
      </c>
      <c r="Q35" s="34">
        <f t="shared" si="0"/>
        <v>7.1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157</v>
      </c>
      <c r="D36" s="28" t="s">
        <v>158</v>
      </c>
      <c r="E36" s="29" t="s">
        <v>159</v>
      </c>
      <c r="F36" s="30" t="s">
        <v>160</v>
      </c>
      <c r="G36" s="27" t="s">
        <v>66</v>
      </c>
      <c r="H36" s="31">
        <v>9</v>
      </c>
      <c r="I36" s="31">
        <v>8</v>
      </c>
      <c r="J36" s="31" t="s">
        <v>26</v>
      </c>
      <c r="K36" s="31">
        <v>6</v>
      </c>
      <c r="L36" s="38"/>
      <c r="M36" s="38"/>
      <c r="N36" s="38"/>
      <c r="O36" s="38"/>
      <c r="P36" s="33">
        <v>7</v>
      </c>
      <c r="Q36" s="34">
        <f t="shared" si="0"/>
        <v>7.1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161</v>
      </c>
      <c r="D37" s="28" t="s">
        <v>162</v>
      </c>
      <c r="E37" s="29" t="s">
        <v>163</v>
      </c>
      <c r="F37" s="30" t="s">
        <v>164</v>
      </c>
      <c r="G37" s="27" t="s">
        <v>59</v>
      </c>
      <c r="H37" s="31">
        <v>9</v>
      </c>
      <c r="I37" s="31">
        <v>8</v>
      </c>
      <c r="J37" s="31" t="s">
        <v>26</v>
      </c>
      <c r="K37" s="31">
        <v>9</v>
      </c>
      <c r="L37" s="38"/>
      <c r="M37" s="38"/>
      <c r="N37" s="38"/>
      <c r="O37" s="38"/>
      <c r="P37" s="33">
        <v>7</v>
      </c>
      <c r="Q37" s="34">
        <f t="shared" si="0"/>
        <v>7.7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165</v>
      </c>
      <c r="D38" s="28" t="s">
        <v>166</v>
      </c>
      <c r="E38" s="29" t="s">
        <v>167</v>
      </c>
      <c r="F38" s="30" t="s">
        <v>168</v>
      </c>
      <c r="G38" s="27" t="s">
        <v>59</v>
      </c>
      <c r="H38" s="31">
        <v>10</v>
      </c>
      <c r="I38" s="31">
        <v>10</v>
      </c>
      <c r="J38" s="31" t="s">
        <v>26</v>
      </c>
      <c r="K38" s="31">
        <v>10</v>
      </c>
      <c r="L38" s="38"/>
      <c r="M38" s="38"/>
      <c r="N38" s="38"/>
      <c r="O38" s="38"/>
      <c r="P38" s="33">
        <v>8</v>
      </c>
      <c r="Q38" s="34">
        <f t="shared" si="0"/>
        <v>8.8000000000000007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169</v>
      </c>
      <c r="D39" s="28" t="s">
        <v>170</v>
      </c>
      <c r="E39" s="29" t="s">
        <v>171</v>
      </c>
      <c r="F39" s="30" t="s">
        <v>172</v>
      </c>
      <c r="G39" s="27" t="s">
        <v>70</v>
      </c>
      <c r="H39" s="31">
        <v>9</v>
      </c>
      <c r="I39" s="31">
        <v>10</v>
      </c>
      <c r="J39" s="31" t="s">
        <v>26</v>
      </c>
      <c r="K39" s="31">
        <v>9</v>
      </c>
      <c r="L39" s="38"/>
      <c r="M39" s="38"/>
      <c r="N39" s="38"/>
      <c r="O39" s="38"/>
      <c r="P39" s="33">
        <v>8</v>
      </c>
      <c r="Q39" s="34">
        <f t="shared" si="0"/>
        <v>8.5</v>
      </c>
      <c r="R39" s="35" t="str">
        <f t="shared" si="3"/>
        <v>A</v>
      </c>
      <c r="S39" s="36" t="str">
        <f t="shared" si="1"/>
        <v>Giỏi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173</v>
      </c>
      <c r="D40" s="28" t="s">
        <v>174</v>
      </c>
      <c r="E40" s="29" t="s">
        <v>175</v>
      </c>
      <c r="F40" s="30" t="s">
        <v>176</v>
      </c>
      <c r="G40" s="27" t="s">
        <v>66</v>
      </c>
      <c r="H40" s="31">
        <v>10</v>
      </c>
      <c r="I40" s="31">
        <v>9</v>
      </c>
      <c r="J40" s="31" t="s">
        <v>26</v>
      </c>
      <c r="K40" s="31">
        <v>8</v>
      </c>
      <c r="L40" s="38"/>
      <c r="M40" s="38"/>
      <c r="N40" s="38"/>
      <c r="O40" s="38"/>
      <c r="P40" s="33">
        <v>7</v>
      </c>
      <c r="Q40" s="34">
        <f t="shared" si="0"/>
        <v>7.7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177</v>
      </c>
      <c r="D41" s="28" t="s">
        <v>178</v>
      </c>
      <c r="E41" s="29" t="s">
        <v>179</v>
      </c>
      <c r="F41" s="30" t="s">
        <v>78</v>
      </c>
      <c r="G41" s="27" t="s">
        <v>66</v>
      </c>
      <c r="H41" s="31">
        <v>10</v>
      </c>
      <c r="I41" s="31">
        <v>10</v>
      </c>
      <c r="J41" s="31" t="s">
        <v>26</v>
      </c>
      <c r="K41" s="31">
        <v>10</v>
      </c>
      <c r="L41" s="38"/>
      <c r="M41" s="38"/>
      <c r="N41" s="38"/>
      <c r="O41" s="38"/>
      <c r="P41" s="33">
        <v>7</v>
      </c>
      <c r="Q41" s="34">
        <f t="shared" si="0"/>
        <v>8.1999999999999993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180</v>
      </c>
      <c r="D42" s="28" t="s">
        <v>181</v>
      </c>
      <c r="E42" s="29" t="s">
        <v>182</v>
      </c>
      <c r="F42" s="30" t="s">
        <v>183</v>
      </c>
      <c r="G42" s="27" t="s">
        <v>66</v>
      </c>
      <c r="H42" s="31">
        <v>8</v>
      </c>
      <c r="I42" s="31">
        <v>9</v>
      </c>
      <c r="J42" s="31" t="s">
        <v>26</v>
      </c>
      <c r="K42" s="31">
        <v>7</v>
      </c>
      <c r="L42" s="38"/>
      <c r="M42" s="38"/>
      <c r="N42" s="38"/>
      <c r="O42" s="38"/>
      <c r="P42" s="33">
        <v>7</v>
      </c>
      <c r="Q42" s="34">
        <f t="shared" ref="Q42:Q57" si="5">ROUND(SUMPRODUCT(H42:P42,$H$9:$P$9)/100,1)</f>
        <v>7.3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ref="V42:V57" si="6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184</v>
      </c>
      <c r="D43" s="28" t="s">
        <v>185</v>
      </c>
      <c r="E43" s="29" t="s">
        <v>182</v>
      </c>
      <c r="F43" s="30" t="s">
        <v>186</v>
      </c>
      <c r="G43" s="27" t="s">
        <v>70</v>
      </c>
      <c r="H43" s="31">
        <v>10</v>
      </c>
      <c r="I43" s="31">
        <v>8</v>
      </c>
      <c r="J43" s="31" t="s">
        <v>26</v>
      </c>
      <c r="K43" s="31">
        <v>7</v>
      </c>
      <c r="L43" s="38"/>
      <c r="M43" s="38"/>
      <c r="N43" s="38"/>
      <c r="O43" s="38"/>
      <c r="P43" s="33">
        <v>6</v>
      </c>
      <c r="Q43" s="34">
        <f t="shared" si="5"/>
        <v>6.8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87"/>
      <c r="V43" s="85" t="str">
        <f t="shared" si="6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187</v>
      </c>
      <c r="D44" s="28" t="s">
        <v>72</v>
      </c>
      <c r="E44" s="29" t="s">
        <v>182</v>
      </c>
      <c r="F44" s="30" t="s">
        <v>188</v>
      </c>
      <c r="G44" s="27" t="s">
        <v>66</v>
      </c>
      <c r="H44" s="31">
        <v>10</v>
      </c>
      <c r="I44" s="31">
        <v>10</v>
      </c>
      <c r="J44" s="31" t="s">
        <v>26</v>
      </c>
      <c r="K44" s="31">
        <v>10</v>
      </c>
      <c r="L44" s="38"/>
      <c r="M44" s="38"/>
      <c r="N44" s="38"/>
      <c r="O44" s="38"/>
      <c r="P44" s="33">
        <v>8</v>
      </c>
      <c r="Q44" s="34">
        <f t="shared" si="5"/>
        <v>8.8000000000000007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87"/>
      <c r="V44" s="85" t="str">
        <f t="shared" si="6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189</v>
      </c>
      <c r="D45" s="28" t="s">
        <v>190</v>
      </c>
      <c r="E45" s="29" t="s">
        <v>182</v>
      </c>
      <c r="F45" s="30" t="s">
        <v>191</v>
      </c>
      <c r="G45" s="27" t="s">
        <v>66</v>
      </c>
      <c r="H45" s="31">
        <v>9</v>
      </c>
      <c r="I45" s="31">
        <v>9</v>
      </c>
      <c r="J45" s="31" t="s">
        <v>26</v>
      </c>
      <c r="K45" s="31">
        <v>6</v>
      </c>
      <c r="L45" s="38"/>
      <c r="M45" s="38"/>
      <c r="N45" s="38"/>
      <c r="O45" s="38"/>
      <c r="P45" s="33">
        <v>6</v>
      </c>
      <c r="Q45" s="34">
        <f t="shared" si="5"/>
        <v>6.6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87"/>
      <c r="V45" s="85" t="str">
        <f t="shared" si="6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192</v>
      </c>
      <c r="D46" s="28" t="s">
        <v>193</v>
      </c>
      <c r="E46" s="29" t="s">
        <v>182</v>
      </c>
      <c r="F46" s="30" t="s">
        <v>194</v>
      </c>
      <c r="G46" s="27" t="s">
        <v>66</v>
      </c>
      <c r="H46" s="31">
        <v>10</v>
      </c>
      <c r="I46" s="31">
        <v>9</v>
      </c>
      <c r="J46" s="31" t="s">
        <v>26</v>
      </c>
      <c r="K46" s="31">
        <v>8</v>
      </c>
      <c r="L46" s="38"/>
      <c r="M46" s="38"/>
      <c r="N46" s="38"/>
      <c r="O46" s="38"/>
      <c r="P46" s="33">
        <v>7</v>
      </c>
      <c r="Q46" s="34">
        <f t="shared" si="5"/>
        <v>7.7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6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195</v>
      </c>
      <c r="D47" s="28" t="s">
        <v>196</v>
      </c>
      <c r="E47" s="29" t="s">
        <v>197</v>
      </c>
      <c r="F47" s="30" t="s">
        <v>198</v>
      </c>
      <c r="G47" s="27" t="s">
        <v>66</v>
      </c>
      <c r="H47" s="31">
        <v>9</v>
      </c>
      <c r="I47" s="31">
        <v>10</v>
      </c>
      <c r="J47" s="31" t="s">
        <v>26</v>
      </c>
      <c r="K47" s="31">
        <v>9</v>
      </c>
      <c r="L47" s="38"/>
      <c r="M47" s="38"/>
      <c r="N47" s="38"/>
      <c r="O47" s="38"/>
      <c r="P47" s="33">
        <v>7</v>
      </c>
      <c r="Q47" s="34">
        <f t="shared" si="5"/>
        <v>7.9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87"/>
      <c r="V47" s="85" t="str">
        <f t="shared" si="6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199</v>
      </c>
      <c r="D48" s="28" t="s">
        <v>196</v>
      </c>
      <c r="E48" s="29" t="s">
        <v>200</v>
      </c>
      <c r="F48" s="30" t="s">
        <v>201</v>
      </c>
      <c r="G48" s="27" t="s">
        <v>66</v>
      </c>
      <c r="H48" s="31">
        <v>9</v>
      </c>
      <c r="I48" s="31">
        <v>7</v>
      </c>
      <c r="J48" s="31" t="s">
        <v>26</v>
      </c>
      <c r="K48" s="31">
        <v>7</v>
      </c>
      <c r="L48" s="38"/>
      <c r="M48" s="38"/>
      <c r="N48" s="38"/>
      <c r="O48" s="38"/>
      <c r="P48" s="33">
        <v>7</v>
      </c>
      <c r="Q48" s="34">
        <f t="shared" si="5"/>
        <v>7.2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6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202</v>
      </c>
      <c r="D49" s="28" t="s">
        <v>85</v>
      </c>
      <c r="E49" s="29" t="s">
        <v>203</v>
      </c>
      <c r="F49" s="30" t="s">
        <v>204</v>
      </c>
      <c r="G49" s="27" t="s">
        <v>66</v>
      </c>
      <c r="H49" s="31">
        <v>8</v>
      </c>
      <c r="I49" s="31">
        <v>8</v>
      </c>
      <c r="J49" s="31" t="s">
        <v>26</v>
      </c>
      <c r="K49" s="31">
        <v>9</v>
      </c>
      <c r="L49" s="38"/>
      <c r="M49" s="38"/>
      <c r="N49" s="38"/>
      <c r="O49" s="38"/>
      <c r="P49" s="33">
        <v>7</v>
      </c>
      <c r="Q49" s="34">
        <f t="shared" si="5"/>
        <v>7.6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6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205</v>
      </c>
      <c r="D50" s="28" t="s">
        <v>206</v>
      </c>
      <c r="E50" s="29" t="s">
        <v>207</v>
      </c>
      <c r="F50" s="30" t="s">
        <v>208</v>
      </c>
      <c r="G50" s="27" t="s">
        <v>66</v>
      </c>
      <c r="H50" s="31">
        <v>9</v>
      </c>
      <c r="I50" s="31">
        <v>9</v>
      </c>
      <c r="J50" s="31" t="s">
        <v>26</v>
      </c>
      <c r="K50" s="31">
        <v>10</v>
      </c>
      <c r="L50" s="38"/>
      <c r="M50" s="38"/>
      <c r="N50" s="38"/>
      <c r="O50" s="38"/>
      <c r="P50" s="33">
        <v>9</v>
      </c>
      <c r="Q50" s="34">
        <f t="shared" si="5"/>
        <v>9.1999999999999993</v>
      </c>
      <c r="R50" s="35" t="str">
        <f t="shared" si="3"/>
        <v>A+</v>
      </c>
      <c r="S50" s="36" t="str">
        <f t="shared" si="1"/>
        <v>Giỏi</v>
      </c>
      <c r="T50" s="37" t="str">
        <f t="shared" si="4"/>
        <v/>
      </c>
      <c r="U50" s="87"/>
      <c r="V50" s="85" t="str">
        <f t="shared" si="6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209</v>
      </c>
      <c r="D51" s="28" t="s">
        <v>85</v>
      </c>
      <c r="E51" s="29" t="s">
        <v>207</v>
      </c>
      <c r="F51" s="30" t="s">
        <v>210</v>
      </c>
      <c r="G51" s="27" t="s">
        <v>66</v>
      </c>
      <c r="H51" s="31">
        <v>10</v>
      </c>
      <c r="I51" s="31">
        <v>8</v>
      </c>
      <c r="J51" s="31" t="s">
        <v>26</v>
      </c>
      <c r="K51" s="31">
        <v>10</v>
      </c>
      <c r="L51" s="38"/>
      <c r="M51" s="38"/>
      <c r="N51" s="38"/>
      <c r="O51" s="38"/>
      <c r="P51" s="33">
        <v>9</v>
      </c>
      <c r="Q51" s="34">
        <f t="shared" si="5"/>
        <v>9.1999999999999993</v>
      </c>
      <c r="R51" s="35" t="str">
        <f t="shared" si="3"/>
        <v>A+</v>
      </c>
      <c r="S51" s="36" t="str">
        <f t="shared" si="1"/>
        <v>Giỏi</v>
      </c>
      <c r="T51" s="37" t="str">
        <f t="shared" si="4"/>
        <v/>
      </c>
      <c r="U51" s="87"/>
      <c r="V51" s="85" t="str">
        <f t="shared" si="6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211</v>
      </c>
      <c r="D52" s="28" t="s">
        <v>212</v>
      </c>
      <c r="E52" s="29" t="s">
        <v>213</v>
      </c>
      <c r="F52" s="30" t="s">
        <v>214</v>
      </c>
      <c r="G52" s="27" t="s">
        <v>59</v>
      </c>
      <c r="H52" s="31">
        <v>5</v>
      </c>
      <c r="I52" s="31">
        <v>7</v>
      </c>
      <c r="J52" s="31" t="s">
        <v>26</v>
      </c>
      <c r="K52" s="31">
        <v>8</v>
      </c>
      <c r="L52" s="38"/>
      <c r="M52" s="38"/>
      <c r="N52" s="38"/>
      <c r="O52" s="38"/>
      <c r="P52" s="33">
        <v>6</v>
      </c>
      <c r="Q52" s="34">
        <f t="shared" si="5"/>
        <v>6.4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87"/>
      <c r="V52" s="85" t="str">
        <f t="shared" si="6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215</v>
      </c>
      <c r="D53" s="28" t="s">
        <v>216</v>
      </c>
      <c r="E53" s="29" t="s">
        <v>217</v>
      </c>
      <c r="F53" s="30" t="s">
        <v>218</v>
      </c>
      <c r="G53" s="27" t="s">
        <v>66</v>
      </c>
      <c r="H53" s="31">
        <v>10</v>
      </c>
      <c r="I53" s="31">
        <v>7</v>
      </c>
      <c r="J53" s="31" t="s">
        <v>26</v>
      </c>
      <c r="K53" s="31">
        <v>7</v>
      </c>
      <c r="L53" s="38"/>
      <c r="M53" s="38"/>
      <c r="N53" s="38"/>
      <c r="O53" s="38"/>
      <c r="P53" s="33">
        <v>6</v>
      </c>
      <c r="Q53" s="34">
        <f t="shared" si="5"/>
        <v>6.7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87"/>
      <c r="V53" s="85" t="str">
        <f t="shared" si="6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219</v>
      </c>
      <c r="D54" s="28" t="s">
        <v>220</v>
      </c>
      <c r="E54" s="29" t="s">
        <v>221</v>
      </c>
      <c r="F54" s="30" t="s">
        <v>78</v>
      </c>
      <c r="G54" s="27" t="s">
        <v>59</v>
      </c>
      <c r="H54" s="31">
        <v>9</v>
      </c>
      <c r="I54" s="31">
        <v>8</v>
      </c>
      <c r="J54" s="31" t="s">
        <v>26</v>
      </c>
      <c r="K54" s="31">
        <v>10</v>
      </c>
      <c r="L54" s="38"/>
      <c r="M54" s="38"/>
      <c r="N54" s="38"/>
      <c r="O54" s="38"/>
      <c r="P54" s="33">
        <v>8</v>
      </c>
      <c r="Q54" s="34">
        <f t="shared" si="5"/>
        <v>8.5</v>
      </c>
      <c r="R54" s="35" t="str">
        <f t="shared" si="3"/>
        <v>A</v>
      </c>
      <c r="S54" s="36" t="str">
        <f t="shared" si="1"/>
        <v>Giỏi</v>
      </c>
      <c r="T54" s="37" t="str">
        <f t="shared" si="4"/>
        <v/>
      </c>
      <c r="U54" s="87"/>
      <c r="V54" s="85" t="str">
        <f t="shared" si="6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222</v>
      </c>
      <c r="D55" s="28" t="s">
        <v>223</v>
      </c>
      <c r="E55" s="29" t="s">
        <v>224</v>
      </c>
      <c r="F55" s="30" t="s">
        <v>225</v>
      </c>
      <c r="G55" s="27" t="s">
        <v>59</v>
      </c>
      <c r="H55" s="31">
        <v>9</v>
      </c>
      <c r="I55" s="31">
        <v>8</v>
      </c>
      <c r="J55" s="31" t="s">
        <v>26</v>
      </c>
      <c r="K55" s="31">
        <v>6</v>
      </c>
      <c r="L55" s="38"/>
      <c r="M55" s="38"/>
      <c r="N55" s="38"/>
      <c r="O55" s="38"/>
      <c r="P55" s="33">
        <v>9</v>
      </c>
      <c r="Q55" s="34">
        <f t="shared" si="5"/>
        <v>8.3000000000000007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6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226</v>
      </c>
      <c r="D56" s="28" t="s">
        <v>227</v>
      </c>
      <c r="E56" s="29" t="s">
        <v>224</v>
      </c>
      <c r="F56" s="30" t="s">
        <v>228</v>
      </c>
      <c r="G56" s="27" t="s">
        <v>70</v>
      </c>
      <c r="H56" s="31">
        <v>10</v>
      </c>
      <c r="I56" s="31">
        <v>8</v>
      </c>
      <c r="J56" s="31" t="s">
        <v>26</v>
      </c>
      <c r="K56" s="31">
        <v>6</v>
      </c>
      <c r="L56" s="38"/>
      <c r="M56" s="38"/>
      <c r="N56" s="38"/>
      <c r="O56" s="38"/>
      <c r="P56" s="33">
        <v>7</v>
      </c>
      <c r="Q56" s="34">
        <f t="shared" si="5"/>
        <v>7.2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87"/>
      <c r="V56" s="85" t="str">
        <f t="shared" si="6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229</v>
      </c>
      <c r="D57" s="28" t="s">
        <v>230</v>
      </c>
      <c r="E57" s="29" t="s">
        <v>231</v>
      </c>
      <c r="F57" s="30" t="s">
        <v>232</v>
      </c>
      <c r="G57" s="27" t="s">
        <v>233</v>
      </c>
      <c r="H57" s="31">
        <v>7</v>
      </c>
      <c r="I57" s="31">
        <v>7</v>
      </c>
      <c r="J57" s="31" t="s">
        <v>26</v>
      </c>
      <c r="K57" s="31">
        <v>6</v>
      </c>
      <c r="L57" s="38"/>
      <c r="M57" s="38"/>
      <c r="N57" s="38"/>
      <c r="O57" s="38"/>
      <c r="P57" s="33">
        <v>3</v>
      </c>
      <c r="Q57" s="34">
        <f t="shared" si="5"/>
        <v>4.4000000000000004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87"/>
      <c r="V57" s="85" t="str">
        <f t="shared" si="6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7.5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>
      <c r="A59" s="2"/>
      <c r="B59" s="116" t="s">
        <v>27</v>
      </c>
      <c r="C59" s="116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 customHeight="1">
      <c r="A60" s="2"/>
      <c r="B60" s="45" t="s">
        <v>28</v>
      </c>
      <c r="C60" s="45"/>
      <c r="D60" s="46">
        <f>+$Y$8</f>
        <v>48</v>
      </c>
      <c r="E60" s="47" t="s">
        <v>29</v>
      </c>
      <c r="F60" s="47"/>
      <c r="G60" s="117" t="s">
        <v>30</v>
      </c>
      <c r="H60" s="117"/>
      <c r="I60" s="117"/>
      <c r="J60" s="117"/>
      <c r="K60" s="117"/>
      <c r="L60" s="117"/>
      <c r="M60" s="117"/>
      <c r="N60" s="117"/>
      <c r="O60" s="117"/>
      <c r="P60" s="48">
        <f>$Y$8 -COUNTIF($T$9:$T$227,"Vắng") -COUNTIF($T$9:$T$227,"Vắng có phép") - COUNTIF($T$9:$T$227,"Đình chỉ thi") - COUNTIF($T$9:$T$227,"Không đủ ĐKDT")</f>
        <v>48</v>
      </c>
      <c r="Q60" s="48"/>
      <c r="R60" s="49"/>
      <c r="S60" s="50"/>
      <c r="T60" s="50" t="s">
        <v>29</v>
      </c>
      <c r="U60" s="3"/>
    </row>
    <row r="61" spans="1:38" ht="16.5" customHeight="1">
      <c r="A61" s="2"/>
      <c r="B61" s="45" t="s">
        <v>31</v>
      </c>
      <c r="C61" s="45"/>
      <c r="D61" s="46">
        <f>+$AJ$8</f>
        <v>48</v>
      </c>
      <c r="E61" s="47" t="s">
        <v>29</v>
      </c>
      <c r="F61" s="47"/>
      <c r="G61" s="117" t="s">
        <v>32</v>
      </c>
      <c r="H61" s="117"/>
      <c r="I61" s="117"/>
      <c r="J61" s="117"/>
      <c r="K61" s="117"/>
      <c r="L61" s="117"/>
      <c r="M61" s="117"/>
      <c r="N61" s="117"/>
      <c r="O61" s="117"/>
      <c r="P61" s="51">
        <f>COUNTIF($T$9:$T$103,"Vắng")</f>
        <v>0</v>
      </c>
      <c r="Q61" s="51"/>
      <c r="R61" s="52"/>
      <c r="S61" s="50"/>
      <c r="T61" s="50" t="s">
        <v>29</v>
      </c>
      <c r="U61" s="3"/>
    </row>
    <row r="62" spans="1:38" ht="16.5" customHeight="1">
      <c r="A62" s="2"/>
      <c r="B62" s="45" t="s">
        <v>44</v>
      </c>
      <c r="C62" s="45"/>
      <c r="D62" s="79">
        <f>COUNTIF(V10:V57,"Học lại")</f>
        <v>0</v>
      </c>
      <c r="E62" s="47" t="s">
        <v>29</v>
      </c>
      <c r="F62" s="47"/>
      <c r="G62" s="117" t="s">
        <v>45</v>
      </c>
      <c r="H62" s="117"/>
      <c r="I62" s="117"/>
      <c r="J62" s="117"/>
      <c r="K62" s="117"/>
      <c r="L62" s="117"/>
      <c r="M62" s="117"/>
      <c r="N62" s="117"/>
      <c r="O62" s="117"/>
      <c r="P62" s="48">
        <f>COUNTIF($T$9:$T$103,"Vắng có phép")</f>
        <v>0</v>
      </c>
      <c r="Q62" s="48"/>
      <c r="R62" s="49"/>
      <c r="S62" s="50"/>
      <c r="T62" s="50" t="s">
        <v>29</v>
      </c>
      <c r="U62" s="3"/>
    </row>
    <row r="63" spans="1:38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>
      <c r="B64" s="80" t="s">
        <v>33</v>
      </c>
      <c r="C64" s="80"/>
      <c r="D64" s="81">
        <f>COUNTIF(V10:V57,"Thi lại")</f>
        <v>0</v>
      </c>
      <c r="E64" s="82" t="s">
        <v>29</v>
      </c>
      <c r="F64" s="3"/>
      <c r="G64" s="3"/>
      <c r="H64" s="3"/>
      <c r="I64" s="3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3"/>
    </row>
    <row r="65" spans="1:38">
      <c r="B65" s="80"/>
      <c r="C65" s="80"/>
      <c r="D65" s="81"/>
      <c r="E65" s="82"/>
      <c r="F65" s="3"/>
      <c r="G65" s="3"/>
      <c r="H65" s="3"/>
      <c r="I65" s="3"/>
      <c r="J65" s="118" t="s">
        <v>557</v>
      </c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3"/>
    </row>
    <row r="66" spans="1:38" s="2" customFormat="1" ht="4.5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56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  <filterColumn colId="12"/>
  </autoFilter>
  <mergeCells count="43">
    <mergeCell ref="AJ4:AK6"/>
    <mergeCell ref="S7:S8"/>
    <mergeCell ref="T7:T9"/>
    <mergeCell ref="B9:G9"/>
    <mergeCell ref="B59:C59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65:T65"/>
    <mergeCell ref="G60:O60"/>
    <mergeCell ref="G61:O61"/>
    <mergeCell ref="G62:O62"/>
    <mergeCell ref="J64:T64"/>
  </mergeCells>
  <conditionalFormatting sqref="H10:P57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2 AL2:AL8 X2:AK3 W4:AK8 V10:W57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HoangKieuHung</cp:lastModifiedBy>
  <cp:lastPrinted>2017-06-16T07:28:21Z</cp:lastPrinted>
  <dcterms:created xsi:type="dcterms:W3CDTF">2015-04-17T02:48:53Z</dcterms:created>
  <dcterms:modified xsi:type="dcterms:W3CDTF">2017-06-16T08:06:06Z</dcterms:modified>
</cp:coreProperties>
</file>