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om(6)" sheetId="6" r:id="rId1"/>
    <sheet name="Nhom(5)" sheetId="5" r:id="rId2"/>
    <sheet name="Nhom(4)" sheetId="4" r:id="rId3"/>
    <sheet name="Nhom(3)" sheetId="3" r:id="rId4"/>
    <sheet name="Nhom(2)" sheetId="2" r:id="rId5"/>
    <sheet name="Nhom(1)" sheetId="1" r:id="rId6"/>
  </sheets>
  <definedNames>
    <definedName name="_xlnm._FilterDatabase" localSheetId="5" hidden="1">'Nhom(1)'!$A$8:$AL$65</definedName>
    <definedName name="_xlnm._FilterDatabase" localSheetId="4" hidden="1">'Nhom(2)'!$A$8:$AL$69</definedName>
    <definedName name="_xlnm._FilterDatabase" localSheetId="3" hidden="1">'Nhom(3)'!$A$8:$AL$68</definedName>
    <definedName name="_xlnm._FilterDatabase" localSheetId="2" hidden="1">'Nhom(4)'!$A$8:$AL$50</definedName>
    <definedName name="_xlnm._FilterDatabase" localSheetId="1" hidden="1">'Nhom(5)'!$A$8:$AL$68</definedName>
    <definedName name="_xlnm._FilterDatabase" localSheetId="0" hidden="1">'Nhom(6)'!$A$8:$AL$69</definedName>
    <definedName name="_xlnm.Print_Titles" localSheetId="5">'Nhom(1)'!$4:$9</definedName>
    <definedName name="_xlnm.Print_Titles" localSheetId="4">'Nhom(2)'!$4:$9</definedName>
    <definedName name="_xlnm.Print_Titles" localSheetId="3">'Nhom(3)'!$4:$9</definedName>
    <definedName name="_xlnm.Print_Titles" localSheetId="2">'Nhom(4)'!$4:$9</definedName>
    <definedName name="_xlnm.Print_Titles" localSheetId="1">'Nhom(5)'!$4:$9</definedName>
    <definedName name="_xlnm.Print_Titles" localSheetId="0">'Nhom(6)'!$4:$9</definedName>
  </definedNames>
  <calcPr calcId="124519"/>
</workbook>
</file>

<file path=xl/calcChain.xml><?xml version="1.0" encoding="utf-8"?>
<calcChain xmlns="http://schemas.openxmlformats.org/spreadsheetml/2006/main">
  <c r="T69" i="6"/>
  <c r="T68" i="3"/>
  <c r="T68" i="6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Q18"/>
  <c r="R18" s="1"/>
  <c r="T17"/>
  <c r="T16"/>
  <c r="T14"/>
  <c r="T13"/>
  <c r="T12"/>
  <c r="T11"/>
  <c r="T10"/>
  <c r="P9"/>
  <c r="Q66" s="1"/>
  <c r="R66" s="1"/>
  <c r="X8"/>
  <c r="W8"/>
  <c r="T67" i="5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50" i="4"/>
  <c r="T48"/>
  <c r="T47"/>
  <c r="T46"/>
  <c r="T45"/>
  <c r="T44"/>
  <c r="T43"/>
  <c r="T42"/>
  <c r="T41"/>
  <c r="T40"/>
  <c r="T39"/>
  <c r="T38"/>
  <c r="T37"/>
  <c r="T36"/>
  <c r="T35"/>
  <c r="T34"/>
  <c r="T33"/>
  <c r="T32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7" i="3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3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9" i="2"/>
  <c r="T68"/>
  <c r="T67"/>
  <c r="T66"/>
  <c r="T65"/>
  <c r="T64"/>
  <c r="T63"/>
  <c r="T62"/>
  <c r="T61"/>
  <c r="T60"/>
  <c r="T59"/>
  <c r="T58"/>
  <c r="T57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Q26" i="6" l="1"/>
  <c r="R26" s="1"/>
  <c r="Q10"/>
  <c r="R10" s="1"/>
  <c r="Q14"/>
  <c r="R14" s="1"/>
  <c r="Q30"/>
  <c r="R30" s="1"/>
  <c r="Q22"/>
  <c r="R22" s="1"/>
  <c r="P55" i="4"/>
  <c r="P74" i="6"/>
  <c r="Q12"/>
  <c r="R12" s="1"/>
  <c r="Q16"/>
  <c r="R16" s="1"/>
  <c r="Q20"/>
  <c r="R20" s="1"/>
  <c r="Q24"/>
  <c r="R24" s="1"/>
  <c r="Q28"/>
  <c r="R28" s="1"/>
  <c r="Q32"/>
  <c r="R32" s="1"/>
  <c r="Q36"/>
  <c r="R36" s="1"/>
  <c r="Q40"/>
  <c r="R40" s="1"/>
  <c r="Q44"/>
  <c r="R44" s="1"/>
  <c r="Q48"/>
  <c r="R48" s="1"/>
  <c r="Q52"/>
  <c r="R52" s="1"/>
  <c r="Q56"/>
  <c r="R56" s="1"/>
  <c r="Q60"/>
  <c r="R60" s="1"/>
  <c r="Q64"/>
  <c r="R64" s="1"/>
  <c r="Q68"/>
  <c r="R68" s="1"/>
  <c r="Q34"/>
  <c r="R34" s="1"/>
  <c r="Q38"/>
  <c r="R38" s="1"/>
  <c r="Q42"/>
  <c r="R42" s="1"/>
  <c r="Q46"/>
  <c r="R46" s="1"/>
  <c r="Q50"/>
  <c r="R50" s="1"/>
  <c r="Q54"/>
  <c r="R54" s="1"/>
  <c r="Q58"/>
  <c r="S58" s="1"/>
  <c r="Q62"/>
  <c r="R62" s="1"/>
  <c r="P73" i="5"/>
  <c r="P73" i="3"/>
  <c r="P74" i="2"/>
  <c r="S10" i="6"/>
  <c r="S12"/>
  <c r="V12"/>
  <c r="S18"/>
  <c r="V18"/>
  <c r="V34"/>
  <c r="V44"/>
  <c r="S66"/>
  <c r="V66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V61" s="1"/>
  <c r="Q63"/>
  <c r="Q65"/>
  <c r="Q67"/>
  <c r="Q69"/>
  <c r="V69" s="1"/>
  <c r="P73"/>
  <c r="Q13" i="5"/>
  <c r="Q17"/>
  <c r="Q21"/>
  <c r="Q25"/>
  <c r="Q27"/>
  <c r="Q29"/>
  <c r="Q33"/>
  <c r="Q10"/>
  <c r="V10" s="1"/>
  <c r="Q12"/>
  <c r="Q14"/>
  <c r="Q16"/>
  <c r="Q18"/>
  <c r="V18" s="1"/>
  <c r="Q20"/>
  <c r="Q22"/>
  <c r="Q24"/>
  <c r="Q26"/>
  <c r="V26" s="1"/>
  <c r="Q28"/>
  <c r="Q30"/>
  <c r="Q32"/>
  <c r="Q34"/>
  <c r="V34" s="1"/>
  <c r="Q36"/>
  <c r="Q38"/>
  <c r="Q40"/>
  <c r="Q42"/>
  <c r="Q44"/>
  <c r="Q46"/>
  <c r="V46" s="1"/>
  <c r="Q48"/>
  <c r="Q50"/>
  <c r="Q52"/>
  <c r="Q54"/>
  <c r="V54" s="1"/>
  <c r="Q56"/>
  <c r="Q58"/>
  <c r="Q60"/>
  <c r="Q62"/>
  <c r="V62" s="1"/>
  <c r="Q64"/>
  <c r="Q66"/>
  <c r="Q68"/>
  <c r="Q11"/>
  <c r="Q15"/>
  <c r="Q19"/>
  <c r="Q23"/>
  <c r="Q31"/>
  <c r="Q35"/>
  <c r="Q37"/>
  <c r="Q39"/>
  <c r="Q41"/>
  <c r="Q43"/>
  <c r="Q45"/>
  <c r="Q47"/>
  <c r="Q49"/>
  <c r="Q51"/>
  <c r="Q53"/>
  <c r="Q55"/>
  <c r="Q57"/>
  <c r="Q59"/>
  <c r="Q61"/>
  <c r="Q63"/>
  <c r="Q65"/>
  <c r="Q67"/>
  <c r="P72"/>
  <c r="Q13" i="4"/>
  <c r="Q17"/>
  <c r="Q21"/>
  <c r="Q25"/>
  <c r="Q29"/>
  <c r="Q31"/>
  <c r="Q10"/>
  <c r="V10" s="1"/>
  <c r="Q12"/>
  <c r="Q14"/>
  <c r="Q16"/>
  <c r="V16" s="1"/>
  <c r="Q18"/>
  <c r="Q20"/>
  <c r="Q22"/>
  <c r="Q24"/>
  <c r="V24" s="1"/>
  <c r="Q26"/>
  <c r="Q28"/>
  <c r="Q30"/>
  <c r="Q32"/>
  <c r="V32" s="1"/>
  <c r="Q34"/>
  <c r="Q36"/>
  <c r="Q38"/>
  <c r="Q40"/>
  <c r="V40" s="1"/>
  <c r="Q42"/>
  <c r="Q44"/>
  <c r="Q46"/>
  <c r="Q48"/>
  <c r="V48" s="1"/>
  <c r="Q50"/>
  <c r="Q11"/>
  <c r="Q15"/>
  <c r="Q19"/>
  <c r="Q23"/>
  <c r="Q27"/>
  <c r="Q33"/>
  <c r="Q35"/>
  <c r="Q37"/>
  <c r="Q39"/>
  <c r="Q41"/>
  <c r="Q43"/>
  <c r="Q45"/>
  <c r="Q47"/>
  <c r="Q49"/>
  <c r="P54"/>
  <c r="Q13" i="3"/>
  <c r="Q17"/>
  <c r="Q21"/>
  <c r="Q25"/>
  <c r="Q27"/>
  <c r="Q29"/>
  <c r="Q33"/>
  <c r="Q10"/>
  <c r="V10" s="1"/>
  <c r="Q12"/>
  <c r="Q14"/>
  <c r="V14" s="1"/>
  <c r="Q16"/>
  <c r="Q18"/>
  <c r="Q20"/>
  <c r="Q22"/>
  <c r="V22" s="1"/>
  <c r="Q24"/>
  <c r="Q26"/>
  <c r="Q28"/>
  <c r="Q30"/>
  <c r="V30" s="1"/>
  <c r="Q32"/>
  <c r="Q34"/>
  <c r="Q36"/>
  <c r="Q38"/>
  <c r="V38" s="1"/>
  <c r="Q40"/>
  <c r="Q42"/>
  <c r="Q44"/>
  <c r="Q46"/>
  <c r="V46" s="1"/>
  <c r="Q48"/>
  <c r="Q50"/>
  <c r="Q52"/>
  <c r="Q54"/>
  <c r="V54" s="1"/>
  <c r="Q56"/>
  <c r="Q58"/>
  <c r="Q60"/>
  <c r="Q62"/>
  <c r="V62" s="1"/>
  <c r="Q64"/>
  <c r="Q66"/>
  <c r="Q68"/>
  <c r="Q11"/>
  <c r="Q15"/>
  <c r="Q19"/>
  <c r="Q23"/>
  <c r="Q31"/>
  <c r="Q35"/>
  <c r="Q37"/>
  <c r="Q39"/>
  <c r="Q41"/>
  <c r="Q43"/>
  <c r="Q45"/>
  <c r="Q47"/>
  <c r="Q49"/>
  <c r="Q51"/>
  <c r="Q53"/>
  <c r="Q55"/>
  <c r="Q57"/>
  <c r="Q59"/>
  <c r="Q61"/>
  <c r="Q63"/>
  <c r="Q65"/>
  <c r="Q67"/>
  <c r="P72"/>
  <c r="Q13" i="2"/>
  <c r="Q17"/>
  <c r="Q21"/>
  <c r="Q25"/>
  <c r="Q29"/>
  <c r="Q33"/>
  <c r="Q37"/>
  <c r="Q39"/>
  <c r="Q10"/>
  <c r="V10" s="1"/>
  <c r="Q12"/>
  <c r="Q14"/>
  <c r="Q16"/>
  <c r="Q18"/>
  <c r="Q20"/>
  <c r="Q22"/>
  <c r="Q24"/>
  <c r="Q26"/>
  <c r="Q28"/>
  <c r="V28" s="1"/>
  <c r="Q30"/>
  <c r="Q32"/>
  <c r="Q34"/>
  <c r="Q36"/>
  <c r="V36" s="1"/>
  <c r="Q38"/>
  <c r="Q40"/>
  <c r="Q42"/>
  <c r="Q44"/>
  <c r="V44" s="1"/>
  <c r="Q46"/>
  <c r="Q48"/>
  <c r="Q50"/>
  <c r="Q52"/>
  <c r="V52" s="1"/>
  <c r="Q54"/>
  <c r="Q56"/>
  <c r="Q58"/>
  <c r="Q60"/>
  <c r="V60" s="1"/>
  <c r="Q62"/>
  <c r="Q64"/>
  <c r="Q66"/>
  <c r="Q68"/>
  <c r="V68" s="1"/>
  <c r="Q11"/>
  <c r="Q15"/>
  <c r="Q19"/>
  <c r="Q23"/>
  <c r="Q27"/>
  <c r="Q31"/>
  <c r="Q35"/>
  <c r="Q41"/>
  <c r="Q43"/>
  <c r="Q45"/>
  <c r="Q47"/>
  <c r="Q49"/>
  <c r="Q51"/>
  <c r="Q53"/>
  <c r="Q55"/>
  <c r="Q57"/>
  <c r="Q59"/>
  <c r="Q61"/>
  <c r="Q63"/>
  <c r="Q65"/>
  <c r="Q67"/>
  <c r="Q69"/>
  <c r="P73"/>
  <c r="Q10" i="1"/>
  <c r="Q47"/>
  <c r="V47" s="1"/>
  <c r="Q50"/>
  <c r="V50" s="1"/>
  <c r="Q51"/>
  <c r="V51" s="1"/>
  <c r="Q54"/>
  <c r="V54" s="1"/>
  <c r="Q55"/>
  <c r="V55" s="1"/>
  <c r="Q58"/>
  <c r="V58" s="1"/>
  <c r="Q59"/>
  <c r="V59" s="1"/>
  <c r="Q62"/>
  <c r="V62" s="1"/>
  <c r="Q63"/>
  <c r="V63" s="1"/>
  <c r="Q48"/>
  <c r="S48" s="1"/>
  <c r="Q49"/>
  <c r="V49" s="1"/>
  <c r="Q52"/>
  <c r="S52" s="1"/>
  <c r="Q53"/>
  <c r="V53" s="1"/>
  <c r="Q56"/>
  <c r="S56" s="1"/>
  <c r="Q57"/>
  <c r="V57" s="1"/>
  <c r="Q60"/>
  <c r="S60" s="1"/>
  <c r="Q61"/>
  <c r="V61" s="1"/>
  <c r="Q64"/>
  <c r="S64" s="1"/>
  <c r="Q65"/>
  <c r="V65" s="1"/>
  <c r="R56" l="1"/>
  <c r="S48" i="6"/>
  <c r="S20"/>
  <c r="V20"/>
  <c r="S60"/>
  <c r="V56"/>
  <c r="S44"/>
  <c r="S40"/>
  <c r="S28"/>
  <c r="V28"/>
  <c r="S24"/>
  <c r="V42"/>
  <c r="S16"/>
  <c r="S36"/>
  <c r="V10"/>
  <c r="V36"/>
  <c r="R64" i="1"/>
  <c r="V48" i="6"/>
  <c r="V16"/>
  <c r="R58"/>
  <c r="S50" i="1"/>
  <c r="R48"/>
  <c r="S68" i="6"/>
  <c r="V62"/>
  <c r="S52"/>
  <c r="V32"/>
  <c r="V26"/>
  <c r="S22"/>
  <c r="V58"/>
  <c r="S32"/>
  <c r="S26"/>
  <c r="S54" i="1"/>
  <c r="R50"/>
  <c r="V68" i="6"/>
  <c r="V64"/>
  <c r="V52"/>
  <c r="V46"/>
  <c r="S42"/>
  <c r="V22"/>
  <c r="R60" i="1"/>
  <c r="V40" i="6"/>
  <c r="V24"/>
  <c r="R52" i="1"/>
  <c r="V60" i="6"/>
  <c r="V54"/>
  <c r="S50"/>
  <c r="S46"/>
  <c r="S38"/>
  <c r="S34"/>
  <c r="S30"/>
  <c r="S14"/>
  <c r="S62" i="1"/>
  <c r="R54"/>
  <c r="S56" i="6"/>
  <c r="V50"/>
  <c r="V38"/>
  <c r="V30"/>
  <c r="V14"/>
  <c r="S64"/>
  <c r="S62"/>
  <c r="S54"/>
  <c r="S65"/>
  <c r="R65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V55"/>
  <c r="V51"/>
  <c r="V47"/>
  <c r="V43"/>
  <c r="V39"/>
  <c r="V35"/>
  <c r="V31"/>
  <c r="V27"/>
  <c r="V23"/>
  <c r="V19"/>
  <c r="V15"/>
  <c r="V11"/>
  <c r="V63"/>
  <c r="S69"/>
  <c r="R69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V65"/>
  <c r="V57"/>
  <c r="V53"/>
  <c r="V49"/>
  <c r="V45"/>
  <c r="V41"/>
  <c r="V37"/>
  <c r="V33"/>
  <c r="V29"/>
  <c r="V25"/>
  <c r="V21"/>
  <c r="V17"/>
  <c r="V13"/>
  <c r="V67"/>
  <c r="V59"/>
  <c r="V65" i="5"/>
  <c r="S65"/>
  <c r="R65"/>
  <c r="V61"/>
  <c r="S61"/>
  <c r="R61"/>
  <c r="V57"/>
  <c r="S57"/>
  <c r="R57"/>
  <c r="V53"/>
  <c r="S53"/>
  <c r="R53"/>
  <c r="V49"/>
  <c r="S49"/>
  <c r="R49"/>
  <c r="V45"/>
  <c r="S45"/>
  <c r="R45"/>
  <c r="V41"/>
  <c r="S41"/>
  <c r="R41"/>
  <c r="V37"/>
  <c r="S37"/>
  <c r="R37"/>
  <c r="S31"/>
  <c r="R31"/>
  <c r="V31"/>
  <c r="S19"/>
  <c r="R19"/>
  <c r="V19"/>
  <c r="S11"/>
  <c r="R11"/>
  <c r="V11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S20"/>
  <c r="R20"/>
  <c r="S16"/>
  <c r="R16"/>
  <c r="S12"/>
  <c r="R12"/>
  <c r="R10"/>
  <c r="S10"/>
  <c r="V29"/>
  <c r="R29"/>
  <c r="S29"/>
  <c r="V25"/>
  <c r="R25"/>
  <c r="S25"/>
  <c r="V17"/>
  <c r="R17"/>
  <c r="S17"/>
  <c r="V68"/>
  <c r="V60"/>
  <c r="V52"/>
  <c r="V44"/>
  <c r="V40"/>
  <c r="V32"/>
  <c r="V24"/>
  <c r="V16"/>
  <c r="V67"/>
  <c r="S67"/>
  <c r="R67"/>
  <c r="V63"/>
  <c r="S63"/>
  <c r="R63"/>
  <c r="V59"/>
  <c r="S59"/>
  <c r="R59"/>
  <c r="V55"/>
  <c r="S55"/>
  <c r="R55"/>
  <c r="V51"/>
  <c r="S51"/>
  <c r="R51"/>
  <c r="V47"/>
  <c r="S47"/>
  <c r="R47"/>
  <c r="V43"/>
  <c r="S43"/>
  <c r="R43"/>
  <c r="V39"/>
  <c r="S39"/>
  <c r="R39"/>
  <c r="V35"/>
  <c r="S35"/>
  <c r="R35"/>
  <c r="S23"/>
  <c r="R23"/>
  <c r="V23"/>
  <c r="S15"/>
  <c r="R15"/>
  <c r="V15"/>
  <c r="R66"/>
  <c r="S66"/>
  <c r="R62"/>
  <c r="S62"/>
  <c r="R58"/>
  <c r="S58"/>
  <c r="R54"/>
  <c r="S54"/>
  <c r="R50"/>
  <c r="S50"/>
  <c r="R46"/>
  <c r="S46"/>
  <c r="R42"/>
  <c r="S42"/>
  <c r="S38"/>
  <c r="R38"/>
  <c r="S34"/>
  <c r="R34"/>
  <c r="R30"/>
  <c r="S30"/>
  <c r="R26"/>
  <c r="S26"/>
  <c r="R22"/>
  <c r="S22"/>
  <c r="R18"/>
  <c r="S18"/>
  <c r="R14"/>
  <c r="S14"/>
  <c r="V33"/>
  <c r="R33"/>
  <c r="S33"/>
  <c r="V27"/>
  <c r="R27"/>
  <c r="S27"/>
  <c r="V21"/>
  <c r="R21"/>
  <c r="S21"/>
  <c r="V13"/>
  <c r="R13"/>
  <c r="S13"/>
  <c r="V64"/>
  <c r="V56"/>
  <c r="V48"/>
  <c r="V38"/>
  <c r="V30"/>
  <c r="V22"/>
  <c r="V14"/>
  <c r="V66"/>
  <c r="V58"/>
  <c r="V50"/>
  <c r="V42"/>
  <c r="V36"/>
  <c r="V28"/>
  <c r="V20"/>
  <c r="V12"/>
  <c r="V49" i="4"/>
  <c r="S49"/>
  <c r="R49"/>
  <c r="V45"/>
  <c r="S45"/>
  <c r="R45"/>
  <c r="V41"/>
  <c r="S41"/>
  <c r="R41"/>
  <c r="V37"/>
  <c r="R37"/>
  <c r="S37"/>
  <c r="S33"/>
  <c r="R33"/>
  <c r="V33"/>
  <c r="S23"/>
  <c r="R23"/>
  <c r="V23"/>
  <c r="S15"/>
  <c r="R15"/>
  <c r="V15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31"/>
  <c r="R31"/>
  <c r="S31"/>
  <c r="V25"/>
  <c r="R25"/>
  <c r="S25"/>
  <c r="V17"/>
  <c r="R17"/>
  <c r="S17"/>
  <c r="V50"/>
  <c r="V42"/>
  <c r="V34"/>
  <c r="V26"/>
  <c r="V18"/>
  <c r="V47"/>
  <c r="S47"/>
  <c r="R47"/>
  <c r="V43"/>
  <c r="S43"/>
  <c r="R43"/>
  <c r="V39"/>
  <c r="S39"/>
  <c r="R39"/>
  <c r="V35"/>
  <c r="S35"/>
  <c r="R35"/>
  <c r="S27"/>
  <c r="R27"/>
  <c r="V27"/>
  <c r="S19"/>
  <c r="R19"/>
  <c r="V19"/>
  <c r="S11"/>
  <c r="R11"/>
  <c r="V11"/>
  <c r="R48"/>
  <c r="S48"/>
  <c r="R44"/>
  <c r="S44"/>
  <c r="R40"/>
  <c r="S40"/>
  <c r="R36"/>
  <c r="S36"/>
  <c r="R32"/>
  <c r="S32"/>
  <c r="S28"/>
  <c r="R28"/>
  <c r="S24"/>
  <c r="R24"/>
  <c r="S20"/>
  <c r="R20"/>
  <c r="S16"/>
  <c r="R16"/>
  <c r="S12"/>
  <c r="R12"/>
  <c r="R10"/>
  <c r="S10"/>
  <c r="V29"/>
  <c r="R29"/>
  <c r="S29"/>
  <c r="V21"/>
  <c r="R21"/>
  <c r="S21"/>
  <c r="V13"/>
  <c r="R13"/>
  <c r="S13"/>
  <c r="V46"/>
  <c r="V38"/>
  <c r="V30"/>
  <c r="V20"/>
  <c r="V12"/>
  <c r="V44"/>
  <c r="V36"/>
  <c r="V28"/>
  <c r="V22"/>
  <c r="V14"/>
  <c r="V63" i="3"/>
  <c r="S63"/>
  <c r="R63"/>
  <c r="V55"/>
  <c r="S55"/>
  <c r="R55"/>
  <c r="V43"/>
  <c r="S43"/>
  <c r="R43"/>
  <c r="V65"/>
  <c r="S65"/>
  <c r="R65"/>
  <c r="V61"/>
  <c r="S61"/>
  <c r="R61"/>
  <c r="V57"/>
  <c r="S57"/>
  <c r="R57"/>
  <c r="V53"/>
  <c r="S53"/>
  <c r="R53"/>
  <c r="V49"/>
  <c r="S49"/>
  <c r="R49"/>
  <c r="V45"/>
  <c r="S45"/>
  <c r="R45"/>
  <c r="V41"/>
  <c r="S41"/>
  <c r="R41"/>
  <c r="V37"/>
  <c r="S37"/>
  <c r="R37"/>
  <c r="S31"/>
  <c r="R31"/>
  <c r="V31"/>
  <c r="S19"/>
  <c r="R19"/>
  <c r="V19"/>
  <c r="S11"/>
  <c r="R11"/>
  <c r="V11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S20"/>
  <c r="R20"/>
  <c r="S16"/>
  <c r="R16"/>
  <c r="S12"/>
  <c r="R12"/>
  <c r="R10"/>
  <c r="S10"/>
  <c r="V29"/>
  <c r="R29"/>
  <c r="S29"/>
  <c r="V25"/>
  <c r="R25"/>
  <c r="S25"/>
  <c r="V17"/>
  <c r="R17"/>
  <c r="S17"/>
  <c r="V64"/>
  <c r="V56"/>
  <c r="V48"/>
  <c r="V40"/>
  <c r="V32"/>
  <c r="V24"/>
  <c r="V16"/>
  <c r="V67"/>
  <c r="S67"/>
  <c r="R67"/>
  <c r="V59"/>
  <c r="S59"/>
  <c r="R59"/>
  <c r="V51"/>
  <c r="S51"/>
  <c r="R51"/>
  <c r="V47"/>
  <c r="S47"/>
  <c r="R47"/>
  <c r="V39"/>
  <c r="S39"/>
  <c r="R39"/>
  <c r="V35"/>
  <c r="S35"/>
  <c r="R35"/>
  <c r="S23"/>
  <c r="R23"/>
  <c r="V23"/>
  <c r="S15"/>
  <c r="R15"/>
  <c r="V15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33"/>
  <c r="R33"/>
  <c r="S33"/>
  <c r="V27"/>
  <c r="R27"/>
  <c r="S27"/>
  <c r="V21"/>
  <c r="R21"/>
  <c r="S21"/>
  <c r="V13"/>
  <c r="R13"/>
  <c r="S13"/>
  <c r="V68"/>
  <c r="V60"/>
  <c r="V52"/>
  <c r="V44"/>
  <c r="V36"/>
  <c r="V28"/>
  <c r="V18"/>
  <c r="V66"/>
  <c r="V58"/>
  <c r="V50"/>
  <c r="V42"/>
  <c r="V34"/>
  <c r="V26"/>
  <c r="V20"/>
  <c r="V12"/>
  <c r="V69" i="2"/>
  <c r="S69"/>
  <c r="R69"/>
  <c r="V65"/>
  <c r="S65"/>
  <c r="R65"/>
  <c r="V61"/>
  <c r="S61"/>
  <c r="R61"/>
  <c r="V57"/>
  <c r="S57"/>
  <c r="R57"/>
  <c r="V53"/>
  <c r="S53"/>
  <c r="R53"/>
  <c r="V49"/>
  <c r="S49"/>
  <c r="R49"/>
  <c r="V45"/>
  <c r="S45"/>
  <c r="R45"/>
  <c r="V41"/>
  <c r="S41"/>
  <c r="R41"/>
  <c r="S31"/>
  <c r="R31"/>
  <c r="V31"/>
  <c r="S23"/>
  <c r="R23"/>
  <c r="V23"/>
  <c r="S15"/>
  <c r="R15"/>
  <c r="V15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39"/>
  <c r="S39"/>
  <c r="R39"/>
  <c r="V33"/>
  <c r="R33"/>
  <c r="S33"/>
  <c r="V25"/>
  <c r="R25"/>
  <c r="S25"/>
  <c r="V17"/>
  <c r="R17"/>
  <c r="S17"/>
  <c r="V62"/>
  <c r="V54"/>
  <c r="V46"/>
  <c r="V38"/>
  <c r="V30"/>
  <c r="V22"/>
  <c r="V18"/>
  <c r="V14"/>
  <c r="V67"/>
  <c r="S67"/>
  <c r="R67"/>
  <c r="V63"/>
  <c r="S63"/>
  <c r="R63"/>
  <c r="V59"/>
  <c r="S59"/>
  <c r="R59"/>
  <c r="V55"/>
  <c r="S55"/>
  <c r="R55"/>
  <c r="V51"/>
  <c r="S51"/>
  <c r="R51"/>
  <c r="V47"/>
  <c r="S47"/>
  <c r="R47"/>
  <c r="V43"/>
  <c r="S43"/>
  <c r="R43"/>
  <c r="S35"/>
  <c r="R35"/>
  <c r="V35"/>
  <c r="S27"/>
  <c r="R27"/>
  <c r="V27"/>
  <c r="S19"/>
  <c r="R19"/>
  <c r="V19"/>
  <c r="S11"/>
  <c r="R11"/>
  <c r="V11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S24"/>
  <c r="R24"/>
  <c r="S20"/>
  <c r="R20"/>
  <c r="S16"/>
  <c r="R16"/>
  <c r="S12"/>
  <c r="R12"/>
  <c r="R10"/>
  <c r="S10"/>
  <c r="V37"/>
  <c r="R37"/>
  <c r="S37"/>
  <c r="V29"/>
  <c r="R29"/>
  <c r="S29"/>
  <c r="V21"/>
  <c r="R21"/>
  <c r="S21"/>
  <c r="V13"/>
  <c r="R13"/>
  <c r="S13"/>
  <c r="V66"/>
  <c r="V58"/>
  <c r="V50"/>
  <c r="V40"/>
  <c r="V32"/>
  <c r="V24"/>
  <c r="V64"/>
  <c r="V56"/>
  <c r="V48"/>
  <c r="V42"/>
  <c r="V34"/>
  <c r="V26"/>
  <c r="V20"/>
  <c r="V16"/>
  <c r="V12"/>
  <c r="S58" i="1"/>
  <c r="R62"/>
  <c r="R58"/>
  <c r="V64"/>
  <c r="V60"/>
  <c r="V56"/>
  <c r="V52"/>
  <c r="V48"/>
  <c r="S61"/>
  <c r="R61"/>
  <c r="S53"/>
  <c r="R53"/>
  <c r="S59"/>
  <c r="R59"/>
  <c r="S51"/>
  <c r="R51"/>
  <c r="S65"/>
  <c r="R65"/>
  <c r="S57"/>
  <c r="R57"/>
  <c r="S49"/>
  <c r="R49"/>
  <c r="S63"/>
  <c r="R63"/>
  <c r="S55"/>
  <c r="R55"/>
  <c r="S47"/>
  <c r="R47"/>
  <c r="AB8" i="6" l="1"/>
  <c r="AJ8"/>
  <c r="D73" s="1"/>
  <c r="AH8"/>
  <c r="D75" i="5"/>
  <c r="AF8" i="4"/>
  <c r="AH8"/>
  <c r="AJ8" i="3"/>
  <c r="D72" s="1"/>
  <c r="AH8" i="2"/>
  <c r="AF8"/>
  <c r="D76" i="6"/>
  <c r="Z8"/>
  <c r="AD8"/>
  <c r="D74"/>
  <c r="AF8"/>
  <c r="AA8"/>
  <c r="AF8" i="5"/>
  <c r="D73"/>
  <c r="AJ8"/>
  <c r="Z8"/>
  <c r="AA8"/>
  <c r="AD8"/>
  <c r="AB8"/>
  <c r="AH8"/>
  <c r="AB8" i="4"/>
  <c r="AA8"/>
  <c r="AD8"/>
  <c r="Z8"/>
  <c r="D55"/>
  <c r="AJ8"/>
  <c r="D57"/>
  <c r="AH8" i="3"/>
  <c r="D75"/>
  <c r="Z8"/>
  <c r="AA8"/>
  <c r="AD8"/>
  <c r="AB8"/>
  <c r="AF8"/>
  <c r="D73"/>
  <c r="AD8" i="2"/>
  <c r="Z8"/>
  <c r="AA8"/>
  <c r="AB8"/>
  <c r="D74"/>
  <c r="AJ8"/>
  <c r="D76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V10" s="1"/>
  <c r="Y8" i="6" l="1"/>
  <c r="AG8" s="1"/>
  <c r="D72" i="5"/>
  <c r="Y8"/>
  <c r="AK8" s="1"/>
  <c r="D54" i="4"/>
  <c r="Y8"/>
  <c r="AE8" s="1"/>
  <c r="Y8" i="3"/>
  <c r="AE8" s="1"/>
  <c r="D73" i="2"/>
  <c r="Y8"/>
  <c r="AK8" s="1"/>
  <c r="V30" i="1"/>
  <c r="V31"/>
  <c r="V32"/>
  <c r="V34"/>
  <c r="V35"/>
  <c r="V33"/>
  <c r="P69"/>
  <c r="P7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C8" i="5" l="1"/>
  <c r="AE8"/>
  <c r="AI8"/>
  <c r="AK8" i="4"/>
  <c r="AE8" i="2"/>
  <c r="AC8" i="6"/>
  <c r="P72"/>
  <c r="D72"/>
  <c r="AK8"/>
  <c r="AI8"/>
  <c r="AE8"/>
  <c r="P71" i="5"/>
  <c r="D71"/>
  <c r="AG8"/>
  <c r="P53" i="4"/>
  <c r="D53"/>
  <c r="AI8"/>
  <c r="AG8"/>
  <c r="AC8"/>
  <c r="P71" i="3"/>
  <c r="D71"/>
  <c r="AK8"/>
  <c r="AC8"/>
  <c r="AG8"/>
  <c r="AI8"/>
  <c r="P72" i="2"/>
  <c r="D72"/>
  <c r="AI8"/>
  <c r="AG8"/>
  <c r="AC8"/>
  <c r="AB8" i="1"/>
  <c r="Z8"/>
  <c r="AD8"/>
  <c r="AA8"/>
  <c r="D72" l="1"/>
  <c r="D70"/>
  <c r="AJ8"/>
  <c r="D69" s="1"/>
  <c r="AF8"/>
  <c r="AH8"/>
  <c r="Y8" l="1"/>
  <c r="D68" l="1"/>
  <c r="P68"/>
  <c r="AG8"/>
  <c r="AE8"/>
  <c r="AC8"/>
  <c r="AK8"/>
  <c r="AI8"/>
</calcChain>
</file>

<file path=xl/sharedStrings.xml><?xml version="1.0" encoding="utf-8"?>
<sst xmlns="http://schemas.openxmlformats.org/spreadsheetml/2006/main" count="2420" uniqueCount="1048">
  <si>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</si>
  <si>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</si>
  <si>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</si>
  <si>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</si>
  <si>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</si>
  <si>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</si>
  <si>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</si>
  <si>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</si>
  <si>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</si>
  <si>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</si>
  <si>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</si>
  <si>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</si>
  <si>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</si>
  <si>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</si>
  <si>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</si>
  <si>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</si>
  <si>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</si>
  <si>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</si>
  <si>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</si>
  <si>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</si>
  <si>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</si>
  <si>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</si>
  <si>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</si>
  <si>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</si>
  <si>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</si>
  <si>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</si>
  <si>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</si>
  <si>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</si>
  <si>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</si>
  <si>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</si>
  <si>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</si>
  <si>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</si>
  <si>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</si>
  <si>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</si>
  <si>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</si>
  <si>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</si>
  <si>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</si>
  <si>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</si>
  <si>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</si>
  <si>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</si>
  <si>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</si>
  <si>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</si>
  <si>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</si>
  <si>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</si>
  <si>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</si>
  <si>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</si>
  <si>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Nhóm</t>
  </si>
  <si>
    <t>Thi lần 1 học II năm học 2016 - 2017</t>
  </si>
  <si>
    <t>Các kỹ thuật lập trình</t>
  </si>
  <si>
    <t>Nhóm: INT1470-01</t>
  </si>
  <si>
    <t>Ngày thi: 06/06/2017</t>
  </si>
  <si>
    <t>Giờ thi: 8h00</t>
  </si>
  <si>
    <t>Nhóm: INT1470-06</t>
  </si>
  <si>
    <t>Nhóm: INT1470-05</t>
  </si>
  <si>
    <t>Nhóm: INT1470-04</t>
  </si>
  <si>
    <t>Nhóm: INT1470-03</t>
  </si>
  <si>
    <t>Nhóm: INT1470-02</t>
  </si>
  <si>
    <t>B14DCVT518</t>
  </si>
  <si>
    <t>Lê Tuấn</t>
  </si>
  <si>
    <t>Anh</t>
  </si>
  <si>
    <t>27/07/95</t>
  </si>
  <si>
    <t>D14CQVT04-B</t>
  </si>
  <si>
    <t>B14DCVT190</t>
  </si>
  <si>
    <t>Vũ Tuấn</t>
  </si>
  <si>
    <t>19/04/96</t>
  </si>
  <si>
    <t>D14CQVT02-B</t>
  </si>
  <si>
    <t>B14DCVT196</t>
  </si>
  <si>
    <t>Nguyễn Mạnh</t>
  </si>
  <si>
    <t>Cường</t>
  </si>
  <si>
    <t>21/06/96</t>
  </si>
  <si>
    <t>B14DCVT254</t>
  </si>
  <si>
    <t>11/07/96</t>
  </si>
  <si>
    <t>D14CQVT03-B</t>
  </si>
  <si>
    <t>B14DCVT524</t>
  </si>
  <si>
    <t>Nguyễn Minh</t>
  </si>
  <si>
    <t>Đạt</t>
  </si>
  <si>
    <t>27/10/96</t>
  </si>
  <si>
    <t>B14DCVT533</t>
  </si>
  <si>
    <t>Nguyễn Tiến</t>
  </si>
  <si>
    <t>13/05/96</t>
  </si>
  <si>
    <t>D14CQVT05-B</t>
  </si>
  <si>
    <t>B14DCVT152</t>
  </si>
  <si>
    <t>Vũ Văn</t>
  </si>
  <si>
    <t>17/02/96</t>
  </si>
  <si>
    <t>B14DCVT073</t>
  </si>
  <si>
    <t>Bùi Việt</t>
  </si>
  <si>
    <t>Dương</t>
  </si>
  <si>
    <t>05/10/96</t>
  </si>
  <si>
    <t>B14DCVT088</t>
  </si>
  <si>
    <t>Hồ Đức</t>
  </si>
  <si>
    <t>Duy</t>
  </si>
  <si>
    <t>15/09/96</t>
  </si>
  <si>
    <t>B14DCVT178</t>
  </si>
  <si>
    <t>Nguyễn Xuân</t>
  </si>
  <si>
    <t>16/04/95</t>
  </si>
  <si>
    <t>B14DCVT616</t>
  </si>
  <si>
    <t>Hoàng Ngọc</t>
  </si>
  <si>
    <t>Giang</t>
  </si>
  <si>
    <t>13/08/95</t>
  </si>
  <si>
    <t>B14DCVT060</t>
  </si>
  <si>
    <t>Lê Vũ</t>
  </si>
  <si>
    <t>Hoàng</t>
  </si>
  <si>
    <t>17/10/96</t>
  </si>
  <si>
    <t>D14CQVT06-B</t>
  </si>
  <si>
    <t>B14DCVT174</t>
  </si>
  <si>
    <t>03/01/96</t>
  </si>
  <si>
    <t>D14CQVT01-B</t>
  </si>
  <si>
    <t>B14DCVT103</t>
  </si>
  <si>
    <t>Nguyễn Thị</t>
  </si>
  <si>
    <t>Huệ</t>
  </si>
  <si>
    <t>27/11/96</t>
  </si>
  <si>
    <t>B14DCVT414</t>
  </si>
  <si>
    <t>Trần Thanh</t>
  </si>
  <si>
    <t>Hùng</t>
  </si>
  <si>
    <t>B14DCVT129</t>
  </si>
  <si>
    <t>Hường</t>
  </si>
  <si>
    <t>09/09/96</t>
  </si>
  <si>
    <t>B14DCVT036</t>
  </si>
  <si>
    <t>Tống Thị Thu</t>
  </si>
  <si>
    <t>10/10/96</t>
  </si>
  <si>
    <t>B14DCVT121</t>
  </si>
  <si>
    <t>Hoàng Mạnh</t>
  </si>
  <si>
    <t>Huy</t>
  </si>
  <si>
    <t>24/12/96</t>
  </si>
  <si>
    <t>B14DCVT387</t>
  </si>
  <si>
    <t>Hoàng Văn</t>
  </si>
  <si>
    <t>19/08/95</t>
  </si>
  <si>
    <t>B14DCVT079</t>
  </si>
  <si>
    <t>Trịnh Quang</t>
  </si>
  <si>
    <t>13/11/96</t>
  </si>
  <si>
    <t>B14DCVT562</t>
  </si>
  <si>
    <t>Nguyễn Văn</t>
  </si>
  <si>
    <t>Kỳ</t>
  </si>
  <si>
    <t>02/09/94</t>
  </si>
  <si>
    <t>B13DCVT313</t>
  </si>
  <si>
    <t>Bàn Thị</t>
  </si>
  <si>
    <t>Lan</t>
  </si>
  <si>
    <t>25/11/94</t>
  </si>
  <si>
    <t>D13CQVT07-B</t>
  </si>
  <si>
    <t>B14DCVT486</t>
  </si>
  <si>
    <t>Nguyễn Thị Thùy</t>
  </si>
  <si>
    <t>Linh</t>
  </si>
  <si>
    <t>03/11/96</t>
  </si>
  <si>
    <t>B14DCVT550</t>
  </si>
  <si>
    <t>Trần Thị Kim</t>
  </si>
  <si>
    <t>Loan</t>
  </si>
  <si>
    <t>21/12/96</t>
  </si>
  <si>
    <t>B14DCVT640</t>
  </si>
  <si>
    <t>Lê Thành</t>
  </si>
  <si>
    <t>Luân</t>
  </si>
  <si>
    <t>23/07/96</t>
  </si>
  <si>
    <t>B14DCVT491</t>
  </si>
  <si>
    <t>Trịnh Quỳnh</t>
  </si>
  <si>
    <t>Mai</t>
  </si>
  <si>
    <t>18/09/96</t>
  </si>
  <si>
    <t>B14DCVT133</t>
  </si>
  <si>
    <t>Mạnh</t>
  </si>
  <si>
    <t>05/09/96</t>
  </si>
  <si>
    <t>B14DCVT202</t>
  </si>
  <si>
    <t>Tống Duy</t>
  </si>
  <si>
    <t>Minh</t>
  </si>
  <si>
    <t>06/11/96</t>
  </si>
  <si>
    <t>B14DCVT227</t>
  </si>
  <si>
    <t>Mai Hải</t>
  </si>
  <si>
    <t>Nam</t>
  </si>
  <si>
    <t>19/05/96</t>
  </si>
  <si>
    <t>B14DCVT213</t>
  </si>
  <si>
    <t>Nguyễn Hiếu</t>
  </si>
  <si>
    <t>Nghĩa</t>
  </si>
  <si>
    <t>14/11/95</t>
  </si>
  <si>
    <t>B14DCVT059</t>
  </si>
  <si>
    <t>Lê Thị</t>
  </si>
  <si>
    <t>Ngọc</t>
  </si>
  <si>
    <t>07/05/96</t>
  </si>
  <si>
    <t>B14DCVT651</t>
  </si>
  <si>
    <t>Nguyễn Đức</t>
  </si>
  <si>
    <t>Phong</t>
  </si>
  <si>
    <t>26/10/96</t>
  </si>
  <si>
    <t>B14DCVT393</t>
  </si>
  <si>
    <t>Trương Đức</t>
  </si>
  <si>
    <t>Quyền</t>
  </si>
  <si>
    <t>04/07/96</t>
  </si>
  <si>
    <t>B14DCVT437</t>
  </si>
  <si>
    <t>Đỗ Văn</t>
  </si>
  <si>
    <t>Sáng</t>
  </si>
  <si>
    <t>25/10/96</t>
  </si>
  <si>
    <t>B14DCVT244</t>
  </si>
  <si>
    <t>Lê Hùng</t>
  </si>
  <si>
    <t>Sơn</t>
  </si>
  <si>
    <t>02/06/96</t>
  </si>
  <si>
    <t>B14DCVT500</t>
  </si>
  <si>
    <t>Trịnh Xuân</t>
  </si>
  <si>
    <t>Thọ</t>
  </si>
  <si>
    <t>04/03/96</t>
  </si>
  <si>
    <t>B14DCVT198</t>
  </si>
  <si>
    <t>Thuận</t>
  </si>
  <si>
    <t>27/07/96</t>
  </si>
  <si>
    <t>B14DCVT253</t>
  </si>
  <si>
    <t>27/08/96</t>
  </si>
  <si>
    <t>B14DCVT053</t>
  </si>
  <si>
    <t>Thương</t>
  </si>
  <si>
    <t>23/06/96</t>
  </si>
  <si>
    <t>B14DCVT016</t>
  </si>
  <si>
    <t>Trần Minh</t>
  </si>
  <si>
    <t>Tiến</t>
  </si>
  <si>
    <t>15/03/96</t>
  </si>
  <si>
    <t>B14DCVT194</t>
  </si>
  <si>
    <t>Hà Huy</t>
  </si>
  <si>
    <t>Tiệp</t>
  </si>
  <si>
    <t>03/03/95</t>
  </si>
  <si>
    <t>B14DCVT138</t>
  </si>
  <si>
    <t>Nguyễn Thị Huyền</t>
  </si>
  <si>
    <t>Trang</t>
  </si>
  <si>
    <t>17/12/96</t>
  </si>
  <si>
    <t>B14DCVT255</t>
  </si>
  <si>
    <t>Nguyễn Thành</t>
  </si>
  <si>
    <t>Trung</t>
  </si>
  <si>
    <t>02/08/95</t>
  </si>
  <si>
    <t>B14DCVT090</t>
  </si>
  <si>
    <t>Phạm Quang</t>
  </si>
  <si>
    <t>12/02/96</t>
  </si>
  <si>
    <t>B14DCVT050</t>
  </si>
  <si>
    <t>Tú</t>
  </si>
  <si>
    <t>09/05/96</t>
  </si>
  <si>
    <t>B14DCVT166</t>
  </si>
  <si>
    <t>Cao Văn</t>
  </si>
  <si>
    <t>Tuân</t>
  </si>
  <si>
    <t>20/08/95</t>
  </si>
  <si>
    <t>B14DCVT682</t>
  </si>
  <si>
    <t>Nguyễn Danh</t>
  </si>
  <si>
    <t>Tuấn</t>
  </si>
  <si>
    <t>06/01/96</t>
  </si>
  <si>
    <t>B14DCVT161</t>
  </si>
  <si>
    <t>Đỗ Minh</t>
  </si>
  <si>
    <t>Tùng</t>
  </si>
  <si>
    <t>17/08/95</t>
  </si>
  <si>
    <t>B14DCVT314</t>
  </si>
  <si>
    <t>Lê Hồng</t>
  </si>
  <si>
    <t>12/01/90</t>
  </si>
  <si>
    <t>B13DCVT381</t>
  </si>
  <si>
    <t>Lê Thanh</t>
  </si>
  <si>
    <t>02/12/95</t>
  </si>
  <si>
    <t>D13CQVT08-B</t>
  </si>
  <si>
    <t>B14DCVT071</t>
  </si>
  <si>
    <t>06/08/96</t>
  </si>
  <si>
    <t>B14DCVT237</t>
  </si>
  <si>
    <t>09/03/96</t>
  </si>
  <si>
    <t>B14DCVT637</t>
  </si>
  <si>
    <t>Lê Huy</t>
  </si>
  <si>
    <t>Tuyên</t>
  </si>
  <si>
    <t>14/12/96</t>
  </si>
  <si>
    <t>B14DCVT154</t>
  </si>
  <si>
    <t>Uyên</t>
  </si>
  <si>
    <t>28/11/96</t>
  </si>
  <si>
    <t>B14DCVT461</t>
  </si>
  <si>
    <t>Vũ</t>
  </si>
  <si>
    <t>23/06/95</t>
  </si>
  <si>
    <t>B14DCVT673</t>
  </si>
  <si>
    <t>Lê Phong</t>
  </si>
  <si>
    <t>28/11/95</t>
  </si>
  <si>
    <t>B14DCVT048</t>
  </si>
  <si>
    <t>Nguyễn Công Nhật</t>
  </si>
  <si>
    <t>01/06/96</t>
  </si>
  <si>
    <t>B14DCVT039</t>
  </si>
  <si>
    <t>Nguyễn Khắc</t>
  </si>
  <si>
    <t>28/10/96</t>
  </si>
  <si>
    <t>B14DCVT107</t>
  </si>
  <si>
    <t>Phạm Kim</t>
  </si>
  <si>
    <t>07/01/96</t>
  </si>
  <si>
    <t>B14DCVT158</t>
  </si>
  <si>
    <t>Trần Nguyên</t>
  </si>
  <si>
    <t>24/06/96</t>
  </si>
  <si>
    <t>B14DCVT236</t>
  </si>
  <si>
    <t>Tạ Duy</t>
  </si>
  <si>
    <t>Bình</t>
  </si>
  <si>
    <t>21/10/96</t>
  </si>
  <si>
    <t>B14DCVT232</t>
  </si>
  <si>
    <t>Thái Phương</t>
  </si>
  <si>
    <t>Chi</t>
  </si>
  <si>
    <t>02/08/96</t>
  </si>
  <si>
    <t>B14DCVT256</t>
  </si>
  <si>
    <t>Trần Đình</t>
  </si>
  <si>
    <t>Chiến</t>
  </si>
  <si>
    <t>12/09/95</t>
  </si>
  <si>
    <t>B14DCVT233</t>
  </si>
  <si>
    <t>Hoàng Chí</t>
  </si>
  <si>
    <t>Công</t>
  </si>
  <si>
    <t>11/08/95</t>
  </si>
  <si>
    <t>B14DCVT145</t>
  </si>
  <si>
    <t>Trịnh Minh</t>
  </si>
  <si>
    <t>17/06/96</t>
  </si>
  <si>
    <t>B14DCVT075</t>
  </si>
  <si>
    <t>25/02/96</t>
  </si>
  <si>
    <t>B14DCVT220</t>
  </si>
  <si>
    <t>Nguyễn Hữu</t>
  </si>
  <si>
    <t>Danh</t>
  </si>
  <si>
    <t>25/04/95</t>
  </si>
  <si>
    <t>B14DCVT046</t>
  </si>
  <si>
    <t>Phạm Tiến</t>
  </si>
  <si>
    <t>28/03/96</t>
  </si>
  <si>
    <t>B14DCVT200</t>
  </si>
  <si>
    <t>Dung</t>
  </si>
  <si>
    <t>29/12/96</t>
  </si>
  <si>
    <t>B14DCVT141</t>
  </si>
  <si>
    <t>Trương Hải</t>
  </si>
  <si>
    <t>27/09/96</t>
  </si>
  <si>
    <t>B14DCVT252</t>
  </si>
  <si>
    <t>Lê Văn</t>
  </si>
  <si>
    <t>B14DCVT113</t>
  </si>
  <si>
    <t>Lê Minh</t>
  </si>
  <si>
    <t>15/07/96</t>
  </si>
  <si>
    <t>B14DCVT077</t>
  </si>
  <si>
    <t>Dương Văn</t>
  </si>
  <si>
    <t>Hải</t>
  </si>
  <si>
    <t>B14DCVT005</t>
  </si>
  <si>
    <t>Hoàng Trọng</t>
  </si>
  <si>
    <t>Hiếu</t>
  </si>
  <si>
    <t>18/12/96</t>
  </si>
  <si>
    <t>B14DCVT349</t>
  </si>
  <si>
    <t>Đào Văn</t>
  </si>
  <si>
    <t>Hợp</t>
  </si>
  <si>
    <t>16/06/96</t>
  </si>
  <si>
    <t>B14DCVT179</t>
  </si>
  <si>
    <t>10/08/96</t>
  </si>
  <si>
    <t>B14DCVT102</t>
  </si>
  <si>
    <t>Huế</t>
  </si>
  <si>
    <t>08/04/96</t>
  </si>
  <si>
    <t>B14DCVT208</t>
  </si>
  <si>
    <t>09/10/96</t>
  </si>
  <si>
    <t>B14DCVT263</t>
  </si>
  <si>
    <t>Trương Văn</t>
  </si>
  <si>
    <t>B14DCVT270</t>
  </si>
  <si>
    <t>Ma Phúc</t>
  </si>
  <si>
    <t>Kết</t>
  </si>
  <si>
    <t>08/08/95</t>
  </si>
  <si>
    <t>B14DCVT080</t>
  </si>
  <si>
    <t>Nguyễn Huy</t>
  </si>
  <si>
    <t>Khánh</t>
  </si>
  <si>
    <t>17/10/95</t>
  </si>
  <si>
    <t>B14DCVT180</t>
  </si>
  <si>
    <t>Trần ánh</t>
  </si>
  <si>
    <t>Lê</t>
  </si>
  <si>
    <t>B14DCVT224</t>
  </si>
  <si>
    <t>Lê Dũng</t>
  </si>
  <si>
    <t>04/03/95</t>
  </si>
  <si>
    <t>B14DCVT374</t>
  </si>
  <si>
    <t>Nguyễn Thị Mỹ</t>
  </si>
  <si>
    <t>B14DCVT163</t>
  </si>
  <si>
    <t>Lợi</t>
  </si>
  <si>
    <t>17/04/96</t>
  </si>
  <si>
    <t>B14DCVT176</t>
  </si>
  <si>
    <t>Lê Quốc</t>
  </si>
  <si>
    <t>Long</t>
  </si>
  <si>
    <t>10/04/96</t>
  </si>
  <si>
    <t>B14DCVT193</t>
  </si>
  <si>
    <t>Đỗ Nhật</t>
  </si>
  <si>
    <t>05/08/96</t>
  </si>
  <si>
    <t>B14DCVT188</t>
  </si>
  <si>
    <t>Mỹ</t>
  </si>
  <si>
    <t>07/08/96</t>
  </si>
  <si>
    <t>B14DCVT031</t>
  </si>
  <si>
    <t>Hoàng Đức</t>
  </si>
  <si>
    <t>B14DCVT156</t>
  </si>
  <si>
    <t>Ngô Văn</t>
  </si>
  <si>
    <t>01/01/95</t>
  </si>
  <si>
    <t>B14DCVT264</t>
  </si>
  <si>
    <t>10/06/96</t>
  </si>
  <si>
    <t>B14DCVT142</t>
  </si>
  <si>
    <t>Đặng Đức</t>
  </si>
  <si>
    <t>Nhật</t>
  </si>
  <si>
    <t>05/06/95</t>
  </si>
  <si>
    <t>B14DCVT076</t>
  </si>
  <si>
    <t>Vũ Yến</t>
  </si>
  <si>
    <t>Nhi</t>
  </si>
  <si>
    <t>07/12/96</t>
  </si>
  <si>
    <t>B14DCVT007</t>
  </si>
  <si>
    <t>Nguyễn Kiều</t>
  </si>
  <si>
    <t>Oanh</t>
  </si>
  <si>
    <t>21/05/96</t>
  </si>
  <si>
    <t>B14DCVT425</t>
  </si>
  <si>
    <t>Nguyễn Quốc</t>
  </si>
  <si>
    <t>19/10/96</t>
  </si>
  <si>
    <t>B14DCVT687</t>
  </si>
  <si>
    <t>Hoàng Thị</t>
  </si>
  <si>
    <t>Quỳnh</t>
  </si>
  <si>
    <t>B14DCVT019</t>
  </si>
  <si>
    <t>Nguyễn Thị Như</t>
  </si>
  <si>
    <t>08/08/96</t>
  </si>
  <si>
    <t>B14DCVT149</t>
  </si>
  <si>
    <t>Vũ Minh</t>
  </si>
  <si>
    <t>28/06/96</t>
  </si>
  <si>
    <t>B14DCVT104</t>
  </si>
  <si>
    <t>Đinh Xuân</t>
  </si>
  <si>
    <t>Tài</t>
  </si>
  <si>
    <t>22/09/96</t>
  </si>
  <si>
    <t>B14DCVT110</t>
  </si>
  <si>
    <t>Thắng</t>
  </si>
  <si>
    <t>19/11/96</t>
  </si>
  <si>
    <t>B14DCVT173</t>
  </si>
  <si>
    <t>Thành</t>
  </si>
  <si>
    <t>B14DCVT032</t>
  </si>
  <si>
    <t>Trần Thị</t>
  </si>
  <si>
    <t>Thảo</t>
  </si>
  <si>
    <t>24/11/96</t>
  </si>
  <si>
    <t>B14DCVT215</t>
  </si>
  <si>
    <t>Thế</t>
  </si>
  <si>
    <t>07/11/95</t>
  </si>
  <si>
    <t>B14DCVT009</t>
  </si>
  <si>
    <t>Nguyễn Viết</t>
  </si>
  <si>
    <t>Thịnh</t>
  </si>
  <si>
    <t>23/05/96</t>
  </si>
  <si>
    <t>B13DCVT283</t>
  </si>
  <si>
    <t>Đỗ Duy</t>
  </si>
  <si>
    <t>28/12/95</t>
  </si>
  <si>
    <t>D13CQVT06-B</t>
  </si>
  <si>
    <t>B14DCVT691</t>
  </si>
  <si>
    <t>Mã Kiến</t>
  </si>
  <si>
    <t>Thức</t>
  </si>
  <si>
    <t>10/12/90</t>
  </si>
  <si>
    <t>B14DCVT242</t>
  </si>
  <si>
    <t>Bùi Tiến</t>
  </si>
  <si>
    <t>Thực</t>
  </si>
  <si>
    <t>19/01/96</t>
  </si>
  <si>
    <t>B14DCVT247</t>
  </si>
  <si>
    <t>Trần Thị Thanh</t>
  </si>
  <si>
    <t>Thủy</t>
  </si>
  <si>
    <t>B14DCVT084</t>
  </si>
  <si>
    <t>17/03/96</t>
  </si>
  <si>
    <t>B13DCVT286</t>
  </si>
  <si>
    <t>Bùi Huy</t>
  </si>
  <si>
    <t>Toản</t>
  </si>
  <si>
    <t>09/09/93</t>
  </si>
  <si>
    <t>B14DCVT235</t>
  </si>
  <si>
    <t>Đỗ Thị Thu</t>
  </si>
  <si>
    <t>24/03/96</t>
  </si>
  <si>
    <t>B14DCVT320</t>
  </si>
  <si>
    <t>27/06/96</t>
  </si>
  <si>
    <t>B14DCVT153</t>
  </si>
  <si>
    <t>Tô Thành</t>
  </si>
  <si>
    <t>18/06/96</t>
  </si>
  <si>
    <t>B14DCVT108</t>
  </si>
  <si>
    <t>Lê Thế</t>
  </si>
  <si>
    <t>B14DCVT638</t>
  </si>
  <si>
    <t>Vĩ</t>
  </si>
  <si>
    <t>30/04/95</t>
  </si>
  <si>
    <t>B14DCVT218</t>
  </si>
  <si>
    <t>Việt</t>
  </si>
  <si>
    <t>31/01/96</t>
  </si>
  <si>
    <t>B16LDVT001</t>
  </si>
  <si>
    <t>Nguyễn Tuấn</t>
  </si>
  <si>
    <t>L16CQVT01-B</t>
  </si>
  <si>
    <t>B14DCVT321</t>
  </si>
  <si>
    <t>Nguyễn Việt</t>
  </si>
  <si>
    <t>13/03/96</t>
  </si>
  <si>
    <t>B14DCVT211</t>
  </si>
  <si>
    <t>B14DCVT241</t>
  </si>
  <si>
    <t>Nguyễn Ngọc</t>
  </si>
  <si>
    <t>27/05/94</t>
  </si>
  <si>
    <t>B14DCVT216</t>
  </si>
  <si>
    <t>Cao Ngọc</t>
  </si>
  <si>
    <t>Chung</t>
  </si>
  <si>
    <t>B14DCVT207</t>
  </si>
  <si>
    <t>Chu Chí</t>
  </si>
  <si>
    <t>21/07/96</t>
  </si>
  <si>
    <t>B14DCVT526</t>
  </si>
  <si>
    <t>Nguyễn Chí</t>
  </si>
  <si>
    <t>15/11/96</t>
  </si>
  <si>
    <t>B14DCVT035</t>
  </si>
  <si>
    <t>Nguyễn Công</t>
  </si>
  <si>
    <t>11/12/96</t>
  </si>
  <si>
    <t>B14DCVT185</t>
  </si>
  <si>
    <t>02/09/96</t>
  </si>
  <si>
    <t>B14DCVT134</t>
  </si>
  <si>
    <t>Đỗ Tuấn</t>
  </si>
  <si>
    <t>B14DCVT400</t>
  </si>
  <si>
    <t>Hoàng Minh</t>
  </si>
  <si>
    <t>Đức</t>
  </si>
  <si>
    <t>04/02/96</t>
  </si>
  <si>
    <t>B14DCVT052</t>
  </si>
  <si>
    <t>Nguyễn Hồng</t>
  </si>
  <si>
    <t>10/12/96</t>
  </si>
  <si>
    <t>B14DCVT099</t>
  </si>
  <si>
    <t>Vũ Thị Ngọc</t>
  </si>
  <si>
    <t>10/03/96</t>
  </si>
  <si>
    <t>B14DCVT101</t>
  </si>
  <si>
    <t>Dũng</t>
  </si>
  <si>
    <t>B14DCVT239</t>
  </si>
  <si>
    <t>Nguyễn Đăng</t>
  </si>
  <si>
    <t>04/08/96</t>
  </si>
  <si>
    <t>B15LDVT003</t>
  </si>
  <si>
    <t>Nguyễn Đình</t>
  </si>
  <si>
    <t>22/02/94</t>
  </si>
  <si>
    <t>L15CQVT01-B</t>
  </si>
  <si>
    <t>B16LDVT002</t>
  </si>
  <si>
    <t>Phạm Thị</t>
  </si>
  <si>
    <t>Hà</t>
  </si>
  <si>
    <t>10/04/94</t>
  </si>
  <si>
    <t>B16LDVT003</t>
  </si>
  <si>
    <t>Lê Ngọc</t>
  </si>
  <si>
    <t>Hân</t>
  </si>
  <si>
    <t>07/05/94</t>
  </si>
  <si>
    <t>B14DCVT552</t>
  </si>
  <si>
    <t>Dương Đức</t>
  </si>
  <si>
    <t>Hạnh</t>
  </si>
  <si>
    <t>28/07/95</t>
  </si>
  <si>
    <t>B13DCVT352</t>
  </si>
  <si>
    <t>Lê Quang</t>
  </si>
  <si>
    <t>06/04/95</t>
  </si>
  <si>
    <t>B14DCVT127</t>
  </si>
  <si>
    <t>04/12/96</t>
  </si>
  <si>
    <t>B14DCVT187</t>
  </si>
  <si>
    <t>Lê Mạnh</t>
  </si>
  <si>
    <t>29/05/95</t>
  </si>
  <si>
    <t>B14DCVT010</t>
  </si>
  <si>
    <t>Ngô Mạnh</t>
  </si>
  <si>
    <t>10/08/89</t>
  </si>
  <si>
    <t>B14DCVT578</t>
  </si>
  <si>
    <t>Hưng</t>
  </si>
  <si>
    <t>12/10/96</t>
  </si>
  <si>
    <t>B12DCVT208</t>
  </si>
  <si>
    <t>Trần Việt</t>
  </si>
  <si>
    <t>22/10/94</t>
  </si>
  <si>
    <t>D12CQVT05-B</t>
  </si>
  <si>
    <t>B14DCVT128</t>
  </si>
  <si>
    <t>Dương Thị Ngọc</t>
  </si>
  <si>
    <t>Huyền</t>
  </si>
  <si>
    <t>28/01/96</t>
  </si>
  <si>
    <t>B14DCVT442</t>
  </si>
  <si>
    <t>Nguyễn</t>
  </si>
  <si>
    <t>Khang</t>
  </si>
  <si>
    <t>B14DCVT594</t>
  </si>
  <si>
    <t>Đặng Ngọc</t>
  </si>
  <si>
    <t>Khoa</t>
  </si>
  <si>
    <t>11/08/96</t>
  </si>
  <si>
    <t>B14DCVT214</t>
  </si>
  <si>
    <t>Phan Anh</t>
  </si>
  <si>
    <t>26/06/96</t>
  </si>
  <si>
    <t>B16LDVT004</t>
  </si>
  <si>
    <t>Nguyễn Tùng</t>
  </si>
  <si>
    <t>Lâm</t>
  </si>
  <si>
    <t>16/05/91</t>
  </si>
  <si>
    <t>B14DCVT492</t>
  </si>
  <si>
    <t>Trần Văn</t>
  </si>
  <si>
    <t>18/04/96</t>
  </si>
  <si>
    <t>B14DCVT117</t>
  </si>
  <si>
    <t>Luật</t>
  </si>
  <si>
    <t>14/05/96</t>
  </si>
  <si>
    <t>B14DCVT209</t>
  </si>
  <si>
    <t>Chúc Đức</t>
  </si>
  <si>
    <t>18/11/96</t>
  </si>
  <si>
    <t>B14DCVT534</t>
  </si>
  <si>
    <t>19/05/95</t>
  </si>
  <si>
    <t>B14DCVT097</t>
  </si>
  <si>
    <t>09/08/96</t>
  </si>
  <si>
    <t>B16LDVT005</t>
  </si>
  <si>
    <t>Trần Tuyết</t>
  </si>
  <si>
    <t>28/02/94</t>
  </si>
  <si>
    <t>B14DCVT367</t>
  </si>
  <si>
    <t>Nguyễn Phương</t>
  </si>
  <si>
    <t>25/06/96</t>
  </si>
  <si>
    <t>B14DCVT074</t>
  </si>
  <si>
    <t>03/04/96</t>
  </si>
  <si>
    <t>B14DCVT122</t>
  </si>
  <si>
    <t>Nguyễn Hải</t>
  </si>
  <si>
    <t>05/02/96</t>
  </si>
  <si>
    <t>B14DCVT164</t>
  </si>
  <si>
    <t>Phúc</t>
  </si>
  <si>
    <t>23/01/95</t>
  </si>
  <si>
    <t>B12DCVT329</t>
  </si>
  <si>
    <t>Vũ Đức</t>
  </si>
  <si>
    <t>Quang</t>
  </si>
  <si>
    <t>06/02/94</t>
  </si>
  <si>
    <t>D12CQVT07-B</t>
  </si>
  <si>
    <t>B15LDVT006</t>
  </si>
  <si>
    <t>Ma Văn</t>
  </si>
  <si>
    <t>Quyết</t>
  </si>
  <si>
    <t>19/05/93</t>
  </si>
  <si>
    <t>B14DCVT424</t>
  </si>
  <si>
    <t>Phạm Văn</t>
  </si>
  <si>
    <t>13/07/96</t>
  </si>
  <si>
    <t>B14DCVT165</t>
  </si>
  <si>
    <t>19/06/96</t>
  </si>
  <si>
    <t>B14DCVT251</t>
  </si>
  <si>
    <t>29/08/96</t>
  </si>
  <si>
    <t>B14DCVT258</t>
  </si>
  <si>
    <t>Sỹ</t>
  </si>
  <si>
    <t>09/12/94</t>
  </si>
  <si>
    <t>B15LDVT008</t>
  </si>
  <si>
    <t>Tân</t>
  </si>
  <si>
    <t>10/03/93</t>
  </si>
  <si>
    <t>B14DCVT223</t>
  </si>
  <si>
    <t>Đỗ Hồng</t>
  </si>
  <si>
    <t>Thái</t>
  </si>
  <si>
    <t>18/10/95</t>
  </si>
  <si>
    <t>B14DCVT210</t>
  </si>
  <si>
    <t>Nguyễn Duy</t>
  </si>
  <si>
    <t>Thanh</t>
  </si>
  <si>
    <t>05/12/96</t>
  </si>
  <si>
    <t>B14DCVT047</t>
  </si>
  <si>
    <t>02/02/96</t>
  </si>
  <si>
    <t>B14DCVT230</t>
  </si>
  <si>
    <t>Mai Vũ</t>
  </si>
  <si>
    <t>Toàn</t>
  </si>
  <si>
    <t>B15LDVT010</t>
  </si>
  <si>
    <t>Trong</t>
  </si>
  <si>
    <t>20/01/93</t>
  </si>
  <si>
    <t>B14DCVT029</t>
  </si>
  <si>
    <t>Mai Ngọc</t>
  </si>
  <si>
    <t>07/04/96</t>
  </si>
  <si>
    <t>B14DCVT650</t>
  </si>
  <si>
    <t>Đoàn Văn</t>
  </si>
  <si>
    <t>23/09/95</t>
  </si>
  <si>
    <t>B14DCVT135</t>
  </si>
  <si>
    <t>Lê Hoàng Anh</t>
  </si>
  <si>
    <t>16/11/96</t>
  </si>
  <si>
    <t>B14DCVT249</t>
  </si>
  <si>
    <t>Nguyễn Vũ Anh</t>
  </si>
  <si>
    <t>20/11/96</t>
  </si>
  <si>
    <t>B14DCVT078</t>
  </si>
  <si>
    <t>22/06/96</t>
  </si>
  <si>
    <t>B12DCVT190</t>
  </si>
  <si>
    <t>Trần Hữu</t>
  </si>
  <si>
    <t>01/01/93</t>
  </si>
  <si>
    <t>D12CQVT04-B</t>
  </si>
  <si>
    <t>B14DCVT498</t>
  </si>
  <si>
    <t>Bùi Thị Diệu</t>
  </si>
  <si>
    <t>Vân</t>
  </si>
  <si>
    <t>02/06/94</t>
  </si>
  <si>
    <t>B14DCVT612</t>
  </si>
  <si>
    <t>Nguyễn Thị Mai</t>
  </si>
  <si>
    <t>09/12/96</t>
  </si>
  <si>
    <t>B14DCVT422</t>
  </si>
  <si>
    <t>Trần Thế</t>
  </si>
  <si>
    <t>11/11/95</t>
  </si>
  <si>
    <t>B14DCVT322</t>
  </si>
  <si>
    <t>Lê Phương</t>
  </si>
  <si>
    <t>ánh</t>
  </si>
  <si>
    <t>14/04/96</t>
  </si>
  <si>
    <t>B14DCVT245</t>
  </si>
  <si>
    <t>13/08/96</t>
  </si>
  <si>
    <t>B14DCVT238</t>
  </si>
  <si>
    <t>Tô Đình</t>
  </si>
  <si>
    <t>11/03/96</t>
  </si>
  <si>
    <t>B14DCVT150</t>
  </si>
  <si>
    <t>Lê Tiến</t>
  </si>
  <si>
    <t>Chiều</t>
  </si>
  <si>
    <t>08/11/96</t>
  </si>
  <si>
    <t>B14DCVT540</t>
  </si>
  <si>
    <t>Cấn Văn</t>
  </si>
  <si>
    <t>22/04/96</t>
  </si>
  <si>
    <t>B14DCVT267</t>
  </si>
  <si>
    <t>Đoàn</t>
  </si>
  <si>
    <t>11/04/95</t>
  </si>
  <si>
    <t>B14LDVT017</t>
  </si>
  <si>
    <t>Phạm Công</t>
  </si>
  <si>
    <t>20/02/92</t>
  </si>
  <si>
    <t>L14CQVT01-B</t>
  </si>
  <si>
    <t>B14DCVT470</t>
  </si>
  <si>
    <t>Nguyễn Thái</t>
  </si>
  <si>
    <t>21/03/96</t>
  </si>
  <si>
    <t>B14DCVT065</t>
  </si>
  <si>
    <t>15/12/96</t>
  </si>
  <si>
    <t>B14DCVT399</t>
  </si>
  <si>
    <t>Trần Tiến</t>
  </si>
  <si>
    <t>12/05/95</t>
  </si>
  <si>
    <t>B14DCVT549</t>
  </si>
  <si>
    <t>Nguyễn Đình Thanh</t>
  </si>
  <si>
    <t>B14DCVT042</t>
  </si>
  <si>
    <t>Lưu Xuân</t>
  </si>
  <si>
    <t>18/02/96</t>
  </si>
  <si>
    <t>B12DCVT013</t>
  </si>
  <si>
    <t>Thân Đức</t>
  </si>
  <si>
    <t>08/03/88</t>
  </si>
  <si>
    <t>D12CQVT01-B</t>
  </si>
  <si>
    <t>B14DCVT087</t>
  </si>
  <si>
    <t>B14DCVT268</t>
  </si>
  <si>
    <t>11/12/95</t>
  </si>
  <si>
    <t>B14DCVT502</t>
  </si>
  <si>
    <t>Khuê</t>
  </si>
  <si>
    <t>01/04/93</t>
  </si>
  <si>
    <t>B14DCVT248</t>
  </si>
  <si>
    <t>Đinh Văn</t>
  </si>
  <si>
    <t>08/07/96</t>
  </si>
  <si>
    <t>B14DCVT192</t>
  </si>
  <si>
    <t>17/03/95</t>
  </si>
  <si>
    <t>B14DCVT506</t>
  </si>
  <si>
    <t>B14DCVT624</t>
  </si>
  <si>
    <t>Trương Công</t>
  </si>
  <si>
    <t>13/12/95</t>
  </si>
  <si>
    <t>B14DCVT070</t>
  </si>
  <si>
    <t>Trần Văn Hoàng</t>
  </si>
  <si>
    <t>06/02/96</t>
  </si>
  <si>
    <t>B14DCVT373</t>
  </si>
  <si>
    <t>Trần Vũ Thành</t>
  </si>
  <si>
    <t>20/05/95</t>
  </si>
  <si>
    <t>B12DCKT154</t>
  </si>
  <si>
    <t>Ngân</t>
  </si>
  <si>
    <t>07/02/94</t>
  </si>
  <si>
    <t>D12CQKT03-B</t>
  </si>
  <si>
    <t>B14DCVT351</t>
  </si>
  <si>
    <t>Hà Quang</t>
  </si>
  <si>
    <t>29/12/95</t>
  </si>
  <si>
    <t>B14DCVT580</t>
  </si>
  <si>
    <t>Bùi Văn</t>
  </si>
  <si>
    <t>Phi</t>
  </si>
  <si>
    <t>02/01/96</t>
  </si>
  <si>
    <t>B14DCVT115</t>
  </si>
  <si>
    <t>Phạm Hoàng</t>
  </si>
  <si>
    <t>B13DCVT320</t>
  </si>
  <si>
    <t>02/06/95</t>
  </si>
  <si>
    <t>B14DCVT510</t>
  </si>
  <si>
    <t>Trần Bá</t>
  </si>
  <si>
    <t>Tạo</t>
  </si>
  <si>
    <t>01/09/96</t>
  </si>
  <si>
    <t>B13DCVT140</t>
  </si>
  <si>
    <t>Dương Duy</t>
  </si>
  <si>
    <t>19/09/95</t>
  </si>
  <si>
    <t>D13CQVT03-B</t>
  </si>
  <si>
    <t>B14DCVT195</t>
  </si>
  <si>
    <t>Đỗ Trung</t>
  </si>
  <si>
    <t>B14DCVT477</t>
  </si>
  <si>
    <t>B14DCVT083</t>
  </si>
  <si>
    <t>Lê Đăng</t>
  </si>
  <si>
    <t>Thiện</t>
  </si>
  <si>
    <t>17/11/96</t>
  </si>
  <si>
    <t>B14LDVT051</t>
  </si>
  <si>
    <t>16/09/91</t>
  </si>
  <si>
    <t>B12DCVT339</t>
  </si>
  <si>
    <t>22/12/94</t>
  </si>
  <si>
    <t>B14DCVT683</t>
  </si>
  <si>
    <t>Trường</t>
  </si>
  <si>
    <t>14/06/96</t>
  </si>
  <si>
    <t>B14DCVT485</t>
  </si>
  <si>
    <t>27/12/96</t>
  </si>
  <si>
    <t>B14DCVT674</t>
  </si>
  <si>
    <t>Phạm Tuấn</t>
  </si>
  <si>
    <t>14/10/96</t>
  </si>
  <si>
    <t>B14DCVT474</t>
  </si>
  <si>
    <t>Vượng</t>
  </si>
  <si>
    <t>18/01/96</t>
  </si>
  <si>
    <t>B13DCVT389</t>
  </si>
  <si>
    <t>Yên</t>
  </si>
  <si>
    <t>11/05/95</t>
  </si>
  <si>
    <t>N14DCVT060</t>
  </si>
  <si>
    <t>07/12/95</t>
  </si>
  <si>
    <t>B14DCVT231</t>
  </si>
  <si>
    <t>05/07/95</t>
  </si>
  <si>
    <t>B14DCVT183</t>
  </si>
  <si>
    <t>02/11/96</t>
  </si>
  <si>
    <t>B14DCVT199</t>
  </si>
  <si>
    <t>B14DCVT339</t>
  </si>
  <si>
    <t>Phan Hồng</t>
  </si>
  <si>
    <t>Bảo</t>
  </si>
  <si>
    <t>01/11/96</t>
  </si>
  <si>
    <t>B14DCVT201</t>
  </si>
  <si>
    <t>Chánh</t>
  </si>
  <si>
    <t>01/08/96</t>
  </si>
  <si>
    <t>B14DCVT123</t>
  </si>
  <si>
    <t>Lại Văn</t>
  </si>
  <si>
    <t>Chính</t>
  </si>
  <si>
    <t>04/09/96</t>
  </si>
  <si>
    <t>B14DCVT403</t>
  </si>
  <si>
    <t>Trịnh Đình</t>
  </si>
  <si>
    <t>Cương</t>
  </si>
  <si>
    <t>12/03/96</t>
  </si>
  <si>
    <t>B14DCVT226</t>
  </si>
  <si>
    <t>Dương Mạnh</t>
  </si>
  <si>
    <t>B14DCVT306</t>
  </si>
  <si>
    <t>25/03/96</t>
  </si>
  <si>
    <t>B14DCVT124</t>
  </si>
  <si>
    <t>B14DCVT006</t>
  </si>
  <si>
    <t>Đỗ Quốc</t>
  </si>
  <si>
    <t>30/12/96</t>
  </si>
  <si>
    <t>B14DCVT169</t>
  </si>
  <si>
    <t>Ngô Thị Thanh</t>
  </si>
  <si>
    <t>Duyên</t>
  </si>
  <si>
    <t>14/11/94</t>
  </si>
  <si>
    <t>B14DCVT294</t>
  </si>
  <si>
    <t>22/11/95</t>
  </si>
  <si>
    <t>B14DCVT037</t>
  </si>
  <si>
    <t>Trần Xuân</t>
  </si>
  <si>
    <t>Duyệt</t>
  </si>
  <si>
    <t>B14DCVT033</t>
  </si>
  <si>
    <t>Đỗ Ngọc</t>
  </si>
  <si>
    <t>08/09/96</t>
  </si>
  <si>
    <t>B14DCVT172</t>
  </si>
  <si>
    <t>07/07/96</t>
  </si>
  <si>
    <t>B14DCVT092</t>
  </si>
  <si>
    <t>Nguyễn Thu</t>
  </si>
  <si>
    <t>B14DCVT028</t>
  </si>
  <si>
    <t>Hằng</t>
  </si>
  <si>
    <t>03/10/96</t>
  </si>
  <si>
    <t>B14DCVT095</t>
  </si>
  <si>
    <t>Bùi Anh</t>
  </si>
  <si>
    <t>Hào</t>
  </si>
  <si>
    <t>B14DCVT632</t>
  </si>
  <si>
    <t>Đỗ Xuân</t>
  </si>
  <si>
    <t>Hiển</t>
  </si>
  <si>
    <t>08/10/96</t>
  </si>
  <si>
    <t>B14DCVT025</t>
  </si>
  <si>
    <t>Hiệp</t>
  </si>
  <si>
    <t>02/05/96</t>
  </si>
  <si>
    <t>B14DCVT003</t>
  </si>
  <si>
    <t>Phan Duy</t>
  </si>
  <si>
    <t>B14DCVT257</t>
  </si>
  <si>
    <t>Hoan</t>
  </si>
  <si>
    <t>02/03/96</t>
  </si>
  <si>
    <t>B14DCVT120</t>
  </si>
  <si>
    <t>Nguyễn Thị Dịu</t>
  </si>
  <si>
    <t>Hương</t>
  </si>
  <si>
    <t>B14DCVT139</t>
  </si>
  <si>
    <t>Nguyễn Thị Thu</t>
  </si>
  <si>
    <t>07/10/96</t>
  </si>
  <si>
    <t>B14DCVT063</t>
  </si>
  <si>
    <t>Nguyễn Quang</t>
  </si>
  <si>
    <t>25/02/95</t>
  </si>
  <si>
    <t>B14DCVT024</t>
  </si>
  <si>
    <t>B14DCVT096</t>
  </si>
  <si>
    <t>Nguyễn Lưu</t>
  </si>
  <si>
    <t>Khu</t>
  </si>
  <si>
    <t>25/07/96</t>
  </si>
  <si>
    <t>B14DCVT645</t>
  </si>
  <si>
    <t>Nguyễn Trung</t>
  </si>
  <si>
    <t>Kiên</t>
  </si>
  <si>
    <t>01/02/96</t>
  </si>
  <si>
    <t>B14DCVT170</t>
  </si>
  <si>
    <t>Đặng Quang</t>
  </si>
  <si>
    <t>05/11/96</t>
  </si>
  <si>
    <t>B14DCVT148</t>
  </si>
  <si>
    <t>28/12/96</t>
  </si>
  <si>
    <t>B14DCVT001</t>
  </si>
  <si>
    <t>Vũ Quốc</t>
  </si>
  <si>
    <t>28/07/96</t>
  </si>
  <si>
    <t>B14DCVT312</t>
  </si>
  <si>
    <t>Nhận</t>
  </si>
  <si>
    <t>01/10/94</t>
  </si>
  <si>
    <t>B14DCVT049</t>
  </si>
  <si>
    <t>13/09/96</t>
  </si>
  <si>
    <t>B14DCVT212</t>
  </si>
  <si>
    <t>Vũ Hải</t>
  </si>
  <si>
    <t>24/09/95</t>
  </si>
  <si>
    <t>B14DCVT027</t>
  </si>
  <si>
    <t>Phương</t>
  </si>
  <si>
    <t>19/07/96</t>
  </si>
  <si>
    <t>B14DCVT155</t>
  </si>
  <si>
    <t>Phạm Thị Thanh</t>
  </si>
  <si>
    <t>B14DCVT051</t>
  </si>
  <si>
    <t>B14DCVT171</t>
  </si>
  <si>
    <t>Quí</t>
  </si>
  <si>
    <t>04/11/96</t>
  </si>
  <si>
    <t>B14DCVT022</t>
  </si>
  <si>
    <t>Đào Phúc</t>
  </si>
  <si>
    <t>23/09/96</t>
  </si>
  <si>
    <t>B14DCVT593</t>
  </si>
  <si>
    <t>22/02/96</t>
  </si>
  <si>
    <t>B14DCVT458</t>
  </si>
  <si>
    <t>Thăng</t>
  </si>
  <si>
    <t>B14DCVT008</t>
  </si>
  <si>
    <t>Trịnh Ngọc</t>
  </si>
  <si>
    <t>24/05/92</t>
  </si>
  <si>
    <t>B14DCVT105</t>
  </si>
  <si>
    <t>Trần Như</t>
  </si>
  <si>
    <t>10/01/96</t>
  </si>
  <si>
    <t>B14DCVT511</t>
  </si>
  <si>
    <t>Thao</t>
  </si>
  <si>
    <t>16/09/96</t>
  </si>
  <si>
    <t>B14DCVT265</t>
  </si>
  <si>
    <t>Thi</t>
  </si>
  <si>
    <t>21/08/96</t>
  </si>
  <si>
    <t>B14DCVT655</t>
  </si>
  <si>
    <t>Bùi Thị</t>
  </si>
  <si>
    <t>28/09/95</t>
  </si>
  <si>
    <t>B14DCVT596</t>
  </si>
  <si>
    <t>21/10/95</t>
  </si>
  <si>
    <t>B14DCVT599</t>
  </si>
  <si>
    <t>B14DCVT055</t>
  </si>
  <si>
    <t>Phan Trọng</t>
  </si>
  <si>
    <t>25/05/96</t>
  </si>
  <si>
    <t>B14DCVT118</t>
  </si>
  <si>
    <t>Phạm Minh</t>
  </si>
  <si>
    <t>B14DCVT332</t>
  </si>
  <si>
    <t>Đặng Quốc</t>
  </si>
  <si>
    <t>31/07/96</t>
  </si>
  <si>
    <t>B14DCVT355</t>
  </si>
  <si>
    <t>B14DCVT537</t>
  </si>
  <si>
    <t>22/07/96</t>
  </si>
  <si>
    <t>B14DCVT086</t>
  </si>
  <si>
    <t>Phạm Thị Hồng</t>
  </si>
  <si>
    <t>31/12/96</t>
  </si>
  <si>
    <t>B14DCVT157</t>
  </si>
  <si>
    <t>Văn</t>
  </si>
  <si>
    <t>30/04/96</t>
  </si>
  <si>
    <t>B14DCVT038</t>
  </si>
  <si>
    <t>Phạm Duy</t>
  </si>
  <si>
    <t>25/08/96</t>
  </si>
  <si>
    <t>B14DCVT574</t>
  </si>
  <si>
    <t>Vương Huy</t>
  </si>
  <si>
    <t>18/10/93</t>
  </si>
  <si>
    <t>B14DCVT067</t>
  </si>
  <si>
    <t>Bùi Vân</t>
  </si>
  <si>
    <t>07/11/96</t>
  </si>
  <si>
    <t>B14DCVT619</t>
  </si>
  <si>
    <t>Đinh Thị Phương</t>
  </si>
  <si>
    <t>B14DCVT383</t>
  </si>
  <si>
    <t>Lê Duy</t>
  </si>
  <si>
    <t>25/10/95</t>
  </si>
  <si>
    <t>B14DCVT204</t>
  </si>
  <si>
    <t>17/12/95</t>
  </si>
  <si>
    <t>B14DCVT189</t>
  </si>
  <si>
    <t>28/07/93</t>
  </si>
  <si>
    <t>B13DCVT241</t>
  </si>
  <si>
    <t>Tạ Hoàng</t>
  </si>
  <si>
    <t>B14DCVT034</t>
  </si>
  <si>
    <t>Vũ Quỳnh</t>
  </si>
  <si>
    <t>B14DCVT609</t>
  </si>
  <si>
    <t>15/06/96</t>
  </si>
  <si>
    <t>B14DCVT665</t>
  </si>
  <si>
    <t>Đoàn Thành</t>
  </si>
  <si>
    <t>Đông</t>
  </si>
  <si>
    <t>25/09/94</t>
  </si>
  <si>
    <t>B14DCVT018</t>
  </si>
  <si>
    <t>Ngô Trọng</t>
  </si>
  <si>
    <t>06/09/96</t>
  </si>
  <si>
    <t>B14DCVT283</t>
  </si>
  <si>
    <t>B14DCVT131</t>
  </si>
  <si>
    <t>11/02/96</t>
  </si>
  <si>
    <t>B14DCVT618</t>
  </si>
  <si>
    <t>B14DCVT186</t>
  </si>
  <si>
    <t>03/05/96</t>
  </si>
  <si>
    <t>B14DCVT615</t>
  </si>
  <si>
    <t>02/01/94</t>
  </si>
  <si>
    <t>B14DCVT021</t>
  </si>
  <si>
    <t>Lê Xuân</t>
  </si>
  <si>
    <t>15/01/96</t>
  </si>
  <si>
    <t>B14DCVT054</t>
  </si>
  <si>
    <t>Phạm Thị Phương</t>
  </si>
  <si>
    <t>Hoa</t>
  </si>
  <si>
    <t>25/04/96</t>
  </si>
  <si>
    <t>B14DCVT126</t>
  </si>
  <si>
    <t>Đặng Văn</t>
  </si>
  <si>
    <t>06/03/96</t>
  </si>
  <si>
    <t>B14DCVT159</t>
  </si>
  <si>
    <t>20/01/96</t>
  </si>
  <si>
    <t>B14DCVT266</t>
  </si>
  <si>
    <t>11/04/96</t>
  </si>
  <si>
    <t>B14DCVT004</t>
  </si>
  <si>
    <t>Vương Minh</t>
  </si>
  <si>
    <t>B14DCVT066</t>
  </si>
  <si>
    <t>Trương Thị Phương</t>
  </si>
  <si>
    <t>18/05/96</t>
  </si>
  <si>
    <t>B14DCVT020</t>
  </si>
  <si>
    <t>Nguyễn Khả</t>
  </si>
  <si>
    <t>06/05/96</t>
  </si>
  <si>
    <t>B14DCVT109</t>
  </si>
  <si>
    <t>B12DCVT312</t>
  </si>
  <si>
    <t>Hưu</t>
  </si>
  <si>
    <t>06/05/94</t>
  </si>
  <si>
    <t>B14DCVT082</t>
  </si>
  <si>
    <t>Vũ Ngọc</t>
  </si>
  <si>
    <t>B14DCVT262</t>
  </si>
  <si>
    <t>16/03/96</t>
  </si>
  <si>
    <t>B14DCVT376</t>
  </si>
  <si>
    <t>15/05/96</t>
  </si>
  <si>
    <t>B14DCVT014</t>
  </si>
  <si>
    <t>Lương Phi</t>
  </si>
  <si>
    <t>B14DCVT043</t>
  </si>
  <si>
    <t>Mai Thanh</t>
  </si>
  <si>
    <t>24/10/96</t>
  </si>
  <si>
    <t>B14DCVT359</t>
  </si>
  <si>
    <t>21/09/94</t>
  </si>
  <si>
    <t>B14DCVT597</t>
  </si>
  <si>
    <t>06/10/96</t>
  </si>
  <si>
    <t>B14DCVT443</t>
  </si>
  <si>
    <t>B14DCVT062</t>
  </si>
  <si>
    <t>Lê Hoài</t>
  </si>
  <si>
    <t>18/08/96</t>
  </si>
  <si>
    <t>B14DCVT336</t>
  </si>
  <si>
    <t>28/09/96</t>
  </si>
  <si>
    <t>B14DCVT234</t>
  </si>
  <si>
    <t>Nga</t>
  </si>
  <si>
    <t>09/11/96</t>
  </si>
  <si>
    <t>B14DCVT175</t>
  </si>
  <si>
    <t>B14DCVT056</t>
  </si>
  <si>
    <t>Đinh Đức</t>
  </si>
  <si>
    <t>31/10/96</t>
  </si>
  <si>
    <t>B14DCVT275</t>
  </si>
  <si>
    <t>11/11/94</t>
  </si>
  <si>
    <t>B14DCVT057</t>
  </si>
  <si>
    <t>Nguyễn Thị Bích</t>
  </si>
  <si>
    <t>Phượng</t>
  </si>
  <si>
    <t>01/10/96</t>
  </si>
  <si>
    <t>B14DCVT431</t>
  </si>
  <si>
    <t>13/12/96</t>
  </si>
  <si>
    <t>B14DCVT044</t>
  </si>
  <si>
    <t>27/04/96</t>
  </si>
  <si>
    <t>B14DCVT177</t>
  </si>
  <si>
    <t>B14DCVT162</t>
  </si>
  <si>
    <t>23/04/95</t>
  </si>
  <si>
    <t>B14DCVT197</t>
  </si>
  <si>
    <t>Phùng Xuân</t>
  </si>
  <si>
    <t>B14DCVT581</t>
  </si>
  <si>
    <t>Tô Anh</t>
  </si>
  <si>
    <t>B14DCVT041</t>
  </si>
  <si>
    <t>Dương Hồng</t>
  </si>
  <si>
    <t>02/10/96</t>
  </si>
  <si>
    <t>B14DCVT274</t>
  </si>
  <si>
    <t>Thẩm Thị</t>
  </si>
  <si>
    <t>Thắm</t>
  </si>
  <si>
    <t>29/10/95</t>
  </si>
  <si>
    <t>B14DCVT672</t>
  </si>
  <si>
    <t>10/01/95</t>
  </si>
  <si>
    <t>B14DCVT160</t>
  </si>
  <si>
    <t>Thu</t>
  </si>
  <si>
    <t>B14DCVT333</t>
  </si>
  <si>
    <t>Đặng Thị</t>
  </si>
  <si>
    <t>Thúy</t>
  </si>
  <si>
    <t>13/09/95</t>
  </si>
  <si>
    <t>B14DCVT023</t>
  </si>
  <si>
    <t>B14DCVT663</t>
  </si>
  <si>
    <t>Hà Văn</t>
  </si>
  <si>
    <t>B14DCVT225</t>
  </si>
  <si>
    <t>16/02/95</t>
  </si>
  <si>
    <t>B14DCVT130</t>
  </si>
  <si>
    <t>Lương Thị Ngọc</t>
  </si>
  <si>
    <t>Trâm</t>
  </si>
  <si>
    <t>22/10/95</t>
  </si>
  <si>
    <t>B14DCVT228</t>
  </si>
  <si>
    <t>Dương Thị Thùy</t>
  </si>
  <si>
    <t>B14DCVT243</t>
  </si>
  <si>
    <t>Cao Trọng</t>
  </si>
  <si>
    <t>28/03/93</t>
  </si>
  <si>
    <t>B14DCVT181</t>
  </si>
  <si>
    <t>Tươi</t>
  </si>
  <si>
    <t>B14DCVT490</t>
  </si>
  <si>
    <t>Thân Mạnh</t>
  </si>
  <si>
    <t>Vinh</t>
  </si>
  <si>
    <t>27/02/95</t>
  </si>
  <si>
    <t>B14DCVT250</t>
  </si>
  <si>
    <t>Hoàng Thanh</t>
  </si>
  <si>
    <t>Yến</t>
  </si>
  <si>
    <t>22/01/96</t>
  </si>
  <si>
    <t>Ngày thi: 07/06/2017</t>
  </si>
  <si>
    <t>Giờ thi: 13h00</t>
  </si>
  <si>
    <t>Ngày thi: 08/06/2017</t>
  </si>
  <si>
    <t>BẢNG ĐIỂM HỌC PHẦN</t>
  </si>
  <si>
    <t>Hà Nội, ngày 16 tháng 06 năm 2017</t>
  </si>
  <si>
    <t>Văng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</si>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</sst>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2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Protection="1">
      <protection locked="0"/>
    </xf>
    <xf numFmtId="0" fontId="4" fillId="0" borderId="15" xfId="0" applyFont="1" applyFill="1" applyBorder="1" applyProtection="1"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12" xfId="4" quotePrefix="1" applyNumberFormat="1" applyFont="1" applyBorder="1" applyAlignment="1" applyProtection="1">
      <alignment horizontal="center" vertical="center"/>
      <protection locked="0"/>
    </xf>
    <xf numFmtId="164" fontId="3" fillId="0" borderId="15" xfId="4" quotePrefix="1" applyNumberFormat="1" applyFont="1" applyBorder="1" applyAlignment="1" applyProtection="1">
      <alignment horizontal="center" vertical="center"/>
      <protection locked="0"/>
    </xf>
    <xf numFmtId="164" fontId="3" fillId="0" borderId="18" xfId="4" quotePrefix="1" applyNumberFormat="1" applyFont="1" applyBorder="1" applyAlignment="1" applyProtection="1">
      <alignment horizontal="center" vertical="center"/>
      <protection locked="0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7"/>
  <sheetViews>
    <sheetView zoomScale="130" zoomScaleNormal="130" workbookViewId="0">
      <pane ySplit="3" topLeftCell="A73" activePane="bottomLeft" state="frozen"/>
      <selection activeCell="E3" sqref="E1:E1048576"/>
      <selection pane="bottomLeft" activeCell="A78" sqref="A78:XFD88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875" style="1" customWidth="1"/>
    <col min="5" max="5" width="10.25" style="1" customWidth="1"/>
    <col min="6" max="6" width="9.375" style="1" hidden="1" customWidth="1"/>
    <col min="7" max="7" width="12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1" style="1" hidden="1" customWidth="1"/>
    <col min="15" max="15" width="8.7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1044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9" t="s">
        <v>52</v>
      </c>
      <c r="Q4" s="109"/>
      <c r="R4" s="109"/>
      <c r="S4" s="109"/>
      <c r="T4" s="109"/>
      <c r="U4" s="109"/>
      <c r="W4" s="96" t="s">
        <v>40</v>
      </c>
      <c r="X4" s="96" t="s">
        <v>8</v>
      </c>
      <c r="Y4" s="96" t="s">
        <v>39</v>
      </c>
      <c r="Z4" s="96" t="s">
        <v>38</v>
      </c>
      <c r="AA4" s="96"/>
      <c r="AB4" s="96"/>
      <c r="AC4" s="96"/>
      <c r="AD4" s="96" t="s">
        <v>37</v>
      </c>
      <c r="AE4" s="96"/>
      <c r="AF4" s="96" t="s">
        <v>35</v>
      </c>
      <c r="AG4" s="96"/>
      <c r="AH4" s="96" t="s">
        <v>36</v>
      </c>
      <c r="AI4" s="96"/>
      <c r="AJ4" s="96" t="s">
        <v>34</v>
      </c>
      <c r="AK4" s="96"/>
      <c r="AL4" s="77"/>
    </row>
    <row r="5" spans="2:38" ht="17.25" customHeight="1">
      <c r="B5" s="105" t="s">
        <v>3</v>
      </c>
      <c r="C5" s="105"/>
      <c r="D5" s="8">
        <v>3</v>
      </c>
      <c r="G5" s="106" t="s">
        <v>1043</v>
      </c>
      <c r="H5" s="106"/>
      <c r="I5" s="106"/>
      <c r="J5" s="106"/>
      <c r="K5" s="106"/>
      <c r="L5" s="106"/>
      <c r="M5" s="106"/>
      <c r="N5" s="106"/>
      <c r="O5" s="106"/>
      <c r="P5" s="106" t="s">
        <v>51</v>
      </c>
      <c r="Q5" s="106"/>
      <c r="R5" s="106"/>
      <c r="S5" s="106"/>
      <c r="T5" s="106"/>
      <c r="U5" s="10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77"/>
    </row>
    <row r="7" spans="2:38" ht="44.25" customHeight="1">
      <c r="B7" s="97" t="s">
        <v>4</v>
      </c>
      <c r="C7" s="110" t="s">
        <v>5</v>
      </c>
      <c r="D7" s="112" t="s">
        <v>6</v>
      </c>
      <c r="E7" s="113"/>
      <c r="F7" s="97" t="s">
        <v>7</v>
      </c>
      <c r="G7" s="9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04" t="s">
        <v>13</v>
      </c>
      <c r="M7" s="100" t="s">
        <v>41</v>
      </c>
      <c r="N7" s="102"/>
      <c r="O7" s="104" t="s">
        <v>14</v>
      </c>
      <c r="P7" s="104" t="s">
        <v>15</v>
      </c>
      <c r="Q7" s="97" t="s">
        <v>16</v>
      </c>
      <c r="R7" s="104" t="s">
        <v>17</v>
      </c>
      <c r="S7" s="97" t="s">
        <v>18</v>
      </c>
      <c r="T7" s="97" t="s">
        <v>19</v>
      </c>
      <c r="U7" s="97" t="s">
        <v>46</v>
      </c>
      <c r="W7" s="96"/>
      <c r="X7" s="96"/>
      <c r="Y7" s="96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9"/>
      <c r="C8" s="111"/>
      <c r="D8" s="114"/>
      <c r="E8" s="115"/>
      <c r="F8" s="99"/>
      <c r="G8" s="99"/>
      <c r="H8" s="120"/>
      <c r="I8" s="120"/>
      <c r="J8" s="120"/>
      <c r="K8" s="120"/>
      <c r="L8" s="104"/>
      <c r="M8" s="89" t="s">
        <v>42</v>
      </c>
      <c r="N8" s="89" t="s">
        <v>43</v>
      </c>
      <c r="O8" s="104"/>
      <c r="P8" s="104"/>
      <c r="Q8" s="98"/>
      <c r="R8" s="104"/>
      <c r="S8" s="99"/>
      <c r="T8" s="98"/>
      <c r="U8" s="98"/>
      <c r="V8" s="84"/>
      <c r="W8" s="61" t="str">
        <f>+D4</f>
        <v>Các kỹ thuật lập trình</v>
      </c>
      <c r="X8" s="62" t="str">
        <f>+P4</f>
        <v>Nhóm: INT1470-06</v>
      </c>
      <c r="Y8" s="63">
        <f>+$AH$8+$AJ$8+$AF$8</f>
        <v>60</v>
      </c>
      <c r="Z8" s="57">
        <f>COUNTIF($S$9:$S$107,"Khiển trách")</f>
        <v>0</v>
      </c>
      <c r="AA8" s="57">
        <f>COUNTIF($S$9:$S$107,"Cảnh cáo")</f>
        <v>0</v>
      </c>
      <c r="AB8" s="57">
        <f>COUNTIF($S$9:$S$107,"Đình chỉ thi")</f>
        <v>0</v>
      </c>
      <c r="AC8" s="64">
        <f>+($Z$8+$AA$8+$AB$8)/$Y$8*100%</f>
        <v>0</v>
      </c>
      <c r="AD8" s="57">
        <f>SUM(COUNTIF($S$9:$S$105,"Vắng"),COUNTIF($S$9:$S$105,"Vắng có phép"))</f>
        <v>0</v>
      </c>
      <c r="AE8" s="65">
        <f>+$AD$8/$Y$8</f>
        <v>0</v>
      </c>
      <c r="AF8" s="66">
        <f>COUNTIF($V$9:$V$105,"Thi lại")</f>
        <v>0</v>
      </c>
      <c r="AG8" s="65">
        <f>+$AF$8/$Y$8</f>
        <v>0</v>
      </c>
      <c r="AH8" s="66">
        <f>COUNTIF($V$9:$V$106,"Học lại")</f>
        <v>18</v>
      </c>
      <c r="AI8" s="65">
        <f>+$AH$8/$Y$8</f>
        <v>0.3</v>
      </c>
      <c r="AJ8" s="57">
        <f>COUNTIF($V$10:$V$106,"Đạt")</f>
        <v>42</v>
      </c>
      <c r="AK8" s="64">
        <f>+$AJ$8/$Y$8</f>
        <v>0.7</v>
      </c>
      <c r="AL8" s="76"/>
    </row>
    <row r="9" spans="2:38" ht="14.25" customHeight="1">
      <c r="B9" s="100" t="s">
        <v>25</v>
      </c>
      <c r="C9" s="101"/>
      <c r="D9" s="101"/>
      <c r="E9" s="101"/>
      <c r="F9" s="101"/>
      <c r="G9" s="102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99"/>
      <c r="R9" s="14"/>
      <c r="S9" s="14"/>
      <c r="T9" s="99"/>
      <c r="U9" s="9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898</v>
      </c>
      <c r="D10" s="17" t="s">
        <v>899</v>
      </c>
      <c r="E10" s="18" t="s">
        <v>59</v>
      </c>
      <c r="F10" s="19" t="s">
        <v>900</v>
      </c>
      <c r="G10" s="16" t="s">
        <v>65</v>
      </c>
      <c r="H10" s="90">
        <v>9</v>
      </c>
      <c r="I10" s="20">
        <v>7</v>
      </c>
      <c r="J10" s="20" t="s">
        <v>26</v>
      </c>
      <c r="K10" s="20">
        <v>7</v>
      </c>
      <c r="L10" s="21"/>
      <c r="M10" s="21"/>
      <c r="N10" s="21"/>
      <c r="O10" s="21"/>
      <c r="P10" s="22">
        <v>4</v>
      </c>
      <c r="Q10" s="23">
        <f t="shared" ref="Q10:Q69" si="0">ROUND(SUMPRODUCT(H10:P10,$H$9:$P$9)/100,1)</f>
        <v>5.0999999999999996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4" t="str">
        <f t="shared" ref="S10:S69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5" t="str">
        <f>+IF(OR($H10=0,$I10=0,$J10=0,$K10=0),"Không đủ ĐKDT","")</f>
        <v/>
      </c>
      <c r="U10" s="86"/>
      <c r="V10" s="85" t="str">
        <f t="shared" ref="V10:V69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901</v>
      </c>
      <c r="D11" s="28" t="s">
        <v>902</v>
      </c>
      <c r="E11" s="29" t="s">
        <v>59</v>
      </c>
      <c r="F11" s="30" t="s">
        <v>891</v>
      </c>
      <c r="G11" s="27" t="s">
        <v>80</v>
      </c>
      <c r="H11" s="91">
        <v>7</v>
      </c>
      <c r="I11" s="31">
        <v>7</v>
      </c>
      <c r="J11" s="31" t="s">
        <v>26</v>
      </c>
      <c r="K11" s="31">
        <v>7</v>
      </c>
      <c r="L11" s="32"/>
      <c r="M11" s="32"/>
      <c r="N11" s="32"/>
      <c r="O11" s="32"/>
      <c r="P11" s="33">
        <v>5</v>
      </c>
      <c r="Q11" s="34">
        <f t="shared" si="0"/>
        <v>5.6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903</v>
      </c>
      <c r="D12" s="28" t="s">
        <v>904</v>
      </c>
      <c r="E12" s="29" t="s">
        <v>59</v>
      </c>
      <c r="F12" s="30" t="s">
        <v>905</v>
      </c>
      <c r="G12" s="27" t="s">
        <v>80</v>
      </c>
      <c r="H12" s="91">
        <v>8</v>
      </c>
      <c r="I12" s="31">
        <v>7</v>
      </c>
      <c r="J12" s="31" t="s">
        <v>26</v>
      </c>
      <c r="K12" s="31">
        <v>9</v>
      </c>
      <c r="L12" s="38"/>
      <c r="M12" s="38"/>
      <c r="N12" s="38"/>
      <c r="O12" s="38"/>
      <c r="P12" s="33">
        <v>3</v>
      </c>
      <c r="Q12" s="34">
        <f t="shared" si="0"/>
        <v>4.5</v>
      </c>
      <c r="R12" s="35" t="str">
        <f t="shared" ref="R12:R6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69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906</v>
      </c>
      <c r="D13" s="28" t="s">
        <v>58</v>
      </c>
      <c r="E13" s="29" t="s">
        <v>59</v>
      </c>
      <c r="F13" s="30" t="s">
        <v>907</v>
      </c>
      <c r="G13" s="27" t="s">
        <v>106</v>
      </c>
      <c r="H13" s="91">
        <v>9</v>
      </c>
      <c r="I13" s="31">
        <v>7</v>
      </c>
      <c r="J13" s="31" t="s">
        <v>26</v>
      </c>
      <c r="K13" s="31">
        <v>9</v>
      </c>
      <c r="L13" s="38"/>
      <c r="M13" s="38"/>
      <c r="N13" s="38"/>
      <c r="O13" s="38"/>
      <c r="P13" s="33">
        <v>5</v>
      </c>
      <c r="Q13" s="34">
        <f t="shared" si="0"/>
        <v>6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908</v>
      </c>
      <c r="D14" s="28" t="s">
        <v>449</v>
      </c>
      <c r="E14" s="29" t="s">
        <v>59</v>
      </c>
      <c r="F14" s="30" t="s">
        <v>909</v>
      </c>
      <c r="G14" s="27" t="s">
        <v>106</v>
      </c>
      <c r="H14" s="91">
        <v>9</v>
      </c>
      <c r="I14" s="31">
        <v>6</v>
      </c>
      <c r="J14" s="31" t="s">
        <v>26</v>
      </c>
      <c r="K14" s="31">
        <v>7</v>
      </c>
      <c r="L14" s="38"/>
      <c r="M14" s="38"/>
      <c r="N14" s="38"/>
      <c r="O14" s="38"/>
      <c r="P14" s="33">
        <v>2</v>
      </c>
      <c r="Q14" s="34">
        <f t="shared" si="0"/>
        <v>3.6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87"/>
      <c r="V14" s="85" t="str">
        <f t="shared" si="2"/>
        <v>Học lại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910</v>
      </c>
      <c r="D15" s="28" t="s">
        <v>911</v>
      </c>
      <c r="E15" s="29" t="s">
        <v>59</v>
      </c>
      <c r="F15" s="30" t="s">
        <v>716</v>
      </c>
      <c r="G15" s="27" t="s">
        <v>103</v>
      </c>
      <c r="H15" s="91">
        <v>6</v>
      </c>
      <c r="I15" s="31">
        <v>6</v>
      </c>
      <c r="J15" s="31" t="s">
        <v>26</v>
      </c>
      <c r="K15" s="31">
        <v>6</v>
      </c>
      <c r="L15" s="38"/>
      <c r="M15" s="38"/>
      <c r="N15" s="38"/>
      <c r="O15" s="38"/>
      <c r="P15" s="33">
        <v>0</v>
      </c>
      <c r="Q15" s="34">
        <f t="shared" si="0"/>
        <v>1.8</v>
      </c>
      <c r="R15" s="35" t="str">
        <f t="shared" si="3"/>
        <v>F</v>
      </c>
      <c r="S15" s="36" t="str">
        <f t="shared" si="1"/>
        <v>Kém</v>
      </c>
      <c r="T15" s="37" t="s">
        <v>1047</v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912</v>
      </c>
      <c r="D16" s="28" t="s">
        <v>913</v>
      </c>
      <c r="E16" s="29" t="s">
        <v>59</v>
      </c>
      <c r="F16" s="30" t="s">
        <v>250</v>
      </c>
      <c r="G16" s="27" t="s">
        <v>103</v>
      </c>
      <c r="H16" s="91">
        <v>9</v>
      </c>
      <c r="I16" s="31">
        <v>8</v>
      </c>
      <c r="J16" s="31" t="s">
        <v>26</v>
      </c>
      <c r="K16" s="31">
        <v>8</v>
      </c>
      <c r="L16" s="38"/>
      <c r="M16" s="38"/>
      <c r="N16" s="38"/>
      <c r="O16" s="38"/>
      <c r="P16" s="33">
        <v>5</v>
      </c>
      <c r="Q16" s="34">
        <f t="shared" si="0"/>
        <v>6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914</v>
      </c>
      <c r="D17" s="28" t="s">
        <v>307</v>
      </c>
      <c r="E17" s="29" t="s">
        <v>286</v>
      </c>
      <c r="F17" s="30" t="s">
        <v>915</v>
      </c>
      <c r="G17" s="27" t="s">
        <v>80</v>
      </c>
      <c r="H17" s="91">
        <v>8</v>
      </c>
      <c r="I17" s="31">
        <v>7</v>
      </c>
      <c r="J17" s="31" t="s">
        <v>26</v>
      </c>
      <c r="K17" s="31">
        <v>8</v>
      </c>
      <c r="L17" s="38"/>
      <c r="M17" s="38"/>
      <c r="N17" s="38"/>
      <c r="O17" s="38"/>
      <c r="P17" s="33">
        <v>5</v>
      </c>
      <c r="Q17" s="34">
        <f t="shared" si="0"/>
        <v>5.8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916</v>
      </c>
      <c r="D18" s="28" t="s">
        <v>917</v>
      </c>
      <c r="E18" s="29" t="s">
        <v>918</v>
      </c>
      <c r="F18" s="30" t="s">
        <v>919</v>
      </c>
      <c r="G18" s="27" t="s">
        <v>80</v>
      </c>
      <c r="H18" s="91">
        <v>9</v>
      </c>
      <c r="I18" s="31">
        <v>8</v>
      </c>
      <c r="J18" s="31" t="s">
        <v>26</v>
      </c>
      <c r="K18" s="31">
        <v>7</v>
      </c>
      <c r="L18" s="38"/>
      <c r="M18" s="38"/>
      <c r="N18" s="38"/>
      <c r="O18" s="38"/>
      <c r="P18" s="33">
        <v>5</v>
      </c>
      <c r="Q18" s="34">
        <f t="shared" si="0"/>
        <v>5.9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920</v>
      </c>
      <c r="D19" s="28" t="s">
        <v>921</v>
      </c>
      <c r="E19" s="29" t="s">
        <v>918</v>
      </c>
      <c r="F19" s="30" t="s">
        <v>922</v>
      </c>
      <c r="G19" s="27" t="s">
        <v>103</v>
      </c>
      <c r="H19" s="91">
        <v>9</v>
      </c>
      <c r="I19" s="31">
        <v>7</v>
      </c>
      <c r="J19" s="31" t="s">
        <v>26</v>
      </c>
      <c r="K19" s="31">
        <v>9</v>
      </c>
      <c r="L19" s="38"/>
      <c r="M19" s="38"/>
      <c r="N19" s="38"/>
      <c r="O19" s="38"/>
      <c r="P19" s="33">
        <v>5</v>
      </c>
      <c r="Q19" s="34">
        <f t="shared" si="0"/>
        <v>6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923</v>
      </c>
      <c r="D20" s="28" t="s">
        <v>479</v>
      </c>
      <c r="E20" s="29" t="s">
        <v>476</v>
      </c>
      <c r="F20" s="30" t="s">
        <v>150</v>
      </c>
      <c r="G20" s="27" t="s">
        <v>103</v>
      </c>
      <c r="H20" s="91">
        <v>9</v>
      </c>
      <c r="I20" s="31">
        <v>8</v>
      </c>
      <c r="J20" s="31" t="s">
        <v>26</v>
      </c>
      <c r="K20" s="31">
        <v>8</v>
      </c>
      <c r="L20" s="38"/>
      <c r="M20" s="38"/>
      <c r="N20" s="38"/>
      <c r="O20" s="38"/>
      <c r="P20" s="33">
        <v>10</v>
      </c>
      <c r="Q20" s="34">
        <f t="shared" si="0"/>
        <v>9.5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924</v>
      </c>
      <c r="D21" s="28" t="s">
        <v>822</v>
      </c>
      <c r="E21" s="29" t="s">
        <v>476</v>
      </c>
      <c r="F21" s="30" t="s">
        <v>925</v>
      </c>
      <c r="G21" s="27" t="s">
        <v>72</v>
      </c>
      <c r="H21" s="91">
        <v>7</v>
      </c>
      <c r="I21" s="31">
        <v>6</v>
      </c>
      <c r="J21" s="31" t="s">
        <v>26</v>
      </c>
      <c r="K21" s="31">
        <v>6</v>
      </c>
      <c r="L21" s="38"/>
      <c r="M21" s="38"/>
      <c r="N21" s="38"/>
      <c r="O21" s="38"/>
      <c r="P21" s="33">
        <v>3</v>
      </c>
      <c r="Q21" s="34">
        <f t="shared" si="0"/>
        <v>4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926</v>
      </c>
      <c r="D22" s="28" t="s">
        <v>298</v>
      </c>
      <c r="E22" s="29" t="s">
        <v>485</v>
      </c>
      <c r="F22" s="30" t="s">
        <v>256</v>
      </c>
      <c r="G22" s="27" t="s">
        <v>61</v>
      </c>
      <c r="H22" s="91">
        <v>8</v>
      </c>
      <c r="I22" s="31">
        <v>7</v>
      </c>
      <c r="J22" s="31" t="s">
        <v>26</v>
      </c>
      <c r="K22" s="31">
        <v>9</v>
      </c>
      <c r="L22" s="38"/>
      <c r="M22" s="38"/>
      <c r="N22" s="38"/>
      <c r="O22" s="38"/>
      <c r="P22" s="33">
        <v>3</v>
      </c>
      <c r="Q22" s="34">
        <f t="shared" si="0"/>
        <v>4.5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927</v>
      </c>
      <c r="D23" s="28" t="s">
        <v>542</v>
      </c>
      <c r="E23" s="29" t="s">
        <v>86</v>
      </c>
      <c r="F23" s="30" t="s">
        <v>928</v>
      </c>
      <c r="G23" s="27" t="s">
        <v>106</v>
      </c>
      <c r="H23" s="91">
        <v>8</v>
      </c>
      <c r="I23" s="31">
        <v>8</v>
      </c>
      <c r="J23" s="31" t="s">
        <v>26</v>
      </c>
      <c r="K23" s="31">
        <v>8</v>
      </c>
      <c r="L23" s="38"/>
      <c r="M23" s="38"/>
      <c r="N23" s="38"/>
      <c r="O23" s="38"/>
      <c r="P23" s="33">
        <v>1</v>
      </c>
      <c r="Q23" s="34">
        <f t="shared" si="0"/>
        <v>3.1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87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929</v>
      </c>
      <c r="D24" s="28" t="s">
        <v>131</v>
      </c>
      <c r="E24" s="29" t="s">
        <v>97</v>
      </c>
      <c r="F24" s="30" t="s">
        <v>930</v>
      </c>
      <c r="G24" s="27" t="s">
        <v>80</v>
      </c>
      <c r="H24" s="91">
        <v>9</v>
      </c>
      <c r="I24" s="31">
        <v>7</v>
      </c>
      <c r="J24" s="31" t="s">
        <v>26</v>
      </c>
      <c r="K24" s="31">
        <v>9</v>
      </c>
      <c r="L24" s="38"/>
      <c r="M24" s="38"/>
      <c r="N24" s="38"/>
      <c r="O24" s="38"/>
      <c r="P24" s="33">
        <v>3</v>
      </c>
      <c r="Q24" s="34">
        <f t="shared" si="0"/>
        <v>4.5999999999999996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931</v>
      </c>
      <c r="D25" s="28" t="s">
        <v>932</v>
      </c>
      <c r="E25" s="29" t="s">
        <v>800</v>
      </c>
      <c r="F25" s="30" t="s">
        <v>933</v>
      </c>
      <c r="G25" s="27" t="s">
        <v>103</v>
      </c>
      <c r="H25" s="91">
        <v>6</v>
      </c>
      <c r="I25" s="31">
        <v>6</v>
      </c>
      <c r="J25" s="31" t="s">
        <v>26</v>
      </c>
      <c r="K25" s="31">
        <v>7</v>
      </c>
      <c r="L25" s="38"/>
      <c r="M25" s="38"/>
      <c r="N25" s="38"/>
      <c r="O25" s="38"/>
      <c r="P25" s="33">
        <v>5</v>
      </c>
      <c r="Q25" s="34">
        <f t="shared" si="0"/>
        <v>5.4</v>
      </c>
      <c r="R25" s="35" t="str">
        <f t="shared" si="3"/>
        <v>D+</v>
      </c>
      <c r="S25" s="36" t="str">
        <f t="shared" si="1"/>
        <v>Trung bình yếu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934</v>
      </c>
      <c r="D26" s="28" t="s">
        <v>935</v>
      </c>
      <c r="E26" s="29" t="s">
        <v>936</v>
      </c>
      <c r="F26" s="30" t="s">
        <v>937</v>
      </c>
      <c r="G26" s="27" t="s">
        <v>103</v>
      </c>
      <c r="H26" s="91">
        <v>9</v>
      </c>
      <c r="I26" s="31">
        <v>7</v>
      </c>
      <c r="J26" s="31" t="s">
        <v>26</v>
      </c>
      <c r="K26" s="31">
        <v>7</v>
      </c>
      <c r="L26" s="38"/>
      <c r="M26" s="38"/>
      <c r="N26" s="38"/>
      <c r="O26" s="38"/>
      <c r="P26" s="33">
        <v>1</v>
      </c>
      <c r="Q26" s="34">
        <f t="shared" si="0"/>
        <v>3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87"/>
      <c r="V26" s="85" t="str">
        <f t="shared" si="2"/>
        <v>Học lại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938</v>
      </c>
      <c r="D27" s="28" t="s">
        <v>939</v>
      </c>
      <c r="E27" s="29" t="s">
        <v>101</v>
      </c>
      <c r="F27" s="30" t="s">
        <v>940</v>
      </c>
      <c r="G27" s="27" t="s">
        <v>106</v>
      </c>
      <c r="H27" s="91">
        <v>9</v>
      </c>
      <c r="I27" s="31">
        <v>7</v>
      </c>
      <c r="J27" s="31" t="s">
        <v>26</v>
      </c>
      <c r="K27" s="31">
        <v>7</v>
      </c>
      <c r="L27" s="38"/>
      <c r="M27" s="38"/>
      <c r="N27" s="38"/>
      <c r="O27" s="38"/>
      <c r="P27" s="33">
        <v>3</v>
      </c>
      <c r="Q27" s="34">
        <f t="shared" si="0"/>
        <v>4.4000000000000004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941</v>
      </c>
      <c r="D28" s="28" t="s">
        <v>248</v>
      </c>
      <c r="E28" s="29" t="s">
        <v>101</v>
      </c>
      <c r="F28" s="30" t="s">
        <v>942</v>
      </c>
      <c r="G28" s="27" t="s">
        <v>106</v>
      </c>
      <c r="H28" s="91">
        <v>9</v>
      </c>
      <c r="I28" s="31">
        <v>6</v>
      </c>
      <c r="J28" s="31" t="s">
        <v>26</v>
      </c>
      <c r="K28" s="31">
        <v>7</v>
      </c>
      <c r="L28" s="38"/>
      <c r="M28" s="38"/>
      <c r="N28" s="38"/>
      <c r="O28" s="38"/>
      <c r="P28" s="33">
        <v>5</v>
      </c>
      <c r="Q28" s="34">
        <f t="shared" si="0"/>
        <v>5.7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943</v>
      </c>
      <c r="D29" s="28" t="s">
        <v>175</v>
      </c>
      <c r="E29" s="29" t="s">
        <v>101</v>
      </c>
      <c r="F29" s="30" t="s">
        <v>944</v>
      </c>
      <c r="G29" s="27" t="s">
        <v>72</v>
      </c>
      <c r="H29" s="91">
        <v>6</v>
      </c>
      <c r="I29" s="31">
        <v>6</v>
      </c>
      <c r="J29" s="31" t="s">
        <v>26</v>
      </c>
      <c r="K29" s="31">
        <v>7</v>
      </c>
      <c r="L29" s="38"/>
      <c r="M29" s="38"/>
      <c r="N29" s="38"/>
      <c r="O29" s="38"/>
      <c r="P29" s="33">
        <v>1</v>
      </c>
      <c r="Q29" s="34">
        <f t="shared" si="0"/>
        <v>2.6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87"/>
      <c r="V29" s="85" t="str">
        <f t="shared" si="2"/>
        <v>Học lại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945</v>
      </c>
      <c r="D30" s="28" t="s">
        <v>946</v>
      </c>
      <c r="E30" s="29" t="s">
        <v>101</v>
      </c>
      <c r="F30" s="30" t="s">
        <v>223</v>
      </c>
      <c r="G30" s="27" t="s">
        <v>103</v>
      </c>
      <c r="H30" s="91">
        <v>9</v>
      </c>
      <c r="I30" s="31">
        <v>7</v>
      </c>
      <c r="J30" s="31" t="s">
        <v>26</v>
      </c>
      <c r="K30" s="31">
        <v>9</v>
      </c>
      <c r="L30" s="38"/>
      <c r="M30" s="38"/>
      <c r="N30" s="38"/>
      <c r="O30" s="38"/>
      <c r="P30" s="33">
        <v>3</v>
      </c>
      <c r="Q30" s="34">
        <f t="shared" si="0"/>
        <v>4.5999999999999996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947</v>
      </c>
      <c r="D31" s="28" t="s">
        <v>948</v>
      </c>
      <c r="E31" s="29" t="s">
        <v>325</v>
      </c>
      <c r="F31" s="30" t="s">
        <v>949</v>
      </c>
      <c r="G31" s="27" t="s">
        <v>106</v>
      </c>
      <c r="H31" s="91">
        <v>9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7</v>
      </c>
      <c r="Q31" s="34">
        <f t="shared" si="0"/>
        <v>7.2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950</v>
      </c>
      <c r="D32" s="28" t="s">
        <v>951</v>
      </c>
      <c r="E32" s="29" t="s">
        <v>517</v>
      </c>
      <c r="F32" s="30" t="s">
        <v>952</v>
      </c>
      <c r="G32" s="27" t="s">
        <v>103</v>
      </c>
      <c r="H32" s="91">
        <v>8</v>
      </c>
      <c r="I32" s="31">
        <v>7</v>
      </c>
      <c r="J32" s="31" t="s">
        <v>26</v>
      </c>
      <c r="K32" s="31">
        <v>9</v>
      </c>
      <c r="L32" s="38"/>
      <c r="M32" s="38"/>
      <c r="N32" s="38"/>
      <c r="O32" s="38"/>
      <c r="P32" s="33">
        <v>10</v>
      </c>
      <c r="Q32" s="34">
        <f t="shared" si="0"/>
        <v>9.4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953</v>
      </c>
      <c r="D33" s="28" t="s">
        <v>108</v>
      </c>
      <c r="E33" s="29" t="s">
        <v>809</v>
      </c>
      <c r="F33" s="30" t="s">
        <v>161</v>
      </c>
      <c r="G33" s="27" t="s">
        <v>65</v>
      </c>
      <c r="H33" s="91">
        <v>9</v>
      </c>
      <c r="I33" s="31">
        <v>7</v>
      </c>
      <c r="J33" s="31" t="s">
        <v>26</v>
      </c>
      <c r="K33" s="31">
        <v>9</v>
      </c>
      <c r="L33" s="38"/>
      <c r="M33" s="38"/>
      <c r="N33" s="38"/>
      <c r="O33" s="38"/>
      <c r="P33" s="33">
        <v>6</v>
      </c>
      <c r="Q33" s="34">
        <f t="shared" si="0"/>
        <v>6.7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954</v>
      </c>
      <c r="D34" s="28" t="s">
        <v>82</v>
      </c>
      <c r="E34" s="29" t="s">
        <v>955</v>
      </c>
      <c r="F34" s="30" t="s">
        <v>956</v>
      </c>
      <c r="G34" s="27" t="s">
        <v>572</v>
      </c>
      <c r="H34" s="91">
        <v>0</v>
      </c>
      <c r="I34" s="31">
        <v>0</v>
      </c>
      <c r="J34" s="31" t="s">
        <v>26</v>
      </c>
      <c r="K34" s="31">
        <v>0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87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957</v>
      </c>
      <c r="D35" s="28" t="s">
        <v>958</v>
      </c>
      <c r="E35" s="29" t="s">
        <v>122</v>
      </c>
      <c r="F35" s="30" t="s">
        <v>518</v>
      </c>
      <c r="G35" s="27" t="s">
        <v>65</v>
      </c>
      <c r="H35" s="91">
        <v>9</v>
      </c>
      <c r="I35" s="31">
        <v>7</v>
      </c>
      <c r="J35" s="31" t="s">
        <v>26</v>
      </c>
      <c r="K35" s="31">
        <v>7</v>
      </c>
      <c r="L35" s="38"/>
      <c r="M35" s="38"/>
      <c r="N35" s="38"/>
      <c r="O35" s="38"/>
      <c r="P35" s="33">
        <v>1</v>
      </c>
      <c r="Q35" s="34">
        <f t="shared" si="0"/>
        <v>3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87"/>
      <c r="V35" s="85" t="str">
        <f t="shared" si="2"/>
        <v>Học lại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959</v>
      </c>
      <c r="D36" s="28" t="s">
        <v>108</v>
      </c>
      <c r="E36" s="29" t="s">
        <v>136</v>
      </c>
      <c r="F36" s="30" t="s">
        <v>960</v>
      </c>
      <c r="G36" s="27" t="s">
        <v>65</v>
      </c>
      <c r="H36" s="91">
        <v>9</v>
      </c>
      <c r="I36" s="31">
        <v>8</v>
      </c>
      <c r="J36" s="31" t="s">
        <v>26</v>
      </c>
      <c r="K36" s="31">
        <v>9</v>
      </c>
      <c r="L36" s="38"/>
      <c r="M36" s="38"/>
      <c r="N36" s="38"/>
      <c r="O36" s="38"/>
      <c r="P36" s="33">
        <v>6</v>
      </c>
      <c r="Q36" s="34">
        <f t="shared" si="0"/>
        <v>6.8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961</v>
      </c>
      <c r="D37" s="28" t="s">
        <v>240</v>
      </c>
      <c r="E37" s="29" t="s">
        <v>352</v>
      </c>
      <c r="F37" s="30" t="s">
        <v>962</v>
      </c>
      <c r="G37" s="27" t="s">
        <v>61</v>
      </c>
      <c r="H37" s="91">
        <v>9</v>
      </c>
      <c r="I37" s="31">
        <v>7</v>
      </c>
      <c r="J37" s="31" t="s">
        <v>26</v>
      </c>
      <c r="K37" s="31">
        <v>7</v>
      </c>
      <c r="L37" s="38"/>
      <c r="M37" s="38"/>
      <c r="N37" s="38"/>
      <c r="O37" s="38"/>
      <c r="P37" s="33">
        <v>2</v>
      </c>
      <c r="Q37" s="34">
        <f t="shared" si="0"/>
        <v>3.7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87"/>
      <c r="V37" s="85" t="str">
        <f t="shared" si="2"/>
        <v>Học lại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963</v>
      </c>
      <c r="D38" s="28" t="s">
        <v>964</v>
      </c>
      <c r="E38" s="29" t="s">
        <v>352</v>
      </c>
      <c r="F38" s="30" t="s">
        <v>378</v>
      </c>
      <c r="G38" s="27" t="s">
        <v>103</v>
      </c>
      <c r="H38" s="91">
        <v>6</v>
      </c>
      <c r="I38" s="31">
        <v>6</v>
      </c>
      <c r="J38" s="31" t="s">
        <v>26</v>
      </c>
      <c r="K38" s="31">
        <v>9</v>
      </c>
      <c r="L38" s="38"/>
      <c r="M38" s="38"/>
      <c r="N38" s="38"/>
      <c r="O38" s="38"/>
      <c r="P38" s="33">
        <v>10</v>
      </c>
      <c r="Q38" s="34">
        <f t="shared" si="0"/>
        <v>9.1</v>
      </c>
      <c r="R38" s="35" t="str">
        <f t="shared" si="3"/>
        <v>A+</v>
      </c>
      <c r="S38" s="36" t="str">
        <f t="shared" si="1"/>
        <v>Giỏi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965</v>
      </c>
      <c r="D39" s="28" t="s">
        <v>966</v>
      </c>
      <c r="E39" s="29" t="s">
        <v>352</v>
      </c>
      <c r="F39" s="30" t="s">
        <v>967</v>
      </c>
      <c r="G39" s="27" t="s">
        <v>103</v>
      </c>
      <c r="H39" s="91">
        <v>9</v>
      </c>
      <c r="I39" s="31">
        <v>7</v>
      </c>
      <c r="J39" s="31" t="s">
        <v>26</v>
      </c>
      <c r="K39" s="31">
        <v>9</v>
      </c>
      <c r="L39" s="38"/>
      <c r="M39" s="38"/>
      <c r="N39" s="38"/>
      <c r="O39" s="38"/>
      <c r="P39" s="33">
        <v>8</v>
      </c>
      <c r="Q39" s="34">
        <f t="shared" si="0"/>
        <v>8.1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968</v>
      </c>
      <c r="D40" s="28" t="s">
        <v>131</v>
      </c>
      <c r="E40" s="29" t="s">
        <v>352</v>
      </c>
      <c r="F40" s="30" t="s">
        <v>969</v>
      </c>
      <c r="G40" s="27" t="s">
        <v>80</v>
      </c>
      <c r="H40" s="91">
        <v>9</v>
      </c>
      <c r="I40" s="31">
        <v>7</v>
      </c>
      <c r="J40" s="31" t="s">
        <v>26</v>
      </c>
      <c r="K40" s="31">
        <v>8</v>
      </c>
      <c r="L40" s="38"/>
      <c r="M40" s="38"/>
      <c r="N40" s="38"/>
      <c r="O40" s="38"/>
      <c r="P40" s="33">
        <v>6</v>
      </c>
      <c r="Q40" s="34">
        <f t="shared" si="0"/>
        <v>6.6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970</v>
      </c>
      <c r="D41" s="28" t="s">
        <v>361</v>
      </c>
      <c r="E41" s="29" t="s">
        <v>156</v>
      </c>
      <c r="F41" s="30" t="s">
        <v>971</v>
      </c>
      <c r="G41" s="27" t="s">
        <v>80</v>
      </c>
      <c r="H41" s="91">
        <v>8</v>
      </c>
      <c r="I41" s="31">
        <v>6</v>
      </c>
      <c r="J41" s="31" t="s">
        <v>26</v>
      </c>
      <c r="K41" s="31">
        <v>9</v>
      </c>
      <c r="L41" s="38"/>
      <c r="M41" s="38"/>
      <c r="N41" s="38"/>
      <c r="O41" s="38"/>
      <c r="P41" s="33">
        <v>6</v>
      </c>
      <c r="Q41" s="34">
        <f t="shared" si="0"/>
        <v>6.5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972</v>
      </c>
      <c r="D42" s="28" t="s">
        <v>917</v>
      </c>
      <c r="E42" s="29" t="s">
        <v>164</v>
      </c>
      <c r="F42" s="30" t="s">
        <v>165</v>
      </c>
      <c r="G42" s="27" t="s">
        <v>80</v>
      </c>
      <c r="H42" s="91">
        <v>7</v>
      </c>
      <c r="I42" s="31">
        <v>7</v>
      </c>
      <c r="J42" s="31" t="s">
        <v>26</v>
      </c>
      <c r="K42" s="31">
        <v>7</v>
      </c>
      <c r="L42" s="38"/>
      <c r="M42" s="38"/>
      <c r="N42" s="38"/>
      <c r="O42" s="38"/>
      <c r="P42" s="33">
        <v>1</v>
      </c>
      <c r="Q42" s="34">
        <f t="shared" si="0"/>
        <v>2.8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87"/>
      <c r="V42" s="85" t="str">
        <f t="shared" si="2"/>
        <v>Học lại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973</v>
      </c>
      <c r="D43" s="28" t="s">
        <v>974</v>
      </c>
      <c r="E43" s="29" t="s">
        <v>164</v>
      </c>
      <c r="F43" s="30" t="s">
        <v>975</v>
      </c>
      <c r="G43" s="27" t="s">
        <v>103</v>
      </c>
      <c r="H43" s="91">
        <v>7</v>
      </c>
      <c r="I43" s="31">
        <v>6</v>
      </c>
      <c r="J43" s="31" t="s">
        <v>26</v>
      </c>
      <c r="K43" s="31">
        <v>7</v>
      </c>
      <c r="L43" s="38"/>
      <c r="M43" s="38"/>
      <c r="N43" s="38"/>
      <c r="O43" s="38"/>
      <c r="P43" s="33">
        <v>1</v>
      </c>
      <c r="Q43" s="34">
        <f t="shared" si="0"/>
        <v>2.7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87"/>
      <c r="V43" s="85" t="str">
        <f t="shared" si="2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976</v>
      </c>
      <c r="D44" s="28" t="s">
        <v>82</v>
      </c>
      <c r="E44" s="29" t="s">
        <v>164</v>
      </c>
      <c r="F44" s="30" t="s">
        <v>977</v>
      </c>
      <c r="G44" s="27" t="s">
        <v>61</v>
      </c>
      <c r="H44" s="91">
        <v>9</v>
      </c>
      <c r="I44" s="31">
        <v>8</v>
      </c>
      <c r="J44" s="31" t="s">
        <v>26</v>
      </c>
      <c r="K44" s="31">
        <v>9</v>
      </c>
      <c r="L44" s="38"/>
      <c r="M44" s="38"/>
      <c r="N44" s="38"/>
      <c r="O44" s="38"/>
      <c r="P44" s="33">
        <v>3</v>
      </c>
      <c r="Q44" s="34">
        <f t="shared" si="0"/>
        <v>4.7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978</v>
      </c>
      <c r="D45" s="28" t="s">
        <v>774</v>
      </c>
      <c r="E45" s="29" t="s">
        <v>979</v>
      </c>
      <c r="F45" s="30" t="s">
        <v>980</v>
      </c>
      <c r="G45" s="27" t="s">
        <v>106</v>
      </c>
      <c r="H45" s="91">
        <v>8</v>
      </c>
      <c r="I45" s="31">
        <v>8</v>
      </c>
      <c r="J45" s="31" t="s">
        <v>26</v>
      </c>
      <c r="K45" s="31">
        <v>8</v>
      </c>
      <c r="L45" s="38"/>
      <c r="M45" s="38"/>
      <c r="N45" s="38"/>
      <c r="O45" s="38"/>
      <c r="P45" s="33">
        <v>7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981</v>
      </c>
      <c r="D46" s="28" t="s">
        <v>383</v>
      </c>
      <c r="E46" s="29" t="s">
        <v>172</v>
      </c>
      <c r="F46" s="30" t="s">
        <v>549</v>
      </c>
      <c r="G46" s="27" t="s">
        <v>65</v>
      </c>
      <c r="H46" s="91">
        <v>9</v>
      </c>
      <c r="I46" s="31">
        <v>6</v>
      </c>
      <c r="J46" s="31" t="s">
        <v>26</v>
      </c>
      <c r="K46" s="31">
        <v>7</v>
      </c>
      <c r="L46" s="38"/>
      <c r="M46" s="38"/>
      <c r="N46" s="38"/>
      <c r="O46" s="38"/>
      <c r="P46" s="33">
        <v>5</v>
      </c>
      <c r="Q46" s="34">
        <f t="shared" si="0"/>
        <v>5.7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982</v>
      </c>
      <c r="D47" s="28" t="s">
        <v>983</v>
      </c>
      <c r="E47" s="29" t="s">
        <v>369</v>
      </c>
      <c r="F47" s="30" t="s">
        <v>984</v>
      </c>
      <c r="G47" s="27" t="s">
        <v>103</v>
      </c>
      <c r="H47" s="91">
        <v>0</v>
      </c>
      <c r="I47" s="31">
        <v>0</v>
      </c>
      <c r="J47" s="31" t="s">
        <v>26</v>
      </c>
      <c r="K47" s="31">
        <v>0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87"/>
      <c r="V47" s="85" t="str">
        <f t="shared" si="2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985</v>
      </c>
      <c r="D48" s="28" t="s">
        <v>542</v>
      </c>
      <c r="E48" s="29" t="s">
        <v>176</v>
      </c>
      <c r="F48" s="30" t="s">
        <v>986</v>
      </c>
      <c r="G48" s="27" t="s">
        <v>72</v>
      </c>
      <c r="H48" s="91">
        <v>8</v>
      </c>
      <c r="I48" s="31">
        <v>7</v>
      </c>
      <c r="J48" s="31" t="s">
        <v>26</v>
      </c>
      <c r="K48" s="31">
        <v>9</v>
      </c>
      <c r="L48" s="38"/>
      <c r="M48" s="38"/>
      <c r="N48" s="38"/>
      <c r="O48" s="38"/>
      <c r="P48" s="33">
        <v>9</v>
      </c>
      <c r="Q48" s="34">
        <f t="shared" si="0"/>
        <v>8.6999999999999993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987</v>
      </c>
      <c r="D49" s="28" t="s">
        <v>988</v>
      </c>
      <c r="E49" s="29" t="s">
        <v>989</v>
      </c>
      <c r="F49" s="30" t="s">
        <v>990</v>
      </c>
      <c r="G49" s="27" t="s">
        <v>103</v>
      </c>
      <c r="H49" s="91">
        <v>9</v>
      </c>
      <c r="I49" s="31">
        <v>8</v>
      </c>
      <c r="J49" s="31" t="s">
        <v>26</v>
      </c>
      <c r="K49" s="31">
        <v>9</v>
      </c>
      <c r="L49" s="38"/>
      <c r="M49" s="38"/>
      <c r="N49" s="38"/>
      <c r="O49" s="38"/>
      <c r="P49" s="33">
        <v>7</v>
      </c>
      <c r="Q49" s="34">
        <f t="shared" si="0"/>
        <v>7.5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991</v>
      </c>
      <c r="D50" s="28" t="s">
        <v>502</v>
      </c>
      <c r="E50" s="29" t="s">
        <v>570</v>
      </c>
      <c r="F50" s="30" t="s">
        <v>992</v>
      </c>
      <c r="G50" s="27" t="s">
        <v>80</v>
      </c>
      <c r="H50" s="91">
        <v>8</v>
      </c>
      <c r="I50" s="31">
        <v>6</v>
      </c>
      <c r="J50" s="31" t="s">
        <v>26</v>
      </c>
      <c r="K50" s="31">
        <v>8</v>
      </c>
      <c r="L50" s="38"/>
      <c r="M50" s="38"/>
      <c r="N50" s="38"/>
      <c r="O50" s="38"/>
      <c r="P50" s="33">
        <v>3</v>
      </c>
      <c r="Q50" s="34">
        <f t="shared" si="0"/>
        <v>4.3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993</v>
      </c>
      <c r="D51" s="28" t="s">
        <v>563</v>
      </c>
      <c r="E51" s="29" t="s">
        <v>570</v>
      </c>
      <c r="F51" s="30" t="s">
        <v>994</v>
      </c>
      <c r="G51" s="27" t="s">
        <v>103</v>
      </c>
      <c r="H51" s="91">
        <v>9</v>
      </c>
      <c r="I51" s="31">
        <v>7</v>
      </c>
      <c r="J51" s="31" t="s">
        <v>26</v>
      </c>
      <c r="K51" s="31">
        <v>8</v>
      </c>
      <c r="L51" s="38"/>
      <c r="M51" s="38"/>
      <c r="N51" s="38"/>
      <c r="O51" s="38"/>
      <c r="P51" s="33">
        <v>7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995</v>
      </c>
      <c r="D52" s="28" t="s">
        <v>879</v>
      </c>
      <c r="E52" s="29" t="s">
        <v>570</v>
      </c>
      <c r="F52" s="30" t="s">
        <v>952</v>
      </c>
      <c r="G52" s="27" t="s">
        <v>106</v>
      </c>
      <c r="H52" s="91">
        <v>9</v>
      </c>
      <c r="I52" s="31">
        <v>8</v>
      </c>
      <c r="J52" s="31" t="s">
        <v>26</v>
      </c>
      <c r="K52" s="31">
        <v>9</v>
      </c>
      <c r="L52" s="38"/>
      <c r="M52" s="38"/>
      <c r="N52" s="38"/>
      <c r="O52" s="38"/>
      <c r="P52" s="33">
        <v>7</v>
      </c>
      <c r="Q52" s="34">
        <f t="shared" si="0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996</v>
      </c>
      <c r="D53" s="28" t="s">
        <v>131</v>
      </c>
      <c r="E53" s="29" t="s">
        <v>180</v>
      </c>
      <c r="F53" s="30" t="s">
        <v>997</v>
      </c>
      <c r="G53" s="27" t="s">
        <v>106</v>
      </c>
      <c r="H53" s="91">
        <v>6</v>
      </c>
      <c r="I53" s="31">
        <v>7</v>
      </c>
      <c r="J53" s="31" t="s">
        <v>26</v>
      </c>
      <c r="K53" s="31">
        <v>8</v>
      </c>
      <c r="L53" s="38"/>
      <c r="M53" s="38"/>
      <c r="N53" s="38"/>
      <c r="O53" s="38"/>
      <c r="P53" s="33">
        <v>1</v>
      </c>
      <c r="Q53" s="34">
        <f t="shared" si="0"/>
        <v>2.8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87"/>
      <c r="V53" s="85" t="str">
        <f t="shared" si="2"/>
        <v>Học lại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998</v>
      </c>
      <c r="D54" s="28" t="s">
        <v>999</v>
      </c>
      <c r="E54" s="29" t="s">
        <v>180</v>
      </c>
      <c r="F54" s="30" t="s">
        <v>119</v>
      </c>
      <c r="G54" s="27" t="s">
        <v>72</v>
      </c>
      <c r="H54" s="91">
        <v>8</v>
      </c>
      <c r="I54" s="31">
        <v>7</v>
      </c>
      <c r="J54" s="31" t="s">
        <v>26</v>
      </c>
      <c r="K54" s="31">
        <v>6</v>
      </c>
      <c r="L54" s="38"/>
      <c r="M54" s="38"/>
      <c r="N54" s="38"/>
      <c r="O54" s="38"/>
      <c r="P54" s="33">
        <v>1</v>
      </c>
      <c r="Q54" s="34">
        <f t="shared" si="0"/>
        <v>2.8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87"/>
      <c r="V54" s="85" t="str">
        <f t="shared" si="2"/>
        <v>Học lại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1000</v>
      </c>
      <c r="D55" s="28" t="s">
        <v>1001</v>
      </c>
      <c r="E55" s="29" t="s">
        <v>180</v>
      </c>
      <c r="F55" s="30" t="s">
        <v>977</v>
      </c>
      <c r="G55" s="27" t="s">
        <v>80</v>
      </c>
      <c r="H55" s="91">
        <v>9</v>
      </c>
      <c r="I55" s="31">
        <v>7</v>
      </c>
      <c r="J55" s="31" t="s">
        <v>26</v>
      </c>
      <c r="K55" s="31">
        <v>8</v>
      </c>
      <c r="L55" s="38"/>
      <c r="M55" s="38"/>
      <c r="N55" s="38"/>
      <c r="O55" s="38"/>
      <c r="P55" s="33">
        <v>3</v>
      </c>
      <c r="Q55" s="34">
        <f t="shared" si="0"/>
        <v>4.5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1002</v>
      </c>
      <c r="D56" s="28" t="s">
        <v>1003</v>
      </c>
      <c r="E56" s="29" t="s">
        <v>188</v>
      </c>
      <c r="F56" s="30" t="s">
        <v>1004</v>
      </c>
      <c r="G56" s="27" t="s">
        <v>103</v>
      </c>
      <c r="H56" s="91">
        <v>8</v>
      </c>
      <c r="I56" s="31">
        <v>7</v>
      </c>
      <c r="J56" s="31" t="s">
        <v>26</v>
      </c>
      <c r="K56" s="31">
        <v>7</v>
      </c>
      <c r="L56" s="38"/>
      <c r="M56" s="38"/>
      <c r="N56" s="38"/>
      <c r="O56" s="38"/>
      <c r="P56" s="33">
        <v>1</v>
      </c>
      <c r="Q56" s="34">
        <f t="shared" si="0"/>
        <v>2.9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87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1005</v>
      </c>
      <c r="D57" s="28" t="s">
        <v>1006</v>
      </c>
      <c r="E57" s="29" t="s">
        <v>1007</v>
      </c>
      <c r="F57" s="30" t="s">
        <v>1008</v>
      </c>
      <c r="G57" s="27" t="s">
        <v>65</v>
      </c>
      <c r="H57" s="91">
        <v>9</v>
      </c>
      <c r="I57" s="31">
        <v>7</v>
      </c>
      <c r="J57" s="31" t="s">
        <v>26</v>
      </c>
      <c r="K57" s="31">
        <v>8</v>
      </c>
      <c r="L57" s="38"/>
      <c r="M57" s="38"/>
      <c r="N57" s="38"/>
      <c r="O57" s="38"/>
      <c r="P57" s="33">
        <v>5</v>
      </c>
      <c r="Q57" s="34">
        <f t="shared" si="0"/>
        <v>5.9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1009</v>
      </c>
      <c r="D58" s="28" t="s">
        <v>131</v>
      </c>
      <c r="E58" s="29" t="s">
        <v>596</v>
      </c>
      <c r="F58" s="30" t="s">
        <v>1010</v>
      </c>
      <c r="G58" s="27" t="s">
        <v>61</v>
      </c>
      <c r="H58" s="91">
        <v>8</v>
      </c>
      <c r="I58" s="31">
        <v>7</v>
      </c>
      <c r="J58" s="31" t="s">
        <v>26</v>
      </c>
      <c r="K58" s="31">
        <v>9</v>
      </c>
      <c r="L58" s="38"/>
      <c r="M58" s="38"/>
      <c r="N58" s="38"/>
      <c r="O58" s="38"/>
      <c r="P58" s="33">
        <v>1</v>
      </c>
      <c r="Q58" s="34">
        <f t="shared" si="0"/>
        <v>3.1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87"/>
      <c r="V58" s="85" t="str">
        <f t="shared" si="2"/>
        <v>Học lại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1011</v>
      </c>
      <c r="D59" s="28" t="s">
        <v>108</v>
      </c>
      <c r="E59" s="29" t="s">
        <v>1012</v>
      </c>
      <c r="F59" s="30" t="s">
        <v>79</v>
      </c>
      <c r="G59" s="27" t="s">
        <v>65</v>
      </c>
      <c r="H59" s="91">
        <v>9</v>
      </c>
      <c r="I59" s="31">
        <v>7</v>
      </c>
      <c r="J59" s="31" t="s">
        <v>26</v>
      </c>
      <c r="K59" s="31">
        <v>7</v>
      </c>
      <c r="L59" s="38"/>
      <c r="M59" s="38"/>
      <c r="N59" s="38"/>
      <c r="O59" s="38"/>
      <c r="P59" s="33">
        <v>1</v>
      </c>
      <c r="Q59" s="34">
        <f t="shared" si="0"/>
        <v>3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87"/>
      <c r="V59" s="85" t="str">
        <f t="shared" si="2"/>
        <v>Học lại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1013</v>
      </c>
      <c r="D60" s="28" t="s">
        <v>1014</v>
      </c>
      <c r="E60" s="29" t="s">
        <v>1015</v>
      </c>
      <c r="F60" s="30" t="s">
        <v>1016</v>
      </c>
      <c r="G60" s="27" t="s">
        <v>80</v>
      </c>
      <c r="H60" s="91">
        <v>9</v>
      </c>
      <c r="I60" s="31">
        <v>8</v>
      </c>
      <c r="J60" s="31" t="s">
        <v>26</v>
      </c>
      <c r="K60" s="31">
        <v>9</v>
      </c>
      <c r="L60" s="38"/>
      <c r="M60" s="38"/>
      <c r="N60" s="38"/>
      <c r="O60" s="38"/>
      <c r="P60" s="33">
        <v>1</v>
      </c>
      <c r="Q60" s="34">
        <f t="shared" si="0"/>
        <v>3.3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87"/>
      <c r="V60" s="85" t="str">
        <f t="shared" si="2"/>
        <v>Học lại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1017</v>
      </c>
      <c r="D61" s="28" t="s">
        <v>433</v>
      </c>
      <c r="E61" s="29" t="s">
        <v>425</v>
      </c>
      <c r="F61" s="30" t="s">
        <v>952</v>
      </c>
      <c r="G61" s="27" t="s">
        <v>103</v>
      </c>
      <c r="H61" s="91">
        <v>9</v>
      </c>
      <c r="I61" s="31">
        <v>6</v>
      </c>
      <c r="J61" s="31" t="s">
        <v>26</v>
      </c>
      <c r="K61" s="31">
        <v>7</v>
      </c>
      <c r="L61" s="38"/>
      <c r="M61" s="38"/>
      <c r="N61" s="38"/>
      <c r="O61" s="38"/>
      <c r="P61" s="33">
        <v>6</v>
      </c>
      <c r="Q61" s="34">
        <f t="shared" si="0"/>
        <v>6.4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1018</v>
      </c>
      <c r="D62" s="28" t="s">
        <v>1019</v>
      </c>
      <c r="E62" s="29" t="s">
        <v>204</v>
      </c>
      <c r="F62" s="30" t="s">
        <v>447</v>
      </c>
      <c r="G62" s="27" t="s">
        <v>80</v>
      </c>
      <c r="H62" s="91">
        <v>9</v>
      </c>
      <c r="I62" s="31">
        <v>8</v>
      </c>
      <c r="J62" s="31" t="s">
        <v>26</v>
      </c>
      <c r="K62" s="31">
        <v>7</v>
      </c>
      <c r="L62" s="38"/>
      <c r="M62" s="38"/>
      <c r="N62" s="38"/>
      <c r="O62" s="38"/>
      <c r="P62" s="33">
        <v>7</v>
      </c>
      <c r="Q62" s="34">
        <f t="shared" si="0"/>
        <v>7.3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1020</v>
      </c>
      <c r="D63" s="28" t="s">
        <v>452</v>
      </c>
      <c r="E63" s="29" t="s">
        <v>204</v>
      </c>
      <c r="F63" s="30" t="s">
        <v>1021</v>
      </c>
      <c r="G63" s="27" t="s">
        <v>106</v>
      </c>
      <c r="H63" s="91">
        <v>8</v>
      </c>
      <c r="I63" s="31">
        <v>7</v>
      </c>
      <c r="J63" s="31" t="s">
        <v>26</v>
      </c>
      <c r="K63" s="31">
        <v>8</v>
      </c>
      <c r="L63" s="38"/>
      <c r="M63" s="38"/>
      <c r="N63" s="38"/>
      <c r="O63" s="38"/>
      <c r="P63" s="33">
        <v>5</v>
      </c>
      <c r="Q63" s="34">
        <f t="shared" si="0"/>
        <v>5.8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87"/>
      <c r="V63" s="85" t="str">
        <f t="shared" si="2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1022</v>
      </c>
      <c r="D64" s="28" t="s">
        <v>1023</v>
      </c>
      <c r="E64" s="29" t="s">
        <v>1024</v>
      </c>
      <c r="F64" s="30" t="s">
        <v>1025</v>
      </c>
      <c r="G64" s="27" t="s">
        <v>65</v>
      </c>
      <c r="H64" s="91">
        <v>9</v>
      </c>
      <c r="I64" s="31">
        <v>7</v>
      </c>
      <c r="J64" s="31" t="s">
        <v>26</v>
      </c>
      <c r="K64" s="31">
        <v>9</v>
      </c>
      <c r="L64" s="38"/>
      <c r="M64" s="38"/>
      <c r="N64" s="38"/>
      <c r="O64" s="38"/>
      <c r="P64" s="33">
        <v>3</v>
      </c>
      <c r="Q64" s="34">
        <f t="shared" si="0"/>
        <v>4.5999999999999996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1026</v>
      </c>
      <c r="D65" s="28" t="s">
        <v>1027</v>
      </c>
      <c r="E65" s="29" t="s">
        <v>212</v>
      </c>
      <c r="F65" s="30" t="s">
        <v>157</v>
      </c>
      <c r="G65" s="27" t="s">
        <v>106</v>
      </c>
      <c r="H65" s="91">
        <v>9</v>
      </c>
      <c r="I65" s="31">
        <v>7</v>
      </c>
      <c r="J65" s="31" t="s">
        <v>26</v>
      </c>
      <c r="K65" s="31">
        <v>9</v>
      </c>
      <c r="L65" s="38"/>
      <c r="M65" s="38"/>
      <c r="N65" s="38"/>
      <c r="O65" s="38"/>
      <c r="P65" s="33">
        <v>7</v>
      </c>
      <c r="Q65" s="34">
        <f t="shared" si="0"/>
        <v>7.4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87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18.75" customHeight="1">
      <c r="B66" s="26">
        <v>57</v>
      </c>
      <c r="C66" s="27" t="s">
        <v>1028</v>
      </c>
      <c r="D66" s="28" t="s">
        <v>1029</v>
      </c>
      <c r="E66" s="29" t="s">
        <v>230</v>
      </c>
      <c r="F66" s="30" t="s">
        <v>1030</v>
      </c>
      <c r="G66" s="27" t="s">
        <v>106</v>
      </c>
      <c r="H66" s="91">
        <v>8</v>
      </c>
      <c r="I66" s="31">
        <v>8</v>
      </c>
      <c r="J66" s="31" t="s">
        <v>26</v>
      </c>
      <c r="K66" s="31">
        <v>8</v>
      </c>
      <c r="L66" s="38"/>
      <c r="M66" s="38"/>
      <c r="N66" s="38"/>
      <c r="O66" s="38"/>
      <c r="P66" s="33">
        <v>3</v>
      </c>
      <c r="Q66" s="34">
        <f t="shared" si="0"/>
        <v>4.5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87"/>
      <c r="V66" s="85" t="str">
        <f t="shared" si="2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1:38" ht="18.75" customHeight="1">
      <c r="B67" s="26">
        <v>58</v>
      </c>
      <c r="C67" s="27" t="s">
        <v>1031</v>
      </c>
      <c r="D67" s="28" t="s">
        <v>108</v>
      </c>
      <c r="E67" s="29" t="s">
        <v>1032</v>
      </c>
      <c r="F67" s="30" t="s">
        <v>731</v>
      </c>
      <c r="G67" s="27" t="s">
        <v>65</v>
      </c>
      <c r="H67" s="91">
        <v>8</v>
      </c>
      <c r="I67" s="31">
        <v>7</v>
      </c>
      <c r="J67" s="31" t="s">
        <v>26</v>
      </c>
      <c r="K67" s="31">
        <v>8</v>
      </c>
      <c r="L67" s="38"/>
      <c r="M67" s="38"/>
      <c r="N67" s="38"/>
      <c r="O67" s="38"/>
      <c r="P67" s="33">
        <v>3</v>
      </c>
      <c r="Q67" s="34">
        <f t="shared" si="0"/>
        <v>4.4000000000000004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87"/>
      <c r="V67" s="85" t="str">
        <f t="shared" si="2"/>
        <v>Đạt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1:38" ht="18.75" customHeight="1">
      <c r="B68" s="26">
        <v>59</v>
      </c>
      <c r="C68" s="27" t="s">
        <v>1033</v>
      </c>
      <c r="D68" s="28" t="s">
        <v>1034</v>
      </c>
      <c r="E68" s="29" t="s">
        <v>1035</v>
      </c>
      <c r="F68" s="30" t="s">
        <v>1036</v>
      </c>
      <c r="G68" s="27" t="s">
        <v>61</v>
      </c>
      <c r="H68" s="91">
        <v>9</v>
      </c>
      <c r="I68" s="31">
        <v>6</v>
      </c>
      <c r="J68" s="31" t="s">
        <v>26</v>
      </c>
      <c r="K68" s="31">
        <v>7</v>
      </c>
      <c r="L68" s="38"/>
      <c r="M68" s="38"/>
      <c r="N68" s="38"/>
      <c r="O68" s="38"/>
      <c r="P68" s="33">
        <v>3</v>
      </c>
      <c r="Q68" s="34">
        <f t="shared" si="0"/>
        <v>4.3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87"/>
      <c r="V68" s="85" t="str">
        <f t="shared" si="2"/>
        <v>Đạt</v>
      </c>
      <c r="W68" s="6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2"/>
    </row>
    <row r="69" spans="1:38" ht="18.75" customHeight="1">
      <c r="B69" s="26">
        <v>60</v>
      </c>
      <c r="C69" s="27" t="s">
        <v>1037</v>
      </c>
      <c r="D69" s="28" t="s">
        <v>1038</v>
      </c>
      <c r="E69" s="29" t="s">
        <v>1039</v>
      </c>
      <c r="F69" s="30" t="s">
        <v>1040</v>
      </c>
      <c r="G69" s="27" t="s">
        <v>65</v>
      </c>
      <c r="H69" s="92">
        <v>9</v>
      </c>
      <c r="I69" s="93">
        <v>7</v>
      </c>
      <c r="J69" s="93" t="s">
        <v>26</v>
      </c>
      <c r="K69" s="93">
        <v>7</v>
      </c>
      <c r="L69" s="38"/>
      <c r="M69" s="38"/>
      <c r="N69" s="38"/>
      <c r="O69" s="38"/>
      <c r="P69" s="33">
        <v>1</v>
      </c>
      <c r="Q69" s="34">
        <f t="shared" si="0"/>
        <v>3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87"/>
      <c r="V69" s="85" t="str">
        <f t="shared" si="2"/>
        <v>Học lại</v>
      </c>
      <c r="W69" s="68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>
      <c r="A71" s="2"/>
      <c r="B71" s="103" t="s">
        <v>27</v>
      </c>
      <c r="C71" s="103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customHeight="1">
      <c r="A72" s="2"/>
      <c r="B72" s="45" t="s">
        <v>28</v>
      </c>
      <c r="C72" s="45"/>
      <c r="D72" s="46">
        <f>+$Y$8</f>
        <v>60</v>
      </c>
      <c r="E72" s="47" t="s">
        <v>29</v>
      </c>
      <c r="F72" s="47"/>
      <c r="G72" s="94" t="s">
        <v>30</v>
      </c>
      <c r="H72" s="94"/>
      <c r="I72" s="94"/>
      <c r="J72" s="94"/>
      <c r="K72" s="94"/>
      <c r="L72" s="94"/>
      <c r="M72" s="94"/>
      <c r="N72" s="94"/>
      <c r="O72" s="94"/>
      <c r="P72" s="48">
        <f>$Y$8 -COUNTIF($T$9:$T$237,"Vắng") -COUNTIF($T$9:$T$237,"Vắng có phép") - COUNTIF($T$9:$T$237,"Đình chỉ thi") - COUNTIF($T$9:$T$237,"Không đủ ĐKDT")</f>
        <v>57</v>
      </c>
      <c r="Q72" s="48"/>
      <c r="R72" s="49"/>
      <c r="S72" s="50"/>
      <c r="T72" s="50" t="s">
        <v>29</v>
      </c>
      <c r="U72" s="3"/>
    </row>
    <row r="73" spans="1:38" ht="16.5" customHeight="1">
      <c r="A73" s="2"/>
      <c r="B73" s="45" t="s">
        <v>31</v>
      </c>
      <c r="C73" s="45"/>
      <c r="D73" s="46">
        <f>+$AJ$8</f>
        <v>42</v>
      </c>
      <c r="E73" s="47" t="s">
        <v>29</v>
      </c>
      <c r="F73" s="47"/>
      <c r="G73" s="94" t="s">
        <v>32</v>
      </c>
      <c r="H73" s="94"/>
      <c r="I73" s="94"/>
      <c r="J73" s="94"/>
      <c r="K73" s="94"/>
      <c r="L73" s="94"/>
      <c r="M73" s="94"/>
      <c r="N73" s="94"/>
      <c r="O73" s="94"/>
      <c r="P73" s="51">
        <f>COUNTIF($T$9:$T$113,"Vắng")</f>
        <v>1</v>
      </c>
      <c r="Q73" s="51"/>
      <c r="R73" s="52"/>
      <c r="S73" s="50"/>
      <c r="T73" s="50" t="s">
        <v>29</v>
      </c>
      <c r="U73" s="3"/>
    </row>
    <row r="74" spans="1:38" ht="16.5" customHeight="1">
      <c r="A74" s="2"/>
      <c r="B74" s="45" t="s">
        <v>44</v>
      </c>
      <c r="C74" s="45"/>
      <c r="D74" s="79">
        <f>COUNTIF(V10:V69,"Học lại")</f>
        <v>18</v>
      </c>
      <c r="E74" s="47" t="s">
        <v>29</v>
      </c>
      <c r="F74" s="47"/>
      <c r="G74" s="94" t="s">
        <v>45</v>
      </c>
      <c r="H74" s="94"/>
      <c r="I74" s="94"/>
      <c r="J74" s="94"/>
      <c r="K74" s="94"/>
      <c r="L74" s="94"/>
      <c r="M74" s="94"/>
      <c r="N74" s="94"/>
      <c r="O74" s="94"/>
      <c r="P74" s="48">
        <f>COUNTIF($T$9:$T$113,"Vắng có phép")</f>
        <v>0</v>
      </c>
      <c r="Q74" s="48"/>
      <c r="R74" s="49"/>
      <c r="S74" s="50"/>
      <c r="T74" s="50" t="s">
        <v>29</v>
      </c>
      <c r="U74" s="3"/>
    </row>
    <row r="75" spans="1:38" ht="3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>
      <c r="B76" s="80" t="s">
        <v>33</v>
      </c>
      <c r="C76" s="80"/>
      <c r="D76" s="81">
        <f>COUNTIF(V10:V69,"Thi lại")</f>
        <v>0</v>
      </c>
      <c r="E76" s="82" t="s">
        <v>29</v>
      </c>
      <c r="F76" s="3"/>
      <c r="G76" s="3"/>
      <c r="H76" s="3"/>
      <c r="I76" s="3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3"/>
    </row>
    <row r="77" spans="1:38">
      <c r="B77" s="80"/>
      <c r="C77" s="80"/>
      <c r="D77" s="81"/>
      <c r="E77" s="82"/>
      <c r="F77" s="3"/>
      <c r="G77" s="3"/>
      <c r="H77" s="3"/>
      <c r="I77" s="3"/>
      <c r="J77" s="95" t="s">
        <v>1045</v>
      </c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3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  <filterColumn colId="12"/>
  </autoFilter>
  <mergeCells count="43">
    <mergeCell ref="H1:U1"/>
    <mergeCell ref="B2:G2"/>
    <mergeCell ref="H2:U2"/>
    <mergeCell ref="I7:I8"/>
    <mergeCell ref="J7:J8"/>
    <mergeCell ref="K7:K8"/>
    <mergeCell ref="L7:L8"/>
    <mergeCell ref="H7:H8"/>
    <mergeCell ref="B7:B8"/>
    <mergeCell ref="C7:C8"/>
    <mergeCell ref="D7:E8"/>
    <mergeCell ref="F7:F8"/>
    <mergeCell ref="B1:G1"/>
    <mergeCell ref="B5:C5"/>
    <mergeCell ref="G5:O5"/>
    <mergeCell ref="P5:U5"/>
    <mergeCell ref="B4:C4"/>
    <mergeCell ref="D4:O4"/>
    <mergeCell ref="P4:U4"/>
    <mergeCell ref="G7:G8"/>
    <mergeCell ref="AD4:AE6"/>
    <mergeCell ref="AF4:AG6"/>
    <mergeCell ref="AH4:AI6"/>
    <mergeCell ref="AJ4:AK6"/>
    <mergeCell ref="W4:W7"/>
    <mergeCell ref="X4:X7"/>
    <mergeCell ref="Y4:Y7"/>
    <mergeCell ref="G74:O74"/>
    <mergeCell ref="J76:T76"/>
    <mergeCell ref="J77:T77"/>
    <mergeCell ref="Z4:AC6"/>
    <mergeCell ref="T7:T9"/>
    <mergeCell ref="U7:U9"/>
    <mergeCell ref="B9:G9"/>
    <mergeCell ref="B71:C71"/>
    <mergeCell ref="G72:O72"/>
    <mergeCell ref="G73:O73"/>
    <mergeCell ref="M7:N7"/>
    <mergeCell ref="O7:O8"/>
    <mergeCell ref="P7:P8"/>
    <mergeCell ref="Q7:Q9"/>
    <mergeCell ref="R7:R8"/>
    <mergeCell ref="S7:S8"/>
  </mergeCells>
  <conditionalFormatting sqref="H10:P69">
    <cfRule type="cellIs" dxfId="12" priority="3" operator="greaterThan">
      <formula>10</formula>
    </cfRule>
  </conditionalFormatting>
  <conditionalFormatting sqref="C1:C1048576">
    <cfRule type="duplicateValues" dxfId="11" priority="2"/>
  </conditionalFormatting>
  <dataValidations count="1">
    <dataValidation allowBlank="1" showInputMessage="1" showErrorMessage="1" errorTitle="Không xóa dữ liệu" error="Không xóa dữ liệu" prompt="Không xóa dữ liệu" sqref="D74 AL2:AL8 X2:AK3 W4:AK8 V10:W69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6"/>
  <sheetViews>
    <sheetView tabSelected="1" zoomScale="130" zoomScaleNormal="130" workbookViewId="0">
      <pane ySplit="3" topLeftCell="A7" activePane="bottomLeft" state="frozen"/>
      <selection activeCell="E3" sqref="E1:E1048576"/>
      <selection pane="bottomLeft" activeCell="P14" sqref="P14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875" style="1" customWidth="1"/>
    <col min="5" max="5" width="10.25" style="1" customWidth="1"/>
    <col min="6" max="6" width="9.375" style="1" hidden="1" customWidth="1"/>
    <col min="7" max="7" width="12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1" style="1" hidden="1" customWidth="1"/>
    <col min="15" max="15" width="8.7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1044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9" t="s">
        <v>53</v>
      </c>
      <c r="Q4" s="109"/>
      <c r="R4" s="109"/>
      <c r="S4" s="109"/>
      <c r="T4" s="109"/>
      <c r="U4" s="109"/>
      <c r="W4" s="96" t="s">
        <v>40</v>
      </c>
      <c r="X4" s="96" t="s">
        <v>8</v>
      </c>
      <c r="Y4" s="96" t="s">
        <v>39</v>
      </c>
      <c r="Z4" s="96" t="s">
        <v>38</v>
      </c>
      <c r="AA4" s="96"/>
      <c r="AB4" s="96"/>
      <c r="AC4" s="96"/>
      <c r="AD4" s="96" t="s">
        <v>37</v>
      </c>
      <c r="AE4" s="96"/>
      <c r="AF4" s="96" t="s">
        <v>35</v>
      </c>
      <c r="AG4" s="96"/>
      <c r="AH4" s="96" t="s">
        <v>36</v>
      </c>
      <c r="AI4" s="96"/>
      <c r="AJ4" s="96" t="s">
        <v>34</v>
      </c>
      <c r="AK4" s="96"/>
      <c r="AL4" s="77"/>
    </row>
    <row r="5" spans="2:38" ht="17.25" customHeight="1">
      <c r="B5" s="105" t="s">
        <v>3</v>
      </c>
      <c r="C5" s="105"/>
      <c r="D5" s="8">
        <v>3</v>
      </c>
      <c r="G5" s="106" t="s">
        <v>1041</v>
      </c>
      <c r="H5" s="106"/>
      <c r="I5" s="106"/>
      <c r="J5" s="106"/>
      <c r="K5" s="106"/>
      <c r="L5" s="106"/>
      <c r="M5" s="106"/>
      <c r="N5" s="106"/>
      <c r="O5" s="106"/>
      <c r="P5" s="106" t="s">
        <v>51</v>
      </c>
      <c r="Q5" s="106"/>
      <c r="R5" s="106"/>
      <c r="S5" s="106"/>
      <c r="T5" s="106"/>
      <c r="U5" s="10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77"/>
    </row>
    <row r="7" spans="2:38" ht="44.25" customHeight="1">
      <c r="B7" s="97" t="s">
        <v>4</v>
      </c>
      <c r="C7" s="110" t="s">
        <v>5</v>
      </c>
      <c r="D7" s="112" t="s">
        <v>6</v>
      </c>
      <c r="E7" s="113"/>
      <c r="F7" s="97" t="s">
        <v>7</v>
      </c>
      <c r="G7" s="9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04" t="s">
        <v>13</v>
      </c>
      <c r="M7" s="100" t="s">
        <v>41</v>
      </c>
      <c r="N7" s="102"/>
      <c r="O7" s="104" t="s">
        <v>14</v>
      </c>
      <c r="P7" s="104" t="s">
        <v>15</v>
      </c>
      <c r="Q7" s="97" t="s">
        <v>16</v>
      </c>
      <c r="R7" s="104" t="s">
        <v>17</v>
      </c>
      <c r="S7" s="97" t="s">
        <v>18</v>
      </c>
      <c r="T7" s="97" t="s">
        <v>19</v>
      </c>
      <c r="U7" s="97" t="s">
        <v>46</v>
      </c>
      <c r="W7" s="96"/>
      <c r="X7" s="96"/>
      <c r="Y7" s="96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9"/>
      <c r="C8" s="111"/>
      <c r="D8" s="114"/>
      <c r="E8" s="115"/>
      <c r="F8" s="99"/>
      <c r="G8" s="99"/>
      <c r="H8" s="120"/>
      <c r="I8" s="120"/>
      <c r="J8" s="120"/>
      <c r="K8" s="120"/>
      <c r="L8" s="104"/>
      <c r="M8" s="89" t="s">
        <v>42</v>
      </c>
      <c r="N8" s="89" t="s">
        <v>43</v>
      </c>
      <c r="O8" s="104"/>
      <c r="P8" s="104"/>
      <c r="Q8" s="98"/>
      <c r="R8" s="104"/>
      <c r="S8" s="99"/>
      <c r="T8" s="98"/>
      <c r="U8" s="98"/>
      <c r="V8" s="84"/>
      <c r="W8" s="61" t="str">
        <f>+D4</f>
        <v>Các kỹ thuật lập trình</v>
      </c>
      <c r="X8" s="62" t="str">
        <f>+P4</f>
        <v>Nhóm: INT1470-05</v>
      </c>
      <c r="Y8" s="63">
        <f>+$AH$8+$AJ$8+$AF$8</f>
        <v>59</v>
      </c>
      <c r="Z8" s="57">
        <f>COUNTIF($S$9:$S$101,"Khiển trách")</f>
        <v>0</v>
      </c>
      <c r="AA8" s="57">
        <f>COUNTIF($S$9:$S$101,"Cảnh cáo")</f>
        <v>0</v>
      </c>
      <c r="AB8" s="57">
        <f>COUNTIF($S$9:$S$101,"Đình chỉ thi")</f>
        <v>0</v>
      </c>
      <c r="AC8" s="64">
        <f>+($Z$8+$AA$8+$AB$8)/$Y$8*100%</f>
        <v>0</v>
      </c>
      <c r="AD8" s="57">
        <f>SUM(COUNTIF($S$9:$S$99,"Vắng"),COUNTIF($S$9:$S$99,"Vắng có phép"))</f>
        <v>0</v>
      </c>
      <c r="AE8" s="65">
        <f>+$AD$8/$Y$8</f>
        <v>0</v>
      </c>
      <c r="AF8" s="66">
        <f>COUNTIF($V$9:$V$99,"Thi lại")</f>
        <v>0</v>
      </c>
      <c r="AG8" s="65">
        <f>+$AF$8/$Y$8</f>
        <v>0</v>
      </c>
      <c r="AH8" s="66">
        <f>COUNTIF($V$9:$V$100,"Học lại")</f>
        <v>19</v>
      </c>
      <c r="AI8" s="65">
        <f>+$AH$8/$Y$8</f>
        <v>0.32203389830508472</v>
      </c>
      <c r="AJ8" s="57">
        <f>COUNTIF($V$10:$V$100,"Đạt")</f>
        <v>40</v>
      </c>
      <c r="AK8" s="64">
        <f>+$AJ$8/$Y$8</f>
        <v>0.67796610169491522</v>
      </c>
      <c r="AL8" s="76"/>
    </row>
    <row r="9" spans="2:38" ht="14.25" customHeight="1">
      <c r="B9" s="100" t="s">
        <v>25</v>
      </c>
      <c r="C9" s="101"/>
      <c r="D9" s="101"/>
      <c r="E9" s="101"/>
      <c r="F9" s="101"/>
      <c r="G9" s="102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99"/>
      <c r="R9" s="14"/>
      <c r="S9" s="14"/>
      <c r="T9" s="99"/>
      <c r="U9" s="9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743</v>
      </c>
      <c r="D10" s="17" t="s">
        <v>58</v>
      </c>
      <c r="E10" s="18" t="s">
        <v>59</v>
      </c>
      <c r="F10" s="19" t="s">
        <v>744</v>
      </c>
      <c r="G10" s="16" t="s">
        <v>106</v>
      </c>
      <c r="H10" s="90">
        <v>8</v>
      </c>
      <c r="I10" s="20">
        <v>7</v>
      </c>
      <c r="J10" s="20" t="s">
        <v>26</v>
      </c>
      <c r="K10" s="20">
        <v>8</v>
      </c>
      <c r="L10" s="21"/>
      <c r="M10" s="21"/>
      <c r="N10" s="21"/>
      <c r="O10" s="21"/>
      <c r="P10" s="22">
        <v>10</v>
      </c>
      <c r="Q10" s="23">
        <f t="shared" ref="Q10:Q68" si="0">ROUND(SUMPRODUCT(H10:P10,$H$9:$P$9)/100,1)</f>
        <v>9.3000000000000007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4" t="str">
        <f t="shared" ref="S10:S68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86"/>
      <c r="V10" s="85" t="str">
        <f t="shared" ref="V10:V68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745</v>
      </c>
      <c r="D11" s="28" t="s">
        <v>376</v>
      </c>
      <c r="E11" s="29" t="s">
        <v>59</v>
      </c>
      <c r="F11" s="30" t="s">
        <v>746</v>
      </c>
      <c r="G11" s="27" t="s">
        <v>106</v>
      </c>
      <c r="H11" s="91">
        <v>7</v>
      </c>
      <c r="I11" s="31">
        <v>7</v>
      </c>
      <c r="J11" s="31" t="s">
        <v>26</v>
      </c>
      <c r="K11" s="31">
        <v>7</v>
      </c>
      <c r="L11" s="32"/>
      <c r="M11" s="32"/>
      <c r="N11" s="32"/>
      <c r="O11" s="32"/>
      <c r="P11" s="33">
        <v>4</v>
      </c>
      <c r="Q11" s="34">
        <f t="shared" si="0"/>
        <v>4.9000000000000004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36" t="str">
        <f t="shared" si="1"/>
        <v>Trung bình yếu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747</v>
      </c>
      <c r="D12" s="28" t="s">
        <v>131</v>
      </c>
      <c r="E12" s="29" t="s">
        <v>59</v>
      </c>
      <c r="F12" s="30" t="s">
        <v>748</v>
      </c>
      <c r="G12" s="27" t="s">
        <v>106</v>
      </c>
      <c r="H12" s="91">
        <v>8</v>
      </c>
      <c r="I12" s="31">
        <v>8</v>
      </c>
      <c r="J12" s="31" t="s">
        <v>26</v>
      </c>
      <c r="K12" s="31">
        <v>10</v>
      </c>
      <c r="L12" s="38"/>
      <c r="M12" s="38"/>
      <c r="N12" s="38"/>
      <c r="O12" s="38"/>
      <c r="P12" s="33">
        <v>6</v>
      </c>
      <c r="Q12" s="34">
        <f t="shared" si="0"/>
        <v>6.8</v>
      </c>
      <c r="R12" s="35" t="str">
        <f t="shared" ref="R12:R6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 t="shared" ref="T12:T67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749</v>
      </c>
      <c r="D13" s="28" t="s">
        <v>131</v>
      </c>
      <c r="E13" s="29" t="s">
        <v>59</v>
      </c>
      <c r="F13" s="30" t="s">
        <v>579</v>
      </c>
      <c r="G13" s="27" t="s">
        <v>65</v>
      </c>
      <c r="H13" s="91">
        <v>8</v>
      </c>
      <c r="I13" s="31">
        <v>7</v>
      </c>
      <c r="J13" s="31" t="s">
        <v>26</v>
      </c>
      <c r="K13" s="31">
        <v>8</v>
      </c>
      <c r="L13" s="38"/>
      <c r="M13" s="38"/>
      <c r="N13" s="38"/>
      <c r="O13" s="38"/>
      <c r="P13" s="33">
        <v>9</v>
      </c>
      <c r="Q13" s="34">
        <f t="shared" si="0"/>
        <v>8.6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750</v>
      </c>
      <c r="D14" s="28" t="s">
        <v>751</v>
      </c>
      <c r="E14" s="29" t="s">
        <v>752</v>
      </c>
      <c r="F14" s="30" t="s">
        <v>753</v>
      </c>
      <c r="G14" s="27" t="s">
        <v>80</v>
      </c>
      <c r="H14" s="91">
        <v>8</v>
      </c>
      <c r="I14" s="31">
        <v>7</v>
      </c>
      <c r="J14" s="31" t="s">
        <v>26</v>
      </c>
      <c r="K14" s="31">
        <v>7</v>
      </c>
      <c r="L14" s="38"/>
      <c r="M14" s="38"/>
      <c r="N14" s="38"/>
      <c r="O14" s="38"/>
      <c r="P14" s="33">
        <v>1</v>
      </c>
      <c r="Q14" s="34">
        <f t="shared" si="0"/>
        <v>2.9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87"/>
      <c r="V14" s="85" t="str">
        <f t="shared" si="2"/>
        <v>Học lại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754</v>
      </c>
      <c r="D15" s="28" t="s">
        <v>191</v>
      </c>
      <c r="E15" s="29" t="s">
        <v>755</v>
      </c>
      <c r="F15" s="30" t="s">
        <v>756</v>
      </c>
      <c r="G15" s="27" t="s">
        <v>106</v>
      </c>
      <c r="H15" s="91">
        <v>8</v>
      </c>
      <c r="I15" s="31">
        <v>7</v>
      </c>
      <c r="J15" s="31" t="s">
        <v>26</v>
      </c>
      <c r="K15" s="31">
        <v>7</v>
      </c>
      <c r="L15" s="38"/>
      <c r="M15" s="38"/>
      <c r="N15" s="38"/>
      <c r="O15" s="38"/>
      <c r="P15" s="33">
        <v>1</v>
      </c>
      <c r="Q15" s="34">
        <f t="shared" si="0"/>
        <v>2.9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757</v>
      </c>
      <c r="D16" s="28" t="s">
        <v>758</v>
      </c>
      <c r="E16" s="29" t="s">
        <v>759</v>
      </c>
      <c r="F16" s="30" t="s">
        <v>760</v>
      </c>
      <c r="G16" s="27" t="s">
        <v>106</v>
      </c>
      <c r="H16" s="91">
        <v>8</v>
      </c>
      <c r="I16" s="31">
        <v>6</v>
      </c>
      <c r="J16" s="31" t="s">
        <v>26</v>
      </c>
      <c r="K16" s="31">
        <v>6</v>
      </c>
      <c r="L16" s="38"/>
      <c r="M16" s="38"/>
      <c r="N16" s="38"/>
      <c r="O16" s="38"/>
      <c r="P16" s="33">
        <v>6</v>
      </c>
      <c r="Q16" s="34">
        <f t="shared" si="0"/>
        <v>6.2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761</v>
      </c>
      <c r="D17" s="28" t="s">
        <v>762</v>
      </c>
      <c r="E17" s="29" t="s">
        <v>763</v>
      </c>
      <c r="F17" s="30" t="s">
        <v>764</v>
      </c>
      <c r="G17" s="27" t="s">
        <v>80</v>
      </c>
      <c r="H17" s="91">
        <v>8</v>
      </c>
      <c r="I17" s="31">
        <v>7</v>
      </c>
      <c r="J17" s="31" t="s">
        <v>26</v>
      </c>
      <c r="K17" s="31">
        <v>7</v>
      </c>
      <c r="L17" s="38"/>
      <c r="M17" s="38"/>
      <c r="N17" s="38"/>
      <c r="O17" s="38"/>
      <c r="P17" s="33">
        <v>1</v>
      </c>
      <c r="Q17" s="34">
        <f t="shared" si="0"/>
        <v>2.9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87"/>
      <c r="V17" s="85" t="str">
        <f t="shared" si="2"/>
        <v>Học lại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765</v>
      </c>
      <c r="D18" s="28" t="s">
        <v>766</v>
      </c>
      <c r="E18" s="29" t="s">
        <v>75</v>
      </c>
      <c r="F18" s="30" t="s">
        <v>397</v>
      </c>
      <c r="G18" s="27" t="s">
        <v>65</v>
      </c>
      <c r="H18" s="91">
        <v>8</v>
      </c>
      <c r="I18" s="31">
        <v>7</v>
      </c>
      <c r="J18" s="31" t="s">
        <v>26</v>
      </c>
      <c r="K18" s="31">
        <v>7</v>
      </c>
      <c r="L18" s="38"/>
      <c r="M18" s="38"/>
      <c r="N18" s="38"/>
      <c r="O18" s="38"/>
      <c r="P18" s="33">
        <v>1</v>
      </c>
      <c r="Q18" s="34">
        <f t="shared" si="0"/>
        <v>2.9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87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767</v>
      </c>
      <c r="D19" s="28" t="s">
        <v>511</v>
      </c>
      <c r="E19" s="29" t="s">
        <v>75</v>
      </c>
      <c r="F19" s="30" t="s">
        <v>768</v>
      </c>
      <c r="G19" s="27" t="s">
        <v>61</v>
      </c>
      <c r="H19" s="91">
        <v>8</v>
      </c>
      <c r="I19" s="31">
        <v>7</v>
      </c>
      <c r="J19" s="31" t="s">
        <v>26</v>
      </c>
      <c r="K19" s="31">
        <v>7</v>
      </c>
      <c r="L19" s="38"/>
      <c r="M19" s="38"/>
      <c r="N19" s="38"/>
      <c r="O19" s="38"/>
      <c r="P19" s="33">
        <v>5</v>
      </c>
      <c r="Q19" s="34">
        <f t="shared" si="0"/>
        <v>5.7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769</v>
      </c>
      <c r="D20" s="28" t="s">
        <v>67</v>
      </c>
      <c r="E20" s="29" t="s">
        <v>476</v>
      </c>
      <c r="F20" s="30" t="s">
        <v>768</v>
      </c>
      <c r="G20" s="27" t="s">
        <v>65</v>
      </c>
      <c r="H20" s="91">
        <v>8</v>
      </c>
      <c r="I20" s="31">
        <v>8</v>
      </c>
      <c r="J20" s="31" t="s">
        <v>26</v>
      </c>
      <c r="K20" s="31">
        <v>9</v>
      </c>
      <c r="L20" s="38"/>
      <c r="M20" s="38"/>
      <c r="N20" s="38"/>
      <c r="O20" s="38"/>
      <c r="P20" s="33">
        <v>5</v>
      </c>
      <c r="Q20" s="34">
        <f t="shared" si="0"/>
        <v>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770</v>
      </c>
      <c r="D21" s="28" t="s">
        <v>771</v>
      </c>
      <c r="E21" s="29" t="s">
        <v>485</v>
      </c>
      <c r="F21" s="30" t="s">
        <v>772</v>
      </c>
      <c r="G21" s="27" t="s">
        <v>103</v>
      </c>
      <c r="H21" s="91">
        <v>7</v>
      </c>
      <c r="I21" s="31">
        <v>6</v>
      </c>
      <c r="J21" s="31" t="s">
        <v>26</v>
      </c>
      <c r="K21" s="31">
        <v>7</v>
      </c>
      <c r="L21" s="38"/>
      <c r="M21" s="38"/>
      <c r="N21" s="38"/>
      <c r="O21" s="38"/>
      <c r="P21" s="33">
        <v>3</v>
      </c>
      <c r="Q21" s="34">
        <f t="shared" si="0"/>
        <v>4.0999999999999996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773</v>
      </c>
      <c r="D22" s="28" t="s">
        <v>774</v>
      </c>
      <c r="E22" s="29" t="s">
        <v>775</v>
      </c>
      <c r="F22" s="30" t="s">
        <v>776</v>
      </c>
      <c r="G22" s="27" t="s">
        <v>65</v>
      </c>
      <c r="H22" s="91">
        <v>8</v>
      </c>
      <c r="I22" s="31">
        <v>8</v>
      </c>
      <c r="J22" s="31" t="s">
        <v>26</v>
      </c>
      <c r="K22" s="31">
        <v>9</v>
      </c>
      <c r="L22" s="38"/>
      <c r="M22" s="38"/>
      <c r="N22" s="38"/>
      <c r="O22" s="38"/>
      <c r="P22" s="33">
        <v>6</v>
      </c>
      <c r="Q22" s="34">
        <f t="shared" si="0"/>
        <v>6.7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777</v>
      </c>
      <c r="D23" s="28" t="s">
        <v>108</v>
      </c>
      <c r="E23" s="29" t="s">
        <v>775</v>
      </c>
      <c r="F23" s="30" t="s">
        <v>778</v>
      </c>
      <c r="G23" s="27" t="s">
        <v>61</v>
      </c>
      <c r="H23" s="91">
        <v>8</v>
      </c>
      <c r="I23" s="31">
        <v>7</v>
      </c>
      <c r="J23" s="31" t="s">
        <v>26</v>
      </c>
      <c r="K23" s="31">
        <v>7</v>
      </c>
      <c r="L23" s="38"/>
      <c r="M23" s="38"/>
      <c r="N23" s="38"/>
      <c r="O23" s="38"/>
      <c r="P23" s="33">
        <v>1</v>
      </c>
      <c r="Q23" s="34">
        <f t="shared" si="0"/>
        <v>2.9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87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779</v>
      </c>
      <c r="D24" s="28" t="s">
        <v>780</v>
      </c>
      <c r="E24" s="29" t="s">
        <v>781</v>
      </c>
      <c r="F24" s="30" t="s">
        <v>244</v>
      </c>
      <c r="G24" s="27" t="s">
        <v>103</v>
      </c>
      <c r="H24" s="91">
        <v>6</v>
      </c>
      <c r="I24" s="31">
        <v>7</v>
      </c>
      <c r="J24" s="31" t="s">
        <v>26</v>
      </c>
      <c r="K24" s="31">
        <v>9</v>
      </c>
      <c r="L24" s="38"/>
      <c r="M24" s="38"/>
      <c r="N24" s="38"/>
      <c r="O24" s="38"/>
      <c r="P24" s="33">
        <v>1</v>
      </c>
      <c r="Q24" s="34">
        <f t="shared" si="0"/>
        <v>2.9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87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782</v>
      </c>
      <c r="D25" s="28" t="s">
        <v>783</v>
      </c>
      <c r="E25" s="29" t="s">
        <v>495</v>
      </c>
      <c r="F25" s="30" t="s">
        <v>784</v>
      </c>
      <c r="G25" s="27" t="s">
        <v>103</v>
      </c>
      <c r="H25" s="91">
        <v>8</v>
      </c>
      <c r="I25" s="31">
        <v>7</v>
      </c>
      <c r="J25" s="31" t="s">
        <v>26</v>
      </c>
      <c r="K25" s="31">
        <v>9</v>
      </c>
      <c r="L25" s="38"/>
      <c r="M25" s="38"/>
      <c r="N25" s="38"/>
      <c r="O25" s="38"/>
      <c r="P25" s="33">
        <v>5</v>
      </c>
      <c r="Q25" s="34">
        <f t="shared" si="0"/>
        <v>5.9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785</v>
      </c>
      <c r="D26" s="28" t="s">
        <v>108</v>
      </c>
      <c r="E26" s="29" t="s">
        <v>495</v>
      </c>
      <c r="F26" s="30" t="s">
        <v>786</v>
      </c>
      <c r="G26" s="27" t="s">
        <v>65</v>
      </c>
      <c r="H26" s="91">
        <v>8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4</v>
      </c>
      <c r="Q26" s="34">
        <f t="shared" si="0"/>
        <v>5.2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787</v>
      </c>
      <c r="D27" s="28" t="s">
        <v>788</v>
      </c>
      <c r="E27" s="29" t="s">
        <v>495</v>
      </c>
      <c r="F27" s="30" t="s">
        <v>227</v>
      </c>
      <c r="G27" s="27" t="s">
        <v>72</v>
      </c>
      <c r="H27" s="91">
        <v>8</v>
      </c>
      <c r="I27" s="31">
        <v>7</v>
      </c>
      <c r="J27" s="31" t="s">
        <v>26</v>
      </c>
      <c r="K27" s="31">
        <v>6</v>
      </c>
      <c r="L27" s="38"/>
      <c r="M27" s="38"/>
      <c r="N27" s="38"/>
      <c r="O27" s="38"/>
      <c r="P27" s="33">
        <v>1</v>
      </c>
      <c r="Q27" s="34">
        <f t="shared" si="0"/>
        <v>2.8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87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789</v>
      </c>
      <c r="D28" s="28" t="s">
        <v>108</v>
      </c>
      <c r="E28" s="29" t="s">
        <v>790</v>
      </c>
      <c r="F28" s="30" t="s">
        <v>791</v>
      </c>
      <c r="G28" s="27" t="s">
        <v>103</v>
      </c>
      <c r="H28" s="91">
        <v>8</v>
      </c>
      <c r="I28" s="31">
        <v>7</v>
      </c>
      <c r="J28" s="31" t="s">
        <v>26</v>
      </c>
      <c r="K28" s="31">
        <v>9</v>
      </c>
      <c r="L28" s="38"/>
      <c r="M28" s="38"/>
      <c r="N28" s="38"/>
      <c r="O28" s="38"/>
      <c r="P28" s="33">
        <v>7</v>
      </c>
      <c r="Q28" s="34">
        <f t="shared" si="0"/>
        <v>7.3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792</v>
      </c>
      <c r="D29" s="28" t="s">
        <v>793</v>
      </c>
      <c r="E29" s="29" t="s">
        <v>794</v>
      </c>
      <c r="F29" s="30" t="s">
        <v>142</v>
      </c>
      <c r="G29" s="27" t="s">
        <v>72</v>
      </c>
      <c r="H29" s="91">
        <v>8</v>
      </c>
      <c r="I29" s="31">
        <v>8</v>
      </c>
      <c r="J29" s="31" t="s">
        <v>26</v>
      </c>
      <c r="K29" s="31">
        <v>7</v>
      </c>
      <c r="L29" s="38"/>
      <c r="M29" s="38"/>
      <c r="N29" s="38"/>
      <c r="O29" s="38"/>
      <c r="P29" s="33">
        <v>2</v>
      </c>
      <c r="Q29" s="34">
        <f t="shared" si="0"/>
        <v>3.7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87"/>
      <c r="V29" s="85" t="str">
        <f t="shared" si="2"/>
        <v>Học lại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795</v>
      </c>
      <c r="D30" s="28" t="s">
        <v>796</v>
      </c>
      <c r="E30" s="29" t="s">
        <v>797</v>
      </c>
      <c r="F30" s="30" t="s">
        <v>798</v>
      </c>
      <c r="G30" s="27" t="s">
        <v>61</v>
      </c>
      <c r="H30" s="91">
        <v>8</v>
      </c>
      <c r="I30" s="31">
        <v>7</v>
      </c>
      <c r="J30" s="31" t="s">
        <v>26</v>
      </c>
      <c r="K30" s="31">
        <v>7</v>
      </c>
      <c r="L30" s="38"/>
      <c r="M30" s="38"/>
      <c r="N30" s="38"/>
      <c r="O30" s="38"/>
      <c r="P30" s="33">
        <v>1</v>
      </c>
      <c r="Q30" s="34">
        <f t="shared" si="0"/>
        <v>2.9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87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799</v>
      </c>
      <c r="D31" s="28" t="s">
        <v>67</v>
      </c>
      <c r="E31" s="29" t="s">
        <v>800</v>
      </c>
      <c r="F31" s="30" t="s">
        <v>801</v>
      </c>
      <c r="G31" s="27" t="s">
        <v>103</v>
      </c>
      <c r="H31" s="91">
        <v>5</v>
      </c>
      <c r="I31" s="31">
        <v>6</v>
      </c>
      <c r="J31" s="31" t="s">
        <v>26</v>
      </c>
      <c r="K31" s="31">
        <v>9</v>
      </c>
      <c r="L31" s="38"/>
      <c r="M31" s="38"/>
      <c r="N31" s="38"/>
      <c r="O31" s="38"/>
      <c r="P31" s="33">
        <v>4</v>
      </c>
      <c r="Q31" s="34">
        <f t="shared" si="0"/>
        <v>4.8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802</v>
      </c>
      <c r="D32" s="28" t="s">
        <v>803</v>
      </c>
      <c r="E32" s="29" t="s">
        <v>800</v>
      </c>
      <c r="F32" s="30" t="s">
        <v>599</v>
      </c>
      <c r="G32" s="27" t="s">
        <v>103</v>
      </c>
      <c r="H32" s="91">
        <v>7</v>
      </c>
      <c r="I32" s="31">
        <v>7</v>
      </c>
      <c r="J32" s="31" t="s">
        <v>26</v>
      </c>
      <c r="K32" s="31">
        <v>9</v>
      </c>
      <c r="L32" s="38"/>
      <c r="M32" s="38"/>
      <c r="N32" s="38"/>
      <c r="O32" s="38"/>
      <c r="P32" s="33">
        <v>5</v>
      </c>
      <c r="Q32" s="34">
        <f t="shared" si="0"/>
        <v>5.8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804</v>
      </c>
      <c r="D33" s="28" t="s">
        <v>383</v>
      </c>
      <c r="E33" s="29" t="s">
        <v>805</v>
      </c>
      <c r="F33" s="30" t="s">
        <v>806</v>
      </c>
      <c r="G33" s="27" t="s">
        <v>72</v>
      </c>
      <c r="H33" s="91">
        <v>8</v>
      </c>
      <c r="I33" s="31">
        <v>6</v>
      </c>
      <c r="J33" s="31" t="s">
        <v>26</v>
      </c>
      <c r="K33" s="31">
        <v>6</v>
      </c>
      <c r="L33" s="38"/>
      <c r="M33" s="38"/>
      <c r="N33" s="38"/>
      <c r="O33" s="38"/>
      <c r="P33" s="33">
        <v>1</v>
      </c>
      <c r="Q33" s="34">
        <f t="shared" si="0"/>
        <v>2.7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87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807</v>
      </c>
      <c r="D34" s="28" t="s">
        <v>808</v>
      </c>
      <c r="E34" s="29" t="s">
        <v>809</v>
      </c>
      <c r="F34" s="30" t="s">
        <v>731</v>
      </c>
      <c r="G34" s="27" t="s">
        <v>106</v>
      </c>
      <c r="H34" s="91">
        <v>8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5</v>
      </c>
      <c r="Q34" s="34">
        <f t="shared" si="0"/>
        <v>5.7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810</v>
      </c>
      <c r="D35" s="28" t="s">
        <v>811</v>
      </c>
      <c r="E35" s="29" t="s">
        <v>809</v>
      </c>
      <c r="F35" s="30" t="s">
        <v>812</v>
      </c>
      <c r="G35" s="27" t="s">
        <v>65</v>
      </c>
      <c r="H35" s="91">
        <v>8</v>
      </c>
      <c r="I35" s="31">
        <v>8</v>
      </c>
      <c r="J35" s="31" t="s">
        <v>26</v>
      </c>
      <c r="K35" s="31">
        <v>9</v>
      </c>
      <c r="L35" s="38"/>
      <c r="M35" s="38"/>
      <c r="N35" s="38"/>
      <c r="O35" s="38"/>
      <c r="P35" s="33">
        <v>5</v>
      </c>
      <c r="Q35" s="34">
        <f t="shared" si="0"/>
        <v>6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813</v>
      </c>
      <c r="D36" s="28" t="s">
        <v>814</v>
      </c>
      <c r="E36" s="29" t="s">
        <v>122</v>
      </c>
      <c r="F36" s="30" t="s">
        <v>815</v>
      </c>
      <c r="G36" s="27" t="s">
        <v>103</v>
      </c>
      <c r="H36" s="91">
        <v>8</v>
      </c>
      <c r="I36" s="31">
        <v>8</v>
      </c>
      <c r="J36" s="31" t="s">
        <v>26</v>
      </c>
      <c r="K36" s="31">
        <v>9</v>
      </c>
      <c r="L36" s="38"/>
      <c r="M36" s="38"/>
      <c r="N36" s="38"/>
      <c r="O36" s="38"/>
      <c r="P36" s="33">
        <v>8</v>
      </c>
      <c r="Q36" s="34">
        <f t="shared" si="0"/>
        <v>8.1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816</v>
      </c>
      <c r="D37" s="28" t="s">
        <v>131</v>
      </c>
      <c r="E37" s="29" t="s">
        <v>529</v>
      </c>
      <c r="F37" s="30" t="s">
        <v>201</v>
      </c>
      <c r="G37" s="27" t="s">
        <v>103</v>
      </c>
      <c r="H37" s="91">
        <v>6</v>
      </c>
      <c r="I37" s="31">
        <v>6</v>
      </c>
      <c r="J37" s="31" t="s">
        <v>26</v>
      </c>
      <c r="K37" s="31">
        <v>6</v>
      </c>
      <c r="L37" s="38"/>
      <c r="M37" s="38"/>
      <c r="N37" s="38"/>
      <c r="O37" s="38"/>
      <c r="P37" s="33">
        <v>7</v>
      </c>
      <c r="Q37" s="34">
        <f t="shared" si="0"/>
        <v>6.7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817</v>
      </c>
      <c r="D38" s="28" t="s">
        <v>818</v>
      </c>
      <c r="E38" s="29" t="s">
        <v>819</v>
      </c>
      <c r="F38" s="30" t="s">
        <v>820</v>
      </c>
      <c r="G38" s="27" t="s">
        <v>106</v>
      </c>
      <c r="H38" s="91">
        <v>8</v>
      </c>
      <c r="I38" s="31">
        <v>7</v>
      </c>
      <c r="J38" s="31" t="s">
        <v>26</v>
      </c>
      <c r="K38" s="31">
        <v>7</v>
      </c>
      <c r="L38" s="38"/>
      <c r="M38" s="38"/>
      <c r="N38" s="38"/>
      <c r="O38" s="38"/>
      <c r="P38" s="33">
        <v>2</v>
      </c>
      <c r="Q38" s="34">
        <f t="shared" si="0"/>
        <v>3.6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87"/>
      <c r="V38" s="85" t="str">
        <f t="shared" si="2"/>
        <v>Học lại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821</v>
      </c>
      <c r="D39" s="28" t="s">
        <v>822</v>
      </c>
      <c r="E39" s="29" t="s">
        <v>823</v>
      </c>
      <c r="F39" s="30" t="s">
        <v>824</v>
      </c>
      <c r="G39" s="27" t="s">
        <v>80</v>
      </c>
      <c r="H39" s="91">
        <v>6</v>
      </c>
      <c r="I39" s="31">
        <v>6</v>
      </c>
      <c r="J39" s="31" t="s">
        <v>26</v>
      </c>
      <c r="K39" s="31">
        <v>7</v>
      </c>
      <c r="L39" s="38"/>
      <c r="M39" s="38"/>
      <c r="N39" s="38"/>
      <c r="O39" s="38"/>
      <c r="P39" s="33">
        <v>1</v>
      </c>
      <c r="Q39" s="34">
        <f t="shared" si="0"/>
        <v>2.6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87"/>
      <c r="V39" s="85" t="str">
        <f t="shared" si="2"/>
        <v>Học lại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825</v>
      </c>
      <c r="D40" s="28" t="s">
        <v>826</v>
      </c>
      <c r="E40" s="29" t="s">
        <v>160</v>
      </c>
      <c r="F40" s="30" t="s">
        <v>827</v>
      </c>
      <c r="G40" s="27" t="s">
        <v>72</v>
      </c>
      <c r="H40" s="91">
        <v>8</v>
      </c>
      <c r="I40" s="31">
        <v>8</v>
      </c>
      <c r="J40" s="31" t="s">
        <v>26</v>
      </c>
      <c r="K40" s="31">
        <v>7</v>
      </c>
      <c r="L40" s="38"/>
      <c r="M40" s="38"/>
      <c r="N40" s="38"/>
      <c r="O40" s="38"/>
      <c r="P40" s="33">
        <v>4</v>
      </c>
      <c r="Q40" s="34">
        <f t="shared" si="0"/>
        <v>5.0999999999999996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828</v>
      </c>
      <c r="D41" s="28" t="s">
        <v>380</v>
      </c>
      <c r="E41" s="29" t="s">
        <v>160</v>
      </c>
      <c r="F41" s="30" t="s">
        <v>829</v>
      </c>
      <c r="G41" s="27" t="s">
        <v>65</v>
      </c>
      <c r="H41" s="91">
        <v>8</v>
      </c>
      <c r="I41" s="31">
        <v>8</v>
      </c>
      <c r="J41" s="31" t="s">
        <v>26</v>
      </c>
      <c r="K41" s="31">
        <v>9</v>
      </c>
      <c r="L41" s="38"/>
      <c r="M41" s="38"/>
      <c r="N41" s="38"/>
      <c r="O41" s="38"/>
      <c r="P41" s="33">
        <v>5</v>
      </c>
      <c r="Q41" s="34">
        <f t="shared" si="0"/>
        <v>6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830</v>
      </c>
      <c r="D42" s="28" t="s">
        <v>831</v>
      </c>
      <c r="E42" s="29" t="s">
        <v>160</v>
      </c>
      <c r="F42" s="30" t="s">
        <v>832</v>
      </c>
      <c r="G42" s="27" t="s">
        <v>103</v>
      </c>
      <c r="H42" s="91">
        <v>7</v>
      </c>
      <c r="I42" s="31">
        <v>7</v>
      </c>
      <c r="J42" s="31" t="s">
        <v>26</v>
      </c>
      <c r="K42" s="31">
        <v>6</v>
      </c>
      <c r="L42" s="38"/>
      <c r="M42" s="38"/>
      <c r="N42" s="38"/>
      <c r="O42" s="38"/>
      <c r="P42" s="33">
        <v>0</v>
      </c>
      <c r="Q42" s="34">
        <f t="shared" si="0"/>
        <v>2</v>
      </c>
      <c r="R42" s="35" t="str">
        <f t="shared" si="3"/>
        <v>F</v>
      </c>
      <c r="S42" s="36" t="str">
        <f t="shared" si="1"/>
        <v>Kém</v>
      </c>
      <c r="T42" s="37" t="s">
        <v>1047</v>
      </c>
      <c r="U42" s="87"/>
      <c r="V42" s="85" t="str">
        <f t="shared" si="2"/>
        <v>Học lại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833</v>
      </c>
      <c r="D43" s="28" t="s">
        <v>363</v>
      </c>
      <c r="E43" s="29" t="s">
        <v>834</v>
      </c>
      <c r="F43" s="30" t="s">
        <v>835</v>
      </c>
      <c r="G43" s="27" t="s">
        <v>61</v>
      </c>
      <c r="H43" s="91">
        <v>6</v>
      </c>
      <c r="I43" s="31">
        <v>7</v>
      </c>
      <c r="J43" s="31" t="s">
        <v>26</v>
      </c>
      <c r="K43" s="31">
        <v>8</v>
      </c>
      <c r="L43" s="38"/>
      <c r="M43" s="38"/>
      <c r="N43" s="38"/>
      <c r="O43" s="38"/>
      <c r="P43" s="33">
        <v>1</v>
      </c>
      <c r="Q43" s="34">
        <f t="shared" si="0"/>
        <v>2.8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87"/>
      <c r="V43" s="85" t="str">
        <f t="shared" si="2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836</v>
      </c>
      <c r="D44" s="28" t="s">
        <v>494</v>
      </c>
      <c r="E44" s="29" t="s">
        <v>377</v>
      </c>
      <c r="F44" s="30" t="s">
        <v>837</v>
      </c>
      <c r="G44" s="27" t="s">
        <v>103</v>
      </c>
      <c r="H44" s="91">
        <v>8</v>
      </c>
      <c r="I44" s="31">
        <v>7</v>
      </c>
      <c r="J44" s="31" t="s">
        <v>26</v>
      </c>
      <c r="K44" s="31">
        <v>7</v>
      </c>
      <c r="L44" s="38"/>
      <c r="M44" s="38"/>
      <c r="N44" s="38"/>
      <c r="O44" s="38"/>
      <c r="P44" s="33">
        <v>4</v>
      </c>
      <c r="Q44" s="34">
        <f t="shared" si="0"/>
        <v>5</v>
      </c>
      <c r="R44" s="35" t="str">
        <f t="shared" si="3"/>
        <v>D+</v>
      </c>
      <c r="S44" s="36" t="str">
        <f t="shared" si="1"/>
        <v>Trung bình yếu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838</v>
      </c>
      <c r="D45" s="28" t="s">
        <v>839</v>
      </c>
      <c r="E45" s="29" t="s">
        <v>176</v>
      </c>
      <c r="F45" s="30" t="s">
        <v>840</v>
      </c>
      <c r="G45" s="27" t="s">
        <v>72</v>
      </c>
      <c r="H45" s="91">
        <v>8</v>
      </c>
      <c r="I45" s="31">
        <v>7</v>
      </c>
      <c r="J45" s="31" t="s">
        <v>26</v>
      </c>
      <c r="K45" s="31">
        <v>7</v>
      </c>
      <c r="L45" s="38"/>
      <c r="M45" s="38"/>
      <c r="N45" s="38"/>
      <c r="O45" s="38"/>
      <c r="P45" s="33">
        <v>5</v>
      </c>
      <c r="Q45" s="34">
        <f t="shared" si="0"/>
        <v>5.7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841</v>
      </c>
      <c r="D46" s="28" t="s">
        <v>171</v>
      </c>
      <c r="E46" s="29" t="s">
        <v>842</v>
      </c>
      <c r="F46" s="30" t="s">
        <v>843</v>
      </c>
      <c r="G46" s="27" t="s">
        <v>103</v>
      </c>
      <c r="H46" s="91">
        <v>7</v>
      </c>
      <c r="I46" s="31">
        <v>7</v>
      </c>
      <c r="J46" s="31" t="s">
        <v>26</v>
      </c>
      <c r="K46" s="31">
        <v>7</v>
      </c>
      <c r="L46" s="38"/>
      <c r="M46" s="38"/>
      <c r="N46" s="38"/>
      <c r="O46" s="38"/>
      <c r="P46" s="33">
        <v>4</v>
      </c>
      <c r="Q46" s="34">
        <f t="shared" si="0"/>
        <v>4.9000000000000004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844</v>
      </c>
      <c r="D47" s="28" t="s">
        <v>845</v>
      </c>
      <c r="E47" s="29" t="s">
        <v>842</v>
      </c>
      <c r="F47" s="30" t="s">
        <v>102</v>
      </c>
      <c r="G47" s="27" t="s">
        <v>72</v>
      </c>
      <c r="H47" s="91">
        <v>8</v>
      </c>
      <c r="I47" s="31">
        <v>7</v>
      </c>
      <c r="J47" s="31" t="s">
        <v>26</v>
      </c>
      <c r="K47" s="31">
        <v>7</v>
      </c>
      <c r="L47" s="38"/>
      <c r="M47" s="38"/>
      <c r="N47" s="38"/>
      <c r="O47" s="38"/>
      <c r="P47" s="33">
        <v>5</v>
      </c>
      <c r="Q47" s="34">
        <f t="shared" si="0"/>
        <v>5.7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846</v>
      </c>
      <c r="D48" s="28" t="s">
        <v>74</v>
      </c>
      <c r="E48" s="29" t="s">
        <v>570</v>
      </c>
      <c r="F48" s="30" t="s">
        <v>91</v>
      </c>
      <c r="G48" s="27" t="s">
        <v>103</v>
      </c>
      <c r="H48" s="91">
        <v>8</v>
      </c>
      <c r="I48" s="31">
        <v>8</v>
      </c>
      <c r="J48" s="31" t="s">
        <v>26</v>
      </c>
      <c r="K48" s="31">
        <v>9</v>
      </c>
      <c r="L48" s="38"/>
      <c r="M48" s="38"/>
      <c r="N48" s="38"/>
      <c r="O48" s="38"/>
      <c r="P48" s="33">
        <v>8</v>
      </c>
      <c r="Q48" s="34">
        <f t="shared" si="0"/>
        <v>8.1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847</v>
      </c>
      <c r="D49" s="28" t="s">
        <v>456</v>
      </c>
      <c r="E49" s="29" t="s">
        <v>848</v>
      </c>
      <c r="F49" s="30" t="s">
        <v>849</v>
      </c>
      <c r="G49" s="27" t="s">
        <v>106</v>
      </c>
      <c r="H49" s="91">
        <v>8</v>
      </c>
      <c r="I49" s="31">
        <v>8</v>
      </c>
      <c r="J49" s="31" t="s">
        <v>26</v>
      </c>
      <c r="K49" s="31">
        <v>9</v>
      </c>
      <c r="L49" s="38"/>
      <c r="M49" s="38"/>
      <c r="N49" s="38"/>
      <c r="O49" s="38"/>
      <c r="P49" s="33">
        <v>5</v>
      </c>
      <c r="Q49" s="34">
        <f t="shared" si="0"/>
        <v>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850</v>
      </c>
      <c r="D50" s="28" t="s">
        <v>851</v>
      </c>
      <c r="E50" s="29" t="s">
        <v>188</v>
      </c>
      <c r="F50" s="30" t="s">
        <v>852</v>
      </c>
      <c r="G50" s="27" t="s">
        <v>103</v>
      </c>
      <c r="H50" s="91">
        <v>6</v>
      </c>
      <c r="I50" s="31">
        <v>7</v>
      </c>
      <c r="J50" s="31" t="s">
        <v>26</v>
      </c>
      <c r="K50" s="31">
        <v>9</v>
      </c>
      <c r="L50" s="38"/>
      <c r="M50" s="38"/>
      <c r="N50" s="38"/>
      <c r="O50" s="38"/>
      <c r="P50" s="33">
        <v>4</v>
      </c>
      <c r="Q50" s="34">
        <f t="shared" si="0"/>
        <v>5</v>
      </c>
      <c r="R50" s="35" t="str">
        <f t="shared" si="3"/>
        <v>D+</v>
      </c>
      <c r="S50" s="36" t="str">
        <f t="shared" si="1"/>
        <v>Trung bình yếu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853</v>
      </c>
      <c r="D51" s="28" t="s">
        <v>131</v>
      </c>
      <c r="E51" s="29" t="s">
        <v>712</v>
      </c>
      <c r="F51" s="30" t="s">
        <v>854</v>
      </c>
      <c r="G51" s="27" t="s">
        <v>80</v>
      </c>
      <c r="H51" s="91">
        <v>7</v>
      </c>
      <c r="I51" s="31">
        <v>6</v>
      </c>
      <c r="J51" s="31" t="s">
        <v>26</v>
      </c>
      <c r="K51" s="31">
        <v>6</v>
      </c>
      <c r="L51" s="38"/>
      <c r="M51" s="38"/>
      <c r="N51" s="38"/>
      <c r="O51" s="38"/>
      <c r="P51" s="33">
        <v>3</v>
      </c>
      <c r="Q51" s="34">
        <f t="shared" si="0"/>
        <v>4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855</v>
      </c>
      <c r="D52" s="28" t="s">
        <v>719</v>
      </c>
      <c r="E52" s="29" t="s">
        <v>856</v>
      </c>
      <c r="F52" s="30" t="s">
        <v>827</v>
      </c>
      <c r="G52" s="27" t="s">
        <v>61</v>
      </c>
      <c r="H52" s="91">
        <v>8</v>
      </c>
      <c r="I52" s="31">
        <v>7</v>
      </c>
      <c r="J52" s="31" t="s">
        <v>26</v>
      </c>
      <c r="K52" s="31">
        <v>8</v>
      </c>
      <c r="L52" s="38"/>
      <c r="M52" s="38"/>
      <c r="N52" s="38"/>
      <c r="O52" s="38"/>
      <c r="P52" s="33">
        <v>1</v>
      </c>
      <c r="Q52" s="34">
        <f t="shared" si="0"/>
        <v>3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87"/>
      <c r="V52" s="85" t="str">
        <f t="shared" si="2"/>
        <v>Học lại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857</v>
      </c>
      <c r="D53" s="28" t="s">
        <v>858</v>
      </c>
      <c r="E53" s="29" t="s">
        <v>396</v>
      </c>
      <c r="F53" s="30" t="s">
        <v>859</v>
      </c>
      <c r="G53" s="27" t="s">
        <v>103</v>
      </c>
      <c r="H53" s="91">
        <v>7</v>
      </c>
      <c r="I53" s="31">
        <v>7</v>
      </c>
      <c r="J53" s="31" t="s">
        <v>26</v>
      </c>
      <c r="K53" s="31">
        <v>9</v>
      </c>
      <c r="L53" s="38"/>
      <c r="M53" s="38"/>
      <c r="N53" s="38"/>
      <c r="O53" s="38"/>
      <c r="P53" s="33">
        <v>4</v>
      </c>
      <c r="Q53" s="34">
        <f t="shared" si="0"/>
        <v>5.0999999999999996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860</v>
      </c>
      <c r="D54" s="28" t="s">
        <v>861</v>
      </c>
      <c r="E54" s="29" t="s">
        <v>596</v>
      </c>
      <c r="F54" s="30" t="s">
        <v>862</v>
      </c>
      <c r="G54" s="27" t="s">
        <v>106</v>
      </c>
      <c r="H54" s="91">
        <v>7</v>
      </c>
      <c r="I54" s="31">
        <v>7</v>
      </c>
      <c r="J54" s="31" t="s">
        <v>26</v>
      </c>
      <c r="K54" s="31">
        <v>8</v>
      </c>
      <c r="L54" s="38"/>
      <c r="M54" s="38"/>
      <c r="N54" s="38"/>
      <c r="O54" s="38"/>
      <c r="P54" s="33">
        <v>8</v>
      </c>
      <c r="Q54" s="34">
        <f t="shared" si="0"/>
        <v>7.8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863</v>
      </c>
      <c r="D55" s="28" t="s">
        <v>183</v>
      </c>
      <c r="E55" s="29" t="s">
        <v>864</v>
      </c>
      <c r="F55" s="30" t="s">
        <v>865</v>
      </c>
      <c r="G55" s="27" t="s">
        <v>80</v>
      </c>
      <c r="H55" s="91">
        <v>8</v>
      </c>
      <c r="I55" s="31">
        <v>7</v>
      </c>
      <c r="J55" s="31" t="s">
        <v>26</v>
      </c>
      <c r="K55" s="31">
        <v>9</v>
      </c>
      <c r="L55" s="38"/>
      <c r="M55" s="38"/>
      <c r="N55" s="38"/>
      <c r="O55" s="38"/>
      <c r="P55" s="33">
        <v>9</v>
      </c>
      <c r="Q55" s="34">
        <f t="shared" si="0"/>
        <v>8.6999999999999993</v>
      </c>
      <c r="R55" s="35" t="str">
        <f t="shared" si="3"/>
        <v>A</v>
      </c>
      <c r="S55" s="36" t="str">
        <f t="shared" si="1"/>
        <v>Giỏi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866</v>
      </c>
      <c r="D56" s="28" t="s">
        <v>383</v>
      </c>
      <c r="E56" s="29" t="s">
        <v>867</v>
      </c>
      <c r="F56" s="30" t="s">
        <v>868</v>
      </c>
      <c r="G56" s="27" t="s">
        <v>65</v>
      </c>
      <c r="H56" s="91">
        <v>7</v>
      </c>
      <c r="I56" s="31">
        <v>8</v>
      </c>
      <c r="J56" s="31" t="s">
        <v>26</v>
      </c>
      <c r="K56" s="31">
        <v>7</v>
      </c>
      <c r="L56" s="38"/>
      <c r="M56" s="38"/>
      <c r="N56" s="38"/>
      <c r="O56" s="38"/>
      <c r="P56" s="33">
        <v>4</v>
      </c>
      <c r="Q56" s="34">
        <f t="shared" si="0"/>
        <v>5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869</v>
      </c>
      <c r="D57" s="28" t="s">
        <v>870</v>
      </c>
      <c r="E57" s="29" t="s">
        <v>425</v>
      </c>
      <c r="F57" s="30" t="s">
        <v>871</v>
      </c>
      <c r="G57" s="27" t="s">
        <v>80</v>
      </c>
      <c r="H57" s="91">
        <v>7</v>
      </c>
      <c r="I57" s="31">
        <v>7</v>
      </c>
      <c r="J57" s="31" t="s">
        <v>26</v>
      </c>
      <c r="K57" s="31">
        <v>9</v>
      </c>
      <c r="L57" s="38"/>
      <c r="M57" s="38"/>
      <c r="N57" s="38"/>
      <c r="O57" s="38"/>
      <c r="P57" s="33">
        <v>3</v>
      </c>
      <c r="Q57" s="34">
        <f t="shared" si="0"/>
        <v>4.4000000000000004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872</v>
      </c>
      <c r="D58" s="28" t="s">
        <v>82</v>
      </c>
      <c r="E58" s="29" t="s">
        <v>204</v>
      </c>
      <c r="F58" s="30" t="s">
        <v>873</v>
      </c>
      <c r="G58" s="27" t="s">
        <v>61</v>
      </c>
      <c r="H58" s="91">
        <v>7</v>
      </c>
      <c r="I58" s="31">
        <v>7</v>
      </c>
      <c r="J58" s="31" t="s">
        <v>26</v>
      </c>
      <c r="K58" s="31">
        <v>8</v>
      </c>
      <c r="L58" s="38"/>
      <c r="M58" s="38"/>
      <c r="N58" s="38"/>
      <c r="O58" s="38"/>
      <c r="P58" s="33">
        <v>1</v>
      </c>
      <c r="Q58" s="34">
        <f t="shared" si="0"/>
        <v>2.9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87"/>
      <c r="V58" s="85" t="str">
        <f t="shared" si="2"/>
        <v>Học lại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874</v>
      </c>
      <c r="D59" s="28" t="s">
        <v>644</v>
      </c>
      <c r="E59" s="29" t="s">
        <v>212</v>
      </c>
      <c r="F59" s="30" t="s">
        <v>669</v>
      </c>
      <c r="G59" s="27" t="s">
        <v>80</v>
      </c>
      <c r="H59" s="91">
        <v>8</v>
      </c>
      <c r="I59" s="31">
        <v>8</v>
      </c>
      <c r="J59" s="31" t="s">
        <v>26</v>
      </c>
      <c r="K59" s="31">
        <v>9</v>
      </c>
      <c r="L59" s="38"/>
      <c r="M59" s="38"/>
      <c r="N59" s="38"/>
      <c r="O59" s="38"/>
      <c r="P59" s="33">
        <v>5</v>
      </c>
      <c r="Q59" s="34">
        <f t="shared" si="0"/>
        <v>6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875</v>
      </c>
      <c r="D60" s="28" t="s">
        <v>876</v>
      </c>
      <c r="E60" s="29" t="s">
        <v>730</v>
      </c>
      <c r="F60" s="30" t="s">
        <v>877</v>
      </c>
      <c r="G60" s="27" t="s">
        <v>103</v>
      </c>
      <c r="H60" s="91">
        <v>8</v>
      </c>
      <c r="I60" s="31">
        <v>7</v>
      </c>
      <c r="J60" s="31" t="s">
        <v>26</v>
      </c>
      <c r="K60" s="31">
        <v>9</v>
      </c>
      <c r="L60" s="38"/>
      <c r="M60" s="38"/>
      <c r="N60" s="38"/>
      <c r="O60" s="38"/>
      <c r="P60" s="33">
        <v>3</v>
      </c>
      <c r="Q60" s="34">
        <f t="shared" si="0"/>
        <v>4.5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878</v>
      </c>
      <c r="D61" s="28" t="s">
        <v>879</v>
      </c>
      <c r="E61" s="29" t="s">
        <v>222</v>
      </c>
      <c r="F61" s="30" t="s">
        <v>116</v>
      </c>
      <c r="G61" s="27" t="s">
        <v>65</v>
      </c>
      <c r="H61" s="91">
        <v>4</v>
      </c>
      <c r="I61" s="31">
        <v>7</v>
      </c>
      <c r="J61" s="31" t="s">
        <v>26</v>
      </c>
      <c r="K61" s="31">
        <v>9</v>
      </c>
      <c r="L61" s="38"/>
      <c r="M61" s="38"/>
      <c r="N61" s="38"/>
      <c r="O61" s="38"/>
      <c r="P61" s="33">
        <v>5</v>
      </c>
      <c r="Q61" s="34">
        <f t="shared" si="0"/>
        <v>5.5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880</v>
      </c>
      <c r="D62" s="28" t="s">
        <v>881</v>
      </c>
      <c r="E62" s="29" t="s">
        <v>230</v>
      </c>
      <c r="F62" s="30" t="s">
        <v>882</v>
      </c>
      <c r="G62" s="27" t="s">
        <v>61</v>
      </c>
      <c r="H62" s="91">
        <v>8</v>
      </c>
      <c r="I62" s="31">
        <v>7</v>
      </c>
      <c r="J62" s="31" t="s">
        <v>26</v>
      </c>
      <c r="K62" s="31">
        <v>8</v>
      </c>
      <c r="L62" s="38"/>
      <c r="M62" s="38"/>
      <c r="N62" s="38"/>
      <c r="O62" s="38"/>
      <c r="P62" s="33">
        <v>9</v>
      </c>
      <c r="Q62" s="34">
        <f t="shared" si="0"/>
        <v>8.6</v>
      </c>
      <c r="R62" s="35" t="str">
        <f t="shared" si="3"/>
        <v>A</v>
      </c>
      <c r="S62" s="36" t="str">
        <f t="shared" si="1"/>
        <v>Giỏi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883</v>
      </c>
      <c r="D63" s="28" t="s">
        <v>93</v>
      </c>
      <c r="E63" s="29" t="s">
        <v>230</v>
      </c>
      <c r="F63" s="30" t="s">
        <v>453</v>
      </c>
      <c r="G63" s="27" t="s">
        <v>80</v>
      </c>
      <c r="H63" s="91">
        <v>6</v>
      </c>
      <c r="I63" s="31">
        <v>6</v>
      </c>
      <c r="J63" s="31" t="s">
        <v>26</v>
      </c>
      <c r="K63" s="31">
        <v>7</v>
      </c>
      <c r="L63" s="38"/>
      <c r="M63" s="38"/>
      <c r="N63" s="38"/>
      <c r="O63" s="38"/>
      <c r="P63" s="33">
        <v>1</v>
      </c>
      <c r="Q63" s="34">
        <f t="shared" si="0"/>
        <v>2.6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87"/>
      <c r="V63" s="85" t="str">
        <f t="shared" si="2"/>
        <v>Học lại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884</v>
      </c>
      <c r="D64" s="28" t="s">
        <v>131</v>
      </c>
      <c r="E64" s="29" t="s">
        <v>234</v>
      </c>
      <c r="F64" s="30" t="s">
        <v>885</v>
      </c>
      <c r="G64" s="27" t="s">
        <v>80</v>
      </c>
      <c r="H64" s="91">
        <v>7</v>
      </c>
      <c r="I64" s="31">
        <v>6</v>
      </c>
      <c r="J64" s="31" t="s">
        <v>26</v>
      </c>
      <c r="K64" s="31">
        <v>7</v>
      </c>
      <c r="L64" s="38"/>
      <c r="M64" s="38"/>
      <c r="N64" s="38"/>
      <c r="O64" s="38"/>
      <c r="P64" s="33">
        <v>3</v>
      </c>
      <c r="Q64" s="34">
        <f t="shared" si="0"/>
        <v>4.0999999999999996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886</v>
      </c>
      <c r="D65" s="28" t="s">
        <v>887</v>
      </c>
      <c r="E65" s="29" t="s">
        <v>626</v>
      </c>
      <c r="F65" s="30" t="s">
        <v>888</v>
      </c>
      <c r="G65" s="27" t="s">
        <v>72</v>
      </c>
      <c r="H65" s="91">
        <v>8</v>
      </c>
      <c r="I65" s="31">
        <v>8</v>
      </c>
      <c r="J65" s="31" t="s">
        <v>26</v>
      </c>
      <c r="K65" s="31">
        <v>9</v>
      </c>
      <c r="L65" s="38"/>
      <c r="M65" s="38"/>
      <c r="N65" s="38"/>
      <c r="O65" s="38"/>
      <c r="P65" s="33">
        <v>5</v>
      </c>
      <c r="Q65" s="34">
        <f t="shared" si="0"/>
        <v>6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87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18.75" customHeight="1">
      <c r="B66" s="26">
        <v>57</v>
      </c>
      <c r="C66" s="27" t="s">
        <v>889</v>
      </c>
      <c r="D66" s="28" t="s">
        <v>479</v>
      </c>
      <c r="E66" s="29" t="s">
        <v>890</v>
      </c>
      <c r="F66" s="30" t="s">
        <v>891</v>
      </c>
      <c r="G66" s="27" t="s">
        <v>65</v>
      </c>
      <c r="H66" s="91">
        <v>8</v>
      </c>
      <c r="I66" s="31">
        <v>8</v>
      </c>
      <c r="J66" s="31" t="s">
        <v>26</v>
      </c>
      <c r="K66" s="31">
        <v>9</v>
      </c>
      <c r="L66" s="38"/>
      <c r="M66" s="38"/>
      <c r="N66" s="38"/>
      <c r="O66" s="38"/>
      <c r="P66" s="33">
        <v>3</v>
      </c>
      <c r="Q66" s="34">
        <f t="shared" si="0"/>
        <v>4.5999999999999996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87"/>
      <c r="V66" s="85" t="str">
        <f t="shared" si="2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1:38" ht="18.75" customHeight="1">
      <c r="B67" s="26">
        <v>58</v>
      </c>
      <c r="C67" s="27" t="s">
        <v>892</v>
      </c>
      <c r="D67" s="28" t="s">
        <v>893</v>
      </c>
      <c r="E67" s="29" t="s">
        <v>446</v>
      </c>
      <c r="F67" s="30" t="s">
        <v>894</v>
      </c>
      <c r="G67" s="27" t="s">
        <v>103</v>
      </c>
      <c r="H67" s="91">
        <v>8</v>
      </c>
      <c r="I67" s="31">
        <v>7</v>
      </c>
      <c r="J67" s="31" t="s">
        <v>26</v>
      </c>
      <c r="K67" s="31">
        <v>7</v>
      </c>
      <c r="L67" s="38"/>
      <c r="M67" s="38"/>
      <c r="N67" s="38"/>
      <c r="O67" s="38"/>
      <c r="P67" s="33">
        <v>1</v>
      </c>
      <c r="Q67" s="34">
        <f t="shared" si="0"/>
        <v>2.9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87"/>
      <c r="V67" s="85" t="str">
        <f t="shared" si="2"/>
        <v>Học lại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1:38" ht="18.75" customHeight="1">
      <c r="B68" s="26">
        <v>59</v>
      </c>
      <c r="C68" s="27" t="s">
        <v>895</v>
      </c>
      <c r="D68" s="28" t="s">
        <v>896</v>
      </c>
      <c r="E68" s="29" t="s">
        <v>446</v>
      </c>
      <c r="F68" s="30" t="s">
        <v>897</v>
      </c>
      <c r="G68" s="27" t="s">
        <v>61</v>
      </c>
      <c r="H68" s="91">
        <v>6</v>
      </c>
      <c r="I68" s="31">
        <v>6</v>
      </c>
      <c r="J68" s="31" t="s">
        <v>26</v>
      </c>
      <c r="K68" s="31">
        <v>7</v>
      </c>
      <c r="L68" s="38"/>
      <c r="M68" s="38"/>
      <c r="N68" s="38"/>
      <c r="O68" s="38"/>
      <c r="P68" s="33">
        <v>0</v>
      </c>
      <c r="Q68" s="34">
        <f t="shared" si="0"/>
        <v>1.9</v>
      </c>
      <c r="R68" s="35" t="str">
        <f t="shared" si="3"/>
        <v>F</v>
      </c>
      <c r="S68" s="36" t="str">
        <f t="shared" si="1"/>
        <v>Kém</v>
      </c>
      <c r="T68" s="37" t="s">
        <v>1047</v>
      </c>
      <c r="U68" s="87"/>
      <c r="V68" s="85" t="str">
        <f t="shared" si="2"/>
        <v>Học lại</v>
      </c>
      <c r="W68" s="6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>
      <c r="A70" s="2"/>
      <c r="B70" s="103" t="s">
        <v>27</v>
      </c>
      <c r="C70" s="103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customHeight="1">
      <c r="A71" s="2"/>
      <c r="B71" s="45" t="s">
        <v>28</v>
      </c>
      <c r="C71" s="45"/>
      <c r="D71" s="46">
        <f>+$Y$8</f>
        <v>59</v>
      </c>
      <c r="E71" s="47" t="s">
        <v>29</v>
      </c>
      <c r="F71" s="47"/>
      <c r="G71" s="94" t="s">
        <v>30</v>
      </c>
      <c r="H71" s="94"/>
      <c r="I71" s="94"/>
      <c r="J71" s="94"/>
      <c r="K71" s="94"/>
      <c r="L71" s="94"/>
      <c r="M71" s="94"/>
      <c r="N71" s="94"/>
      <c r="O71" s="94"/>
      <c r="P71" s="48">
        <f>$Y$8 -COUNTIF($T$9:$T$231,"Vắng") -COUNTIF($T$9:$T$231,"Vắng có phép") - COUNTIF($T$9:$T$231,"Đình chỉ thi") - COUNTIF($T$9:$T$231,"Không đủ ĐKDT")</f>
        <v>57</v>
      </c>
      <c r="Q71" s="48"/>
      <c r="R71" s="49"/>
      <c r="S71" s="50"/>
      <c r="T71" s="50" t="s">
        <v>29</v>
      </c>
      <c r="U71" s="3"/>
    </row>
    <row r="72" spans="1:38" ht="16.5" customHeight="1">
      <c r="A72" s="2"/>
      <c r="B72" s="45" t="s">
        <v>31</v>
      </c>
      <c r="C72" s="45"/>
      <c r="D72" s="46">
        <f>+$AJ$8</f>
        <v>40</v>
      </c>
      <c r="E72" s="47" t="s">
        <v>29</v>
      </c>
      <c r="F72" s="47"/>
      <c r="G72" s="94" t="s">
        <v>32</v>
      </c>
      <c r="H72" s="94"/>
      <c r="I72" s="94"/>
      <c r="J72" s="94"/>
      <c r="K72" s="94"/>
      <c r="L72" s="94"/>
      <c r="M72" s="94"/>
      <c r="N72" s="94"/>
      <c r="O72" s="94"/>
      <c r="P72" s="51">
        <f>COUNTIF($T$9:$T$107,"Vắng")</f>
        <v>2</v>
      </c>
      <c r="Q72" s="51"/>
      <c r="R72" s="52"/>
      <c r="S72" s="50"/>
      <c r="T72" s="50" t="s">
        <v>29</v>
      </c>
      <c r="U72" s="3"/>
    </row>
    <row r="73" spans="1:38" ht="16.5" customHeight="1">
      <c r="A73" s="2"/>
      <c r="B73" s="45" t="s">
        <v>44</v>
      </c>
      <c r="C73" s="45"/>
      <c r="D73" s="79">
        <f>COUNTIF(V10:V68,"Học lại")</f>
        <v>19</v>
      </c>
      <c r="E73" s="47" t="s">
        <v>29</v>
      </c>
      <c r="F73" s="47"/>
      <c r="G73" s="94" t="s">
        <v>45</v>
      </c>
      <c r="H73" s="94"/>
      <c r="I73" s="94"/>
      <c r="J73" s="94"/>
      <c r="K73" s="94"/>
      <c r="L73" s="94"/>
      <c r="M73" s="94"/>
      <c r="N73" s="94"/>
      <c r="O73" s="94"/>
      <c r="P73" s="48">
        <f>COUNTIF($T$9:$T$107,"Vắng có phép")</f>
        <v>0</v>
      </c>
      <c r="Q73" s="48"/>
      <c r="R73" s="49"/>
      <c r="S73" s="50"/>
      <c r="T73" s="50" t="s">
        <v>29</v>
      </c>
      <c r="U73" s="3"/>
    </row>
    <row r="74" spans="1:38" ht="3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>
      <c r="B75" s="80" t="s">
        <v>33</v>
      </c>
      <c r="C75" s="80"/>
      <c r="D75" s="81">
        <f>COUNTIF(V10:V68,"Thi lại")</f>
        <v>0</v>
      </c>
      <c r="E75" s="82" t="s">
        <v>29</v>
      </c>
      <c r="F75" s="3"/>
      <c r="G75" s="3"/>
      <c r="H75" s="3"/>
      <c r="I75" s="3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3"/>
    </row>
    <row r="76" spans="1:38">
      <c r="B76" s="80"/>
      <c r="C76" s="80"/>
      <c r="D76" s="81"/>
      <c r="E76" s="82"/>
      <c r="F76" s="3"/>
      <c r="G76" s="3"/>
      <c r="H76" s="3"/>
      <c r="I76" s="3"/>
      <c r="J76" s="95" t="s">
        <v>1045</v>
      </c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3"/>
    </row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  <filterColumn colId="12"/>
  </autoFilter>
  <mergeCells count="43">
    <mergeCell ref="H1:U1"/>
    <mergeCell ref="B2:G2"/>
    <mergeCell ref="H2:U2"/>
    <mergeCell ref="I7:I8"/>
    <mergeCell ref="J7:J8"/>
    <mergeCell ref="K7:K8"/>
    <mergeCell ref="L7:L8"/>
    <mergeCell ref="H7:H8"/>
    <mergeCell ref="B7:B8"/>
    <mergeCell ref="C7:C8"/>
    <mergeCell ref="D7:E8"/>
    <mergeCell ref="F7:F8"/>
    <mergeCell ref="B1:G1"/>
    <mergeCell ref="B5:C5"/>
    <mergeCell ref="G5:O5"/>
    <mergeCell ref="P5:U5"/>
    <mergeCell ref="B4:C4"/>
    <mergeCell ref="D4:O4"/>
    <mergeCell ref="P4:U4"/>
    <mergeCell ref="G7:G8"/>
    <mergeCell ref="AD4:AE6"/>
    <mergeCell ref="AF4:AG6"/>
    <mergeCell ref="AH4:AI6"/>
    <mergeCell ref="AJ4:AK6"/>
    <mergeCell ref="W4:W7"/>
    <mergeCell ref="X4:X7"/>
    <mergeCell ref="Y4:Y7"/>
    <mergeCell ref="G73:O73"/>
    <mergeCell ref="J75:T75"/>
    <mergeCell ref="J76:T76"/>
    <mergeCell ref="Z4:AC6"/>
    <mergeCell ref="T7:T9"/>
    <mergeCell ref="U7:U9"/>
    <mergeCell ref="B9:G9"/>
    <mergeCell ref="B70:C70"/>
    <mergeCell ref="G71:O71"/>
    <mergeCell ref="G72:O72"/>
    <mergeCell ref="M7:N7"/>
    <mergeCell ref="O7:O8"/>
    <mergeCell ref="P7:P8"/>
    <mergeCell ref="Q7:Q9"/>
    <mergeCell ref="R7:R8"/>
    <mergeCell ref="S7:S8"/>
  </mergeCells>
  <conditionalFormatting sqref="H10:P68">
    <cfRule type="cellIs" dxfId="10" priority="3" operator="greaterThan">
      <formula>10</formula>
    </cfRule>
  </conditionalFormatting>
  <conditionalFormatting sqref="C1:C1048576">
    <cfRule type="duplicateValues" dxfId="9" priority="2"/>
  </conditionalFormatting>
  <dataValidations count="1">
    <dataValidation allowBlank="1" showInputMessage="1" showErrorMessage="1" errorTitle="Không xóa dữ liệu" error="Không xóa dữ liệu" prompt="Không xóa dữ liệu" sqref="D73 AL2:AL8 X2:AK3 W4:AK8 V10:W6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58"/>
  <sheetViews>
    <sheetView zoomScale="130" zoomScaleNormal="130" workbookViewId="0">
      <pane ySplit="3" topLeftCell="A54" activePane="bottomLeft" state="frozen"/>
      <selection activeCell="E3" sqref="E1:E1048576"/>
      <selection pane="bottomLeft" activeCell="A59" sqref="A59:XFD69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875" style="1" customWidth="1"/>
    <col min="5" max="5" width="10.25" style="1" customWidth="1"/>
    <col min="6" max="6" width="9.375" style="1" hidden="1" customWidth="1"/>
    <col min="7" max="7" width="12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1" style="1" hidden="1" customWidth="1"/>
    <col min="15" max="15" width="8.7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1044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9" t="s">
        <v>54</v>
      </c>
      <c r="Q4" s="109"/>
      <c r="R4" s="109"/>
      <c r="S4" s="109"/>
      <c r="T4" s="109"/>
      <c r="U4" s="109"/>
      <c r="W4" s="96" t="s">
        <v>40</v>
      </c>
      <c r="X4" s="96" t="s">
        <v>8</v>
      </c>
      <c r="Y4" s="96" t="s">
        <v>39</v>
      </c>
      <c r="Z4" s="96" t="s">
        <v>38</v>
      </c>
      <c r="AA4" s="96"/>
      <c r="AB4" s="96"/>
      <c r="AC4" s="96"/>
      <c r="AD4" s="96" t="s">
        <v>37</v>
      </c>
      <c r="AE4" s="96"/>
      <c r="AF4" s="96" t="s">
        <v>35</v>
      </c>
      <c r="AG4" s="96"/>
      <c r="AH4" s="96" t="s">
        <v>36</v>
      </c>
      <c r="AI4" s="96"/>
      <c r="AJ4" s="96" t="s">
        <v>34</v>
      </c>
      <c r="AK4" s="96"/>
      <c r="AL4" s="77"/>
    </row>
    <row r="5" spans="2:38" ht="17.25" customHeight="1">
      <c r="B5" s="105" t="s">
        <v>3</v>
      </c>
      <c r="C5" s="105"/>
      <c r="D5" s="8">
        <v>3</v>
      </c>
      <c r="G5" s="106" t="s">
        <v>1043</v>
      </c>
      <c r="H5" s="106"/>
      <c r="I5" s="106"/>
      <c r="J5" s="106"/>
      <c r="K5" s="106"/>
      <c r="L5" s="106"/>
      <c r="M5" s="106"/>
      <c r="N5" s="106"/>
      <c r="O5" s="106"/>
      <c r="P5" s="106" t="s">
        <v>51</v>
      </c>
      <c r="Q5" s="106"/>
      <c r="R5" s="106"/>
      <c r="S5" s="106"/>
      <c r="T5" s="106"/>
      <c r="U5" s="10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77"/>
    </row>
    <row r="7" spans="2:38" ht="44.25" customHeight="1">
      <c r="B7" s="97" t="s">
        <v>4</v>
      </c>
      <c r="C7" s="110" t="s">
        <v>5</v>
      </c>
      <c r="D7" s="112" t="s">
        <v>6</v>
      </c>
      <c r="E7" s="113"/>
      <c r="F7" s="97" t="s">
        <v>7</v>
      </c>
      <c r="G7" s="9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04" t="s">
        <v>13</v>
      </c>
      <c r="M7" s="100" t="s">
        <v>41</v>
      </c>
      <c r="N7" s="102"/>
      <c r="O7" s="104" t="s">
        <v>14</v>
      </c>
      <c r="P7" s="104" t="s">
        <v>15</v>
      </c>
      <c r="Q7" s="97" t="s">
        <v>16</v>
      </c>
      <c r="R7" s="104" t="s">
        <v>17</v>
      </c>
      <c r="S7" s="97" t="s">
        <v>18</v>
      </c>
      <c r="T7" s="97" t="s">
        <v>19</v>
      </c>
      <c r="U7" s="97" t="s">
        <v>46</v>
      </c>
      <c r="W7" s="96"/>
      <c r="X7" s="96"/>
      <c r="Y7" s="96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9"/>
      <c r="C8" s="111"/>
      <c r="D8" s="114"/>
      <c r="E8" s="115"/>
      <c r="F8" s="99"/>
      <c r="G8" s="99"/>
      <c r="H8" s="120"/>
      <c r="I8" s="120"/>
      <c r="J8" s="120"/>
      <c r="K8" s="120"/>
      <c r="L8" s="104"/>
      <c r="M8" s="89" t="s">
        <v>42</v>
      </c>
      <c r="N8" s="89" t="s">
        <v>43</v>
      </c>
      <c r="O8" s="104"/>
      <c r="P8" s="104"/>
      <c r="Q8" s="98"/>
      <c r="R8" s="104"/>
      <c r="S8" s="99"/>
      <c r="T8" s="98"/>
      <c r="U8" s="98"/>
      <c r="V8" s="84"/>
      <c r="W8" s="61" t="str">
        <f>+D4</f>
        <v>Các kỹ thuật lập trình</v>
      </c>
      <c r="X8" s="62" t="str">
        <f>+P4</f>
        <v>Nhóm: INT1470-04</v>
      </c>
      <c r="Y8" s="63">
        <f>+$AH$8+$AJ$8+$AF$8</f>
        <v>41</v>
      </c>
      <c r="Z8" s="57">
        <f>COUNTIF($S$9:$S$88,"Khiển trách")</f>
        <v>0</v>
      </c>
      <c r="AA8" s="57">
        <f>COUNTIF($S$9:$S$88,"Cảnh cáo")</f>
        <v>0</v>
      </c>
      <c r="AB8" s="57">
        <f>COUNTIF($S$9:$S$88,"Đình chỉ thi")</f>
        <v>0</v>
      </c>
      <c r="AC8" s="64">
        <f>+($Z$8+$AA$8+$AB$8)/$Y$8*100%</f>
        <v>0</v>
      </c>
      <c r="AD8" s="57">
        <f>SUM(COUNTIF($S$9:$S$86,"Vắng"),COUNTIF($S$9:$S$86,"Vắng có phép"))</f>
        <v>0</v>
      </c>
      <c r="AE8" s="65">
        <f>+$AD$8/$Y$8</f>
        <v>0</v>
      </c>
      <c r="AF8" s="66">
        <f>COUNTIF($V$9:$V$86,"Thi lại")</f>
        <v>0</v>
      </c>
      <c r="AG8" s="65">
        <f>+$AF$8/$Y$8</f>
        <v>0</v>
      </c>
      <c r="AH8" s="66">
        <f>COUNTIF($V$9:$V$87,"Học lại")</f>
        <v>26</v>
      </c>
      <c r="AI8" s="65">
        <f>+$AH$8/$Y$8</f>
        <v>0.63414634146341464</v>
      </c>
      <c r="AJ8" s="57">
        <f>COUNTIF($V$10:$V$87,"Đạt")</f>
        <v>15</v>
      </c>
      <c r="AK8" s="64">
        <f>+$AJ$8/$Y$8</f>
        <v>0.36585365853658536</v>
      </c>
      <c r="AL8" s="76"/>
    </row>
    <row r="9" spans="2:38" ht="14.25" customHeight="1">
      <c r="B9" s="100" t="s">
        <v>25</v>
      </c>
      <c r="C9" s="101"/>
      <c r="D9" s="101"/>
      <c r="E9" s="101"/>
      <c r="F9" s="101"/>
      <c r="G9" s="102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99"/>
      <c r="R9" s="14"/>
      <c r="S9" s="14"/>
      <c r="T9" s="99"/>
      <c r="U9" s="9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628</v>
      </c>
      <c r="D10" s="17" t="s">
        <v>629</v>
      </c>
      <c r="E10" s="18" t="s">
        <v>59</v>
      </c>
      <c r="F10" s="19" t="s">
        <v>630</v>
      </c>
      <c r="G10" s="16" t="s">
        <v>61</v>
      </c>
      <c r="H10" s="90">
        <v>10</v>
      </c>
      <c r="I10" s="20">
        <v>7</v>
      </c>
      <c r="J10" s="20" t="s">
        <v>26</v>
      </c>
      <c r="K10" s="20">
        <v>8</v>
      </c>
      <c r="L10" s="21"/>
      <c r="M10" s="21"/>
      <c r="N10" s="21"/>
      <c r="O10" s="21"/>
      <c r="P10" s="22">
        <v>6</v>
      </c>
      <c r="Q10" s="23">
        <f t="shared" ref="Q10:Q50" si="0">ROUND(SUMPRODUCT(H10:P10,$H$9:$P$9)/100,1)</f>
        <v>6.7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50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50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631</v>
      </c>
      <c r="D11" s="28" t="s">
        <v>632</v>
      </c>
      <c r="E11" s="29" t="s">
        <v>59</v>
      </c>
      <c r="F11" s="30" t="s">
        <v>633</v>
      </c>
      <c r="G11" s="27" t="s">
        <v>61</v>
      </c>
      <c r="H11" s="91">
        <v>0</v>
      </c>
      <c r="I11" s="31">
        <v>0</v>
      </c>
      <c r="J11" s="31" t="s">
        <v>26</v>
      </c>
      <c r="K11" s="31">
        <v>0</v>
      </c>
      <c r="L11" s="32"/>
      <c r="M11" s="32"/>
      <c r="N11" s="32"/>
      <c r="O11" s="32"/>
      <c r="P11" s="33"/>
      <c r="Q11" s="34">
        <f t="shared" si="0"/>
        <v>0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1"/>
        <v>Kém</v>
      </c>
      <c r="T11" s="37" t="str">
        <f>+IF(OR($H11=0,$I11=0,$J11=0,$K11=0),"Không đủ ĐKDT","")</f>
        <v>Không đủ ĐKDT</v>
      </c>
      <c r="U11" s="87"/>
      <c r="V11" s="85" t="str">
        <f t="shared" si="2"/>
        <v>Học lại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634</v>
      </c>
      <c r="D12" s="28" t="s">
        <v>635</v>
      </c>
      <c r="E12" s="29" t="s">
        <v>636</v>
      </c>
      <c r="F12" s="30" t="s">
        <v>637</v>
      </c>
      <c r="G12" s="27" t="s">
        <v>61</v>
      </c>
      <c r="H12" s="91">
        <v>10</v>
      </c>
      <c r="I12" s="31">
        <v>8</v>
      </c>
      <c r="J12" s="31" t="s">
        <v>26</v>
      </c>
      <c r="K12" s="31">
        <v>8</v>
      </c>
      <c r="L12" s="38"/>
      <c r="M12" s="38"/>
      <c r="N12" s="38"/>
      <c r="O12" s="38"/>
      <c r="P12" s="33">
        <v>1</v>
      </c>
      <c r="Q12" s="34">
        <f t="shared" si="0"/>
        <v>3.3</v>
      </c>
      <c r="R12" s="35" t="str">
        <f t="shared" ref="R12:R50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50" si="4">+IF(OR($H12=0,$I12=0,$J12=0,$K12=0),"Không đủ ĐKDT","")</f>
        <v/>
      </c>
      <c r="U12" s="87"/>
      <c r="V12" s="85" t="str">
        <f t="shared" si="2"/>
        <v>Học lại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638</v>
      </c>
      <c r="D13" s="28" t="s">
        <v>490</v>
      </c>
      <c r="E13" s="29" t="s">
        <v>274</v>
      </c>
      <c r="F13" s="30" t="s">
        <v>639</v>
      </c>
      <c r="G13" s="27" t="s">
        <v>72</v>
      </c>
      <c r="H13" s="91">
        <v>10</v>
      </c>
      <c r="I13" s="31">
        <v>7</v>
      </c>
      <c r="J13" s="31" t="s">
        <v>26</v>
      </c>
      <c r="K13" s="31">
        <v>8</v>
      </c>
      <c r="L13" s="38"/>
      <c r="M13" s="38"/>
      <c r="N13" s="38"/>
      <c r="O13" s="38"/>
      <c r="P13" s="33">
        <v>1</v>
      </c>
      <c r="Q13" s="34">
        <f t="shared" si="0"/>
        <v>3.2</v>
      </c>
      <c r="R13" s="35" t="str">
        <f t="shared" si="3"/>
        <v>F</v>
      </c>
      <c r="S13" s="36" t="str">
        <f t="shared" si="1"/>
        <v>Kém</v>
      </c>
      <c r="T13" s="37" t="str">
        <f t="shared" si="4"/>
        <v/>
      </c>
      <c r="U13" s="87"/>
      <c r="V13" s="85" t="str">
        <f t="shared" si="2"/>
        <v>Học lại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640</v>
      </c>
      <c r="D14" s="28" t="s">
        <v>641</v>
      </c>
      <c r="E14" s="29" t="s">
        <v>282</v>
      </c>
      <c r="F14" s="30" t="s">
        <v>642</v>
      </c>
      <c r="G14" s="27" t="s">
        <v>65</v>
      </c>
      <c r="H14" s="91">
        <v>10</v>
      </c>
      <c r="I14" s="31">
        <v>7</v>
      </c>
      <c r="J14" s="31" t="s">
        <v>26</v>
      </c>
      <c r="K14" s="31">
        <v>6</v>
      </c>
      <c r="L14" s="38"/>
      <c r="M14" s="38"/>
      <c r="N14" s="38"/>
      <c r="O14" s="38"/>
      <c r="P14" s="33">
        <v>5</v>
      </c>
      <c r="Q14" s="34">
        <f t="shared" si="0"/>
        <v>5.8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643</v>
      </c>
      <c r="D15" s="28" t="s">
        <v>644</v>
      </c>
      <c r="E15" s="29" t="s">
        <v>645</v>
      </c>
      <c r="F15" s="30" t="s">
        <v>646</v>
      </c>
      <c r="G15" s="27" t="s">
        <v>106</v>
      </c>
      <c r="H15" s="91">
        <v>0</v>
      </c>
      <c r="I15" s="31">
        <v>0</v>
      </c>
      <c r="J15" s="31" t="s">
        <v>26</v>
      </c>
      <c r="K15" s="31">
        <v>0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>Không đủ ĐKDT</v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647</v>
      </c>
      <c r="D16" s="28" t="s">
        <v>648</v>
      </c>
      <c r="E16" s="29" t="s">
        <v>75</v>
      </c>
      <c r="F16" s="30" t="s">
        <v>649</v>
      </c>
      <c r="G16" s="27" t="s">
        <v>61</v>
      </c>
      <c r="H16" s="91">
        <v>8</v>
      </c>
      <c r="I16" s="31">
        <v>7</v>
      </c>
      <c r="J16" s="31" t="s">
        <v>26</v>
      </c>
      <c r="K16" s="31">
        <v>6</v>
      </c>
      <c r="L16" s="38"/>
      <c r="M16" s="38"/>
      <c r="N16" s="38"/>
      <c r="O16" s="38"/>
      <c r="P16" s="33">
        <v>1</v>
      </c>
      <c r="Q16" s="34">
        <f t="shared" si="0"/>
        <v>2.8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87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650</v>
      </c>
      <c r="D17" s="28" t="s">
        <v>420</v>
      </c>
      <c r="E17" s="29" t="s">
        <v>651</v>
      </c>
      <c r="F17" s="30" t="s">
        <v>652</v>
      </c>
      <c r="G17" s="27" t="s">
        <v>106</v>
      </c>
      <c r="H17" s="91">
        <v>0</v>
      </c>
      <c r="I17" s="31">
        <v>0</v>
      </c>
      <c r="J17" s="31" t="s">
        <v>26</v>
      </c>
      <c r="K17" s="31">
        <v>0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>Không đủ ĐKDT</v>
      </c>
      <c r="U17" s="87"/>
      <c r="V17" s="85" t="str">
        <f t="shared" si="2"/>
        <v>Học lại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653</v>
      </c>
      <c r="D18" s="28" t="s">
        <v>654</v>
      </c>
      <c r="E18" s="29" t="s">
        <v>651</v>
      </c>
      <c r="F18" s="30" t="s">
        <v>655</v>
      </c>
      <c r="G18" s="27" t="s">
        <v>656</v>
      </c>
      <c r="H18" s="91">
        <v>4</v>
      </c>
      <c r="I18" s="31">
        <v>5</v>
      </c>
      <c r="J18" s="31" t="s">
        <v>26</v>
      </c>
      <c r="K18" s="31">
        <v>6</v>
      </c>
      <c r="L18" s="38"/>
      <c r="M18" s="38"/>
      <c r="N18" s="38"/>
      <c r="O18" s="38"/>
      <c r="P18" s="33">
        <v>3</v>
      </c>
      <c r="Q18" s="34">
        <f t="shared" si="0"/>
        <v>3.6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87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657</v>
      </c>
      <c r="D19" s="28" t="s">
        <v>658</v>
      </c>
      <c r="E19" s="29" t="s">
        <v>485</v>
      </c>
      <c r="F19" s="30" t="s">
        <v>659</v>
      </c>
      <c r="G19" s="27" t="s">
        <v>61</v>
      </c>
      <c r="H19" s="91">
        <v>8</v>
      </c>
      <c r="I19" s="31">
        <v>7</v>
      </c>
      <c r="J19" s="31" t="s">
        <v>26</v>
      </c>
      <c r="K19" s="31">
        <v>7</v>
      </c>
      <c r="L19" s="38"/>
      <c r="M19" s="38"/>
      <c r="N19" s="38"/>
      <c r="O19" s="38"/>
      <c r="P19" s="33">
        <v>3</v>
      </c>
      <c r="Q19" s="34">
        <f t="shared" si="0"/>
        <v>4.3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660</v>
      </c>
      <c r="D20" s="28" t="s">
        <v>449</v>
      </c>
      <c r="E20" s="29" t="s">
        <v>485</v>
      </c>
      <c r="F20" s="30" t="s">
        <v>661</v>
      </c>
      <c r="G20" s="27" t="s">
        <v>103</v>
      </c>
      <c r="H20" s="91">
        <v>8</v>
      </c>
      <c r="I20" s="31">
        <v>8</v>
      </c>
      <c r="J20" s="31" t="s">
        <v>26</v>
      </c>
      <c r="K20" s="31">
        <v>7</v>
      </c>
      <c r="L20" s="38"/>
      <c r="M20" s="38"/>
      <c r="N20" s="38"/>
      <c r="O20" s="38"/>
      <c r="P20" s="33">
        <v>2</v>
      </c>
      <c r="Q20" s="34">
        <f t="shared" si="0"/>
        <v>3.7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87"/>
      <c r="V20" s="85" t="str">
        <f t="shared" si="2"/>
        <v>Học lại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662</v>
      </c>
      <c r="D21" s="28" t="s">
        <v>663</v>
      </c>
      <c r="E21" s="29" t="s">
        <v>485</v>
      </c>
      <c r="F21" s="30" t="s">
        <v>664</v>
      </c>
      <c r="G21" s="27" t="s">
        <v>80</v>
      </c>
      <c r="H21" s="91">
        <v>6</v>
      </c>
      <c r="I21" s="31">
        <v>7</v>
      </c>
      <c r="J21" s="31" t="s">
        <v>26</v>
      </c>
      <c r="K21" s="31">
        <v>6</v>
      </c>
      <c r="L21" s="38"/>
      <c r="M21" s="38"/>
      <c r="N21" s="38"/>
      <c r="O21" s="38"/>
      <c r="P21" s="33">
        <v>5</v>
      </c>
      <c r="Q21" s="34">
        <f t="shared" si="0"/>
        <v>5.4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665</v>
      </c>
      <c r="D22" s="28" t="s">
        <v>666</v>
      </c>
      <c r="E22" s="29" t="s">
        <v>495</v>
      </c>
      <c r="F22" s="30" t="s">
        <v>275</v>
      </c>
      <c r="G22" s="27" t="s">
        <v>80</v>
      </c>
      <c r="H22" s="91">
        <v>10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4</v>
      </c>
      <c r="Q22" s="34">
        <f t="shared" si="0"/>
        <v>5.4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667</v>
      </c>
      <c r="D23" s="28" t="s">
        <v>668</v>
      </c>
      <c r="E23" s="29" t="s">
        <v>101</v>
      </c>
      <c r="F23" s="30" t="s">
        <v>669</v>
      </c>
      <c r="G23" s="27" t="s">
        <v>103</v>
      </c>
      <c r="H23" s="91">
        <v>7</v>
      </c>
      <c r="I23" s="31">
        <v>7</v>
      </c>
      <c r="J23" s="31" t="s">
        <v>26</v>
      </c>
      <c r="K23" s="31">
        <v>9</v>
      </c>
      <c r="L23" s="38"/>
      <c r="M23" s="38"/>
      <c r="N23" s="38"/>
      <c r="O23" s="38"/>
      <c r="P23" s="33">
        <v>5</v>
      </c>
      <c r="Q23" s="34">
        <f t="shared" si="0"/>
        <v>5.8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670</v>
      </c>
      <c r="D24" s="28" t="s">
        <v>671</v>
      </c>
      <c r="E24" s="29" t="s">
        <v>101</v>
      </c>
      <c r="F24" s="30" t="s">
        <v>672</v>
      </c>
      <c r="G24" s="27" t="s">
        <v>673</v>
      </c>
      <c r="H24" s="91">
        <v>8</v>
      </c>
      <c r="I24" s="31">
        <v>7</v>
      </c>
      <c r="J24" s="31" t="s">
        <v>26</v>
      </c>
      <c r="K24" s="31">
        <v>6</v>
      </c>
      <c r="L24" s="38"/>
      <c r="M24" s="38"/>
      <c r="N24" s="38"/>
      <c r="O24" s="38"/>
      <c r="P24" s="33">
        <v>1</v>
      </c>
      <c r="Q24" s="34">
        <f t="shared" si="0"/>
        <v>2.8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87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674</v>
      </c>
      <c r="D25" s="28" t="s">
        <v>203</v>
      </c>
      <c r="E25" s="29" t="s">
        <v>101</v>
      </c>
      <c r="F25" s="30" t="s">
        <v>546</v>
      </c>
      <c r="G25" s="27" t="s">
        <v>106</v>
      </c>
      <c r="H25" s="91">
        <v>0</v>
      </c>
      <c r="I25" s="31">
        <v>0</v>
      </c>
      <c r="J25" s="31" t="s">
        <v>26</v>
      </c>
      <c r="K25" s="31">
        <v>0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87"/>
      <c r="V25" s="85" t="str">
        <f t="shared" si="2"/>
        <v>Học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675</v>
      </c>
      <c r="D26" s="28" t="s">
        <v>361</v>
      </c>
      <c r="E26" s="29" t="s">
        <v>113</v>
      </c>
      <c r="F26" s="30" t="s">
        <v>676</v>
      </c>
      <c r="G26" s="27" t="s">
        <v>65</v>
      </c>
      <c r="H26" s="91">
        <v>4</v>
      </c>
      <c r="I26" s="31">
        <v>7</v>
      </c>
      <c r="J26" s="31" t="s">
        <v>26</v>
      </c>
      <c r="K26" s="31">
        <v>9</v>
      </c>
      <c r="L26" s="38"/>
      <c r="M26" s="38"/>
      <c r="N26" s="38"/>
      <c r="O26" s="38"/>
      <c r="P26" s="33">
        <v>3</v>
      </c>
      <c r="Q26" s="34">
        <f t="shared" si="0"/>
        <v>4.0999999999999996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677</v>
      </c>
      <c r="D27" s="28" t="s">
        <v>131</v>
      </c>
      <c r="E27" s="29" t="s">
        <v>678</v>
      </c>
      <c r="F27" s="30" t="s">
        <v>679</v>
      </c>
      <c r="G27" s="27" t="s">
        <v>61</v>
      </c>
      <c r="H27" s="91">
        <v>8</v>
      </c>
      <c r="I27" s="31">
        <v>7</v>
      </c>
      <c r="J27" s="31" t="s">
        <v>26</v>
      </c>
      <c r="K27" s="31">
        <v>6</v>
      </c>
      <c r="L27" s="38"/>
      <c r="M27" s="38"/>
      <c r="N27" s="38"/>
      <c r="O27" s="38"/>
      <c r="P27" s="33">
        <v>1</v>
      </c>
      <c r="Q27" s="34">
        <f t="shared" si="0"/>
        <v>2.8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87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680</v>
      </c>
      <c r="D28" s="28" t="s">
        <v>681</v>
      </c>
      <c r="E28" s="29" t="s">
        <v>539</v>
      </c>
      <c r="F28" s="30" t="s">
        <v>682</v>
      </c>
      <c r="G28" s="27" t="s">
        <v>72</v>
      </c>
      <c r="H28" s="91">
        <v>10</v>
      </c>
      <c r="I28" s="31">
        <v>7</v>
      </c>
      <c r="J28" s="31" t="s">
        <v>26</v>
      </c>
      <c r="K28" s="31">
        <v>7</v>
      </c>
      <c r="L28" s="38"/>
      <c r="M28" s="38"/>
      <c r="N28" s="38"/>
      <c r="O28" s="38"/>
      <c r="P28" s="33">
        <v>2</v>
      </c>
      <c r="Q28" s="34">
        <f t="shared" si="0"/>
        <v>3.8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87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683</v>
      </c>
      <c r="D29" s="28" t="s">
        <v>408</v>
      </c>
      <c r="E29" s="29" t="s">
        <v>539</v>
      </c>
      <c r="F29" s="30" t="s">
        <v>684</v>
      </c>
      <c r="G29" s="27" t="s">
        <v>106</v>
      </c>
      <c r="H29" s="91">
        <v>0</v>
      </c>
      <c r="I29" s="31">
        <v>0</v>
      </c>
      <c r="J29" s="31" t="s">
        <v>26</v>
      </c>
      <c r="K29" s="31">
        <v>0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87"/>
      <c r="V29" s="85" t="str">
        <f t="shared" si="2"/>
        <v>Học lại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685</v>
      </c>
      <c r="D30" s="28" t="s">
        <v>595</v>
      </c>
      <c r="E30" s="29" t="s">
        <v>141</v>
      </c>
      <c r="F30" s="30" t="s">
        <v>583</v>
      </c>
      <c r="G30" s="27" t="s">
        <v>61</v>
      </c>
      <c r="H30" s="91">
        <v>10</v>
      </c>
      <c r="I30" s="31">
        <v>8</v>
      </c>
      <c r="J30" s="31" t="s">
        <v>26</v>
      </c>
      <c r="K30" s="31">
        <v>9</v>
      </c>
      <c r="L30" s="38"/>
      <c r="M30" s="38"/>
      <c r="N30" s="38"/>
      <c r="O30" s="38"/>
      <c r="P30" s="33">
        <v>1</v>
      </c>
      <c r="Q30" s="34">
        <f t="shared" si="0"/>
        <v>3.4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87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686</v>
      </c>
      <c r="D31" s="28" t="s">
        <v>687</v>
      </c>
      <c r="E31" s="29" t="s">
        <v>160</v>
      </c>
      <c r="F31" s="30" t="s">
        <v>688</v>
      </c>
      <c r="G31" s="27" t="s">
        <v>61</v>
      </c>
      <c r="H31" s="91">
        <v>5</v>
      </c>
      <c r="I31" s="31">
        <v>6</v>
      </c>
      <c r="J31" s="31" t="s">
        <v>26</v>
      </c>
      <c r="K31" s="31">
        <v>6</v>
      </c>
      <c r="L31" s="38"/>
      <c r="M31" s="38"/>
      <c r="N31" s="38"/>
      <c r="O31" s="38"/>
      <c r="P31" s="33">
        <v>0</v>
      </c>
      <c r="Q31" s="34">
        <f t="shared" si="0"/>
        <v>1.7</v>
      </c>
      <c r="R31" s="35" t="str">
        <f t="shared" si="3"/>
        <v>F</v>
      </c>
      <c r="S31" s="36" t="str">
        <f t="shared" si="1"/>
        <v>Kém</v>
      </c>
      <c r="T31" s="37" t="s">
        <v>1047</v>
      </c>
      <c r="U31" s="87"/>
      <c r="V31" s="85" t="str">
        <f t="shared" si="2"/>
        <v>Học lại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689</v>
      </c>
      <c r="D32" s="28" t="s">
        <v>690</v>
      </c>
      <c r="E32" s="29" t="s">
        <v>164</v>
      </c>
      <c r="F32" s="30" t="s">
        <v>691</v>
      </c>
      <c r="G32" s="27" t="s">
        <v>65</v>
      </c>
      <c r="H32" s="91">
        <v>9</v>
      </c>
      <c r="I32" s="31">
        <v>7</v>
      </c>
      <c r="J32" s="31" t="s">
        <v>26</v>
      </c>
      <c r="K32" s="31">
        <v>6</v>
      </c>
      <c r="L32" s="38"/>
      <c r="M32" s="38"/>
      <c r="N32" s="38"/>
      <c r="O32" s="38"/>
      <c r="P32" s="33">
        <v>3</v>
      </c>
      <c r="Q32" s="34">
        <f t="shared" si="0"/>
        <v>4.3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692</v>
      </c>
      <c r="D33" s="28" t="s">
        <v>693</v>
      </c>
      <c r="E33" s="29" t="s">
        <v>164</v>
      </c>
      <c r="F33" s="30" t="s">
        <v>694</v>
      </c>
      <c r="G33" s="27" t="s">
        <v>80</v>
      </c>
      <c r="H33" s="91">
        <v>7</v>
      </c>
      <c r="I33" s="31">
        <v>7</v>
      </c>
      <c r="J33" s="31" t="s">
        <v>26</v>
      </c>
      <c r="K33" s="31">
        <v>8</v>
      </c>
      <c r="L33" s="38"/>
      <c r="M33" s="38"/>
      <c r="N33" s="38"/>
      <c r="O33" s="38"/>
      <c r="P33" s="33">
        <v>1</v>
      </c>
      <c r="Q33" s="34">
        <f t="shared" si="0"/>
        <v>2.9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87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695</v>
      </c>
      <c r="D34" s="28" t="s">
        <v>171</v>
      </c>
      <c r="E34" s="29" t="s">
        <v>696</v>
      </c>
      <c r="F34" s="30" t="s">
        <v>697</v>
      </c>
      <c r="G34" s="27" t="s">
        <v>698</v>
      </c>
      <c r="H34" s="91">
        <v>10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1</v>
      </c>
      <c r="Q34" s="34">
        <f t="shared" si="0"/>
        <v>3.1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87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699</v>
      </c>
      <c r="D35" s="28" t="s">
        <v>700</v>
      </c>
      <c r="E35" s="29" t="s">
        <v>172</v>
      </c>
      <c r="F35" s="30" t="s">
        <v>701</v>
      </c>
      <c r="G35" s="27" t="s">
        <v>80</v>
      </c>
      <c r="H35" s="91">
        <v>4</v>
      </c>
      <c r="I35" s="31">
        <v>5</v>
      </c>
      <c r="J35" s="31" t="s">
        <v>26</v>
      </c>
      <c r="K35" s="31">
        <v>6</v>
      </c>
      <c r="L35" s="38"/>
      <c r="M35" s="38"/>
      <c r="N35" s="38"/>
      <c r="O35" s="38"/>
      <c r="P35" s="33">
        <v>1</v>
      </c>
      <c r="Q35" s="34">
        <f t="shared" si="0"/>
        <v>2.2000000000000002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87"/>
      <c r="V35" s="85" t="str">
        <f t="shared" si="2"/>
        <v>Học lại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702</v>
      </c>
      <c r="D36" s="28" t="s">
        <v>703</v>
      </c>
      <c r="E36" s="29" t="s">
        <v>704</v>
      </c>
      <c r="F36" s="30" t="s">
        <v>705</v>
      </c>
      <c r="G36" s="27" t="s">
        <v>61</v>
      </c>
      <c r="H36" s="91">
        <v>10</v>
      </c>
      <c r="I36" s="31">
        <v>7</v>
      </c>
      <c r="J36" s="31" t="s">
        <v>26</v>
      </c>
      <c r="K36" s="31">
        <v>7</v>
      </c>
      <c r="L36" s="38"/>
      <c r="M36" s="38"/>
      <c r="N36" s="38"/>
      <c r="O36" s="38"/>
      <c r="P36" s="33">
        <v>1</v>
      </c>
      <c r="Q36" s="34">
        <f t="shared" si="0"/>
        <v>3.1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87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706</v>
      </c>
      <c r="D37" s="28" t="s">
        <v>707</v>
      </c>
      <c r="E37" s="29" t="s">
        <v>566</v>
      </c>
      <c r="F37" s="30" t="s">
        <v>328</v>
      </c>
      <c r="G37" s="27" t="s">
        <v>65</v>
      </c>
      <c r="H37" s="91">
        <v>9</v>
      </c>
      <c r="I37" s="31">
        <v>7</v>
      </c>
      <c r="J37" s="31" t="s">
        <v>26</v>
      </c>
      <c r="K37" s="31">
        <v>9</v>
      </c>
      <c r="L37" s="38"/>
      <c r="M37" s="38"/>
      <c r="N37" s="38"/>
      <c r="O37" s="38"/>
      <c r="P37" s="33">
        <v>3</v>
      </c>
      <c r="Q37" s="34">
        <f t="shared" si="0"/>
        <v>4.5999999999999996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708</v>
      </c>
      <c r="D38" s="28" t="s">
        <v>341</v>
      </c>
      <c r="E38" s="29" t="s">
        <v>570</v>
      </c>
      <c r="F38" s="30" t="s">
        <v>709</v>
      </c>
      <c r="G38" s="27" t="s">
        <v>138</v>
      </c>
      <c r="H38" s="91">
        <v>5</v>
      </c>
      <c r="I38" s="31">
        <v>6</v>
      </c>
      <c r="J38" s="31" t="s">
        <v>26</v>
      </c>
      <c r="K38" s="31">
        <v>6</v>
      </c>
      <c r="L38" s="38"/>
      <c r="M38" s="38"/>
      <c r="N38" s="38"/>
      <c r="O38" s="38"/>
      <c r="P38" s="33">
        <v>1</v>
      </c>
      <c r="Q38" s="34">
        <f t="shared" si="0"/>
        <v>2.4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87"/>
      <c r="V38" s="85" t="str">
        <f t="shared" si="2"/>
        <v>Học lại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710</v>
      </c>
      <c r="D39" s="28" t="s">
        <v>711</v>
      </c>
      <c r="E39" s="29" t="s">
        <v>712</v>
      </c>
      <c r="F39" s="30" t="s">
        <v>713</v>
      </c>
      <c r="G39" s="27" t="s">
        <v>61</v>
      </c>
      <c r="H39" s="91">
        <v>7</v>
      </c>
      <c r="I39" s="31">
        <v>7</v>
      </c>
      <c r="J39" s="31" t="s">
        <v>26</v>
      </c>
      <c r="K39" s="31">
        <v>6</v>
      </c>
      <c r="L39" s="38"/>
      <c r="M39" s="38"/>
      <c r="N39" s="38"/>
      <c r="O39" s="38"/>
      <c r="P39" s="33">
        <v>1</v>
      </c>
      <c r="Q39" s="34">
        <f t="shared" si="0"/>
        <v>2.7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87"/>
      <c r="V39" s="85" t="str">
        <f t="shared" si="2"/>
        <v>Học lại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714</v>
      </c>
      <c r="D40" s="28" t="s">
        <v>715</v>
      </c>
      <c r="E40" s="29" t="s">
        <v>592</v>
      </c>
      <c r="F40" s="30" t="s">
        <v>716</v>
      </c>
      <c r="G40" s="27" t="s">
        <v>717</v>
      </c>
      <c r="H40" s="91">
        <v>7</v>
      </c>
      <c r="I40" s="31">
        <v>7</v>
      </c>
      <c r="J40" s="31" t="s">
        <v>26</v>
      </c>
      <c r="K40" s="31">
        <v>9</v>
      </c>
      <c r="L40" s="38"/>
      <c r="M40" s="38"/>
      <c r="N40" s="38"/>
      <c r="O40" s="38"/>
      <c r="P40" s="33">
        <v>1</v>
      </c>
      <c r="Q40" s="34">
        <f t="shared" si="0"/>
        <v>3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87"/>
      <c r="V40" s="85" t="str">
        <f t="shared" si="2"/>
        <v>Học lại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718</v>
      </c>
      <c r="D41" s="28" t="s">
        <v>719</v>
      </c>
      <c r="E41" s="29" t="s">
        <v>399</v>
      </c>
      <c r="F41" s="30" t="s">
        <v>642</v>
      </c>
      <c r="G41" s="27" t="s">
        <v>106</v>
      </c>
      <c r="H41" s="91">
        <v>5</v>
      </c>
      <c r="I41" s="31">
        <v>7</v>
      </c>
      <c r="J41" s="31" t="s">
        <v>26</v>
      </c>
      <c r="K41" s="31">
        <v>9</v>
      </c>
      <c r="L41" s="38"/>
      <c r="M41" s="38"/>
      <c r="N41" s="38"/>
      <c r="O41" s="38"/>
      <c r="P41" s="33">
        <v>1</v>
      </c>
      <c r="Q41" s="34">
        <f t="shared" si="0"/>
        <v>2.8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87"/>
      <c r="V41" s="85" t="str">
        <f t="shared" si="2"/>
        <v>Học lại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720</v>
      </c>
      <c r="D42" s="28" t="s">
        <v>125</v>
      </c>
      <c r="E42" s="29" t="s">
        <v>405</v>
      </c>
      <c r="F42" s="30" t="s">
        <v>682</v>
      </c>
      <c r="G42" s="27" t="s">
        <v>80</v>
      </c>
      <c r="H42" s="91">
        <v>10</v>
      </c>
      <c r="I42" s="31">
        <v>8</v>
      </c>
      <c r="J42" s="31" t="s">
        <v>26</v>
      </c>
      <c r="K42" s="31">
        <v>9</v>
      </c>
      <c r="L42" s="38"/>
      <c r="M42" s="38"/>
      <c r="N42" s="38"/>
      <c r="O42" s="38"/>
      <c r="P42" s="33">
        <v>9</v>
      </c>
      <c r="Q42" s="34">
        <f t="shared" si="0"/>
        <v>9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721</v>
      </c>
      <c r="D43" s="28" t="s">
        <v>722</v>
      </c>
      <c r="E43" s="29" t="s">
        <v>723</v>
      </c>
      <c r="F43" s="30" t="s">
        <v>724</v>
      </c>
      <c r="G43" s="27" t="s">
        <v>72</v>
      </c>
      <c r="H43" s="91">
        <v>9</v>
      </c>
      <c r="I43" s="31">
        <v>8</v>
      </c>
      <c r="J43" s="31" t="s">
        <v>26</v>
      </c>
      <c r="K43" s="31">
        <v>9</v>
      </c>
      <c r="L43" s="38"/>
      <c r="M43" s="38"/>
      <c r="N43" s="38"/>
      <c r="O43" s="38"/>
      <c r="P43" s="33">
        <v>2</v>
      </c>
      <c r="Q43" s="34">
        <f t="shared" si="0"/>
        <v>4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725</v>
      </c>
      <c r="D44" s="28" t="s">
        <v>67</v>
      </c>
      <c r="E44" s="29" t="s">
        <v>204</v>
      </c>
      <c r="F44" s="30" t="s">
        <v>726</v>
      </c>
      <c r="G44" s="27" t="s">
        <v>656</v>
      </c>
      <c r="H44" s="91">
        <v>9</v>
      </c>
      <c r="I44" s="31">
        <v>7</v>
      </c>
      <c r="J44" s="31" t="s">
        <v>26</v>
      </c>
      <c r="K44" s="31">
        <v>6</v>
      </c>
      <c r="L44" s="38"/>
      <c r="M44" s="38"/>
      <c r="N44" s="38"/>
      <c r="O44" s="38"/>
      <c r="P44" s="33">
        <v>1</v>
      </c>
      <c r="Q44" s="34">
        <f t="shared" si="0"/>
        <v>2.9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87"/>
      <c r="V44" s="85" t="str">
        <f t="shared" si="2"/>
        <v>Học lại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727</v>
      </c>
      <c r="D45" s="28" t="s">
        <v>215</v>
      </c>
      <c r="E45" s="29" t="s">
        <v>216</v>
      </c>
      <c r="F45" s="30" t="s">
        <v>728</v>
      </c>
      <c r="G45" s="27" t="s">
        <v>572</v>
      </c>
      <c r="H45" s="91">
        <v>9</v>
      </c>
      <c r="I45" s="31">
        <v>7</v>
      </c>
      <c r="J45" s="31" t="s">
        <v>26</v>
      </c>
      <c r="K45" s="31">
        <v>6</v>
      </c>
      <c r="L45" s="38"/>
      <c r="M45" s="38"/>
      <c r="N45" s="38"/>
      <c r="O45" s="38"/>
      <c r="P45" s="33">
        <v>5</v>
      </c>
      <c r="Q45" s="34">
        <f t="shared" si="0"/>
        <v>5.7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729</v>
      </c>
      <c r="D46" s="28" t="s">
        <v>511</v>
      </c>
      <c r="E46" s="29" t="s">
        <v>730</v>
      </c>
      <c r="F46" s="30" t="s">
        <v>731</v>
      </c>
      <c r="G46" s="27" t="s">
        <v>80</v>
      </c>
      <c r="H46" s="91">
        <v>10</v>
      </c>
      <c r="I46" s="31">
        <v>8</v>
      </c>
      <c r="J46" s="31" t="s">
        <v>26</v>
      </c>
      <c r="K46" s="31">
        <v>9</v>
      </c>
      <c r="L46" s="38"/>
      <c r="M46" s="38"/>
      <c r="N46" s="38"/>
      <c r="O46" s="38"/>
      <c r="P46" s="33">
        <v>5</v>
      </c>
      <c r="Q46" s="34">
        <f t="shared" si="0"/>
        <v>6.2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732</v>
      </c>
      <c r="D47" s="28" t="s">
        <v>125</v>
      </c>
      <c r="E47" s="29" t="s">
        <v>222</v>
      </c>
      <c r="F47" s="30" t="s">
        <v>733</v>
      </c>
      <c r="G47" s="27" t="s">
        <v>80</v>
      </c>
      <c r="H47" s="91">
        <v>8</v>
      </c>
      <c r="I47" s="31">
        <v>8</v>
      </c>
      <c r="J47" s="31" t="s">
        <v>26</v>
      </c>
      <c r="K47" s="31">
        <v>7</v>
      </c>
      <c r="L47" s="38"/>
      <c r="M47" s="38"/>
      <c r="N47" s="38"/>
      <c r="O47" s="38"/>
      <c r="P47" s="33">
        <v>4</v>
      </c>
      <c r="Q47" s="34">
        <f t="shared" si="0"/>
        <v>5.0999999999999996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734</v>
      </c>
      <c r="D48" s="28" t="s">
        <v>735</v>
      </c>
      <c r="E48" s="29" t="s">
        <v>255</v>
      </c>
      <c r="F48" s="30" t="s">
        <v>736</v>
      </c>
      <c r="G48" s="27" t="s">
        <v>61</v>
      </c>
      <c r="H48" s="91">
        <v>10</v>
      </c>
      <c r="I48" s="31">
        <v>7</v>
      </c>
      <c r="J48" s="31" t="s">
        <v>26</v>
      </c>
      <c r="K48" s="31">
        <v>7</v>
      </c>
      <c r="L48" s="38"/>
      <c r="M48" s="38"/>
      <c r="N48" s="38"/>
      <c r="O48" s="38"/>
      <c r="P48" s="33">
        <v>3</v>
      </c>
      <c r="Q48" s="34">
        <f t="shared" si="0"/>
        <v>4.5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737</v>
      </c>
      <c r="D49" s="28" t="s">
        <v>175</v>
      </c>
      <c r="E49" s="29" t="s">
        <v>738</v>
      </c>
      <c r="F49" s="30" t="s">
        <v>739</v>
      </c>
      <c r="G49" s="27" t="s">
        <v>61</v>
      </c>
      <c r="H49" s="91">
        <v>6</v>
      </c>
      <c r="I49" s="31">
        <v>7</v>
      </c>
      <c r="J49" s="31" t="s">
        <v>26</v>
      </c>
      <c r="K49" s="31">
        <v>6</v>
      </c>
      <c r="L49" s="38"/>
      <c r="M49" s="38"/>
      <c r="N49" s="38"/>
      <c r="O49" s="38"/>
      <c r="P49" s="33">
        <v>0</v>
      </c>
      <c r="Q49" s="34">
        <f t="shared" si="0"/>
        <v>1.9</v>
      </c>
      <c r="R49" s="35" t="str">
        <f t="shared" si="3"/>
        <v>F</v>
      </c>
      <c r="S49" s="36" t="str">
        <f t="shared" si="1"/>
        <v>Kém</v>
      </c>
      <c r="T49" s="37" t="s">
        <v>1047</v>
      </c>
      <c r="U49" s="87"/>
      <c r="V49" s="85" t="str">
        <f t="shared" si="2"/>
        <v>Học lại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740</v>
      </c>
      <c r="D50" s="28" t="s">
        <v>108</v>
      </c>
      <c r="E50" s="29" t="s">
        <v>741</v>
      </c>
      <c r="F50" s="30" t="s">
        <v>742</v>
      </c>
      <c r="G50" s="27" t="s">
        <v>242</v>
      </c>
      <c r="H50" s="91">
        <v>9</v>
      </c>
      <c r="I50" s="31">
        <v>7</v>
      </c>
      <c r="J50" s="31" t="s">
        <v>26</v>
      </c>
      <c r="K50" s="31">
        <v>7</v>
      </c>
      <c r="L50" s="38"/>
      <c r="M50" s="38"/>
      <c r="N50" s="38"/>
      <c r="O50" s="38"/>
      <c r="P50" s="33">
        <v>1</v>
      </c>
      <c r="Q50" s="34">
        <f t="shared" si="0"/>
        <v>3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87"/>
      <c r="V50" s="85" t="str">
        <f t="shared" si="2"/>
        <v>Học lại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7.5" customHeight="1">
      <c r="A51" s="2"/>
      <c r="B51" s="39"/>
      <c r="C51" s="40"/>
      <c r="D51" s="40"/>
      <c r="E51" s="41"/>
      <c r="F51" s="41"/>
      <c r="G51" s="41"/>
      <c r="H51" s="42"/>
      <c r="I51" s="43"/>
      <c r="J51" s="43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</row>
    <row r="52" spans="1:38" ht="16.5">
      <c r="A52" s="2"/>
      <c r="B52" s="103" t="s">
        <v>27</v>
      </c>
      <c r="C52" s="103"/>
      <c r="D52" s="40"/>
      <c r="E52" s="41"/>
      <c r="F52" s="41"/>
      <c r="G52" s="41"/>
      <c r="H52" s="42"/>
      <c r="I52" s="43"/>
      <c r="J52" s="43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3"/>
    </row>
    <row r="53" spans="1:38" ht="16.5" customHeight="1">
      <c r="A53" s="2"/>
      <c r="B53" s="45" t="s">
        <v>28</v>
      </c>
      <c r="C53" s="45"/>
      <c r="D53" s="46">
        <f>+$Y$8</f>
        <v>41</v>
      </c>
      <c r="E53" s="47" t="s">
        <v>29</v>
      </c>
      <c r="F53" s="47"/>
      <c r="G53" s="94" t="s">
        <v>30</v>
      </c>
      <c r="H53" s="94"/>
      <c r="I53" s="94"/>
      <c r="J53" s="94"/>
      <c r="K53" s="94"/>
      <c r="L53" s="94"/>
      <c r="M53" s="94"/>
      <c r="N53" s="94"/>
      <c r="O53" s="94"/>
      <c r="P53" s="48">
        <f>$Y$8 -COUNTIF($T$9:$T$218,"Vắng") -COUNTIF($T$9:$T$218,"Vắng có phép") - COUNTIF($T$9:$T$218,"Đình chỉ thi") - COUNTIF($T$9:$T$218,"Không đủ ĐKDT")</f>
        <v>34</v>
      </c>
      <c r="Q53" s="48"/>
      <c r="R53" s="49"/>
      <c r="S53" s="50"/>
      <c r="T53" s="50" t="s">
        <v>29</v>
      </c>
      <c r="U53" s="3"/>
    </row>
    <row r="54" spans="1:38" ht="16.5" customHeight="1">
      <c r="A54" s="2"/>
      <c r="B54" s="45" t="s">
        <v>31</v>
      </c>
      <c r="C54" s="45"/>
      <c r="D54" s="46">
        <f>+$AJ$8</f>
        <v>15</v>
      </c>
      <c r="E54" s="47" t="s">
        <v>29</v>
      </c>
      <c r="F54" s="47"/>
      <c r="G54" s="94" t="s">
        <v>32</v>
      </c>
      <c r="H54" s="94"/>
      <c r="I54" s="94"/>
      <c r="J54" s="94"/>
      <c r="K54" s="94"/>
      <c r="L54" s="94"/>
      <c r="M54" s="94"/>
      <c r="N54" s="94"/>
      <c r="O54" s="94"/>
      <c r="P54" s="51">
        <f>COUNTIF($T$9:$T$94,"Vắng")</f>
        <v>2</v>
      </c>
      <c r="Q54" s="51"/>
      <c r="R54" s="52"/>
      <c r="S54" s="50"/>
      <c r="T54" s="50" t="s">
        <v>29</v>
      </c>
      <c r="U54" s="3"/>
    </row>
    <row r="55" spans="1:38" ht="16.5" customHeight="1">
      <c r="A55" s="2"/>
      <c r="B55" s="45" t="s">
        <v>44</v>
      </c>
      <c r="C55" s="45"/>
      <c r="D55" s="79">
        <f>COUNTIF(V10:V50,"Học lại")</f>
        <v>26</v>
      </c>
      <c r="E55" s="47" t="s">
        <v>29</v>
      </c>
      <c r="F55" s="47"/>
      <c r="G55" s="94" t="s">
        <v>45</v>
      </c>
      <c r="H55" s="94"/>
      <c r="I55" s="94"/>
      <c r="J55" s="94"/>
      <c r="K55" s="94"/>
      <c r="L55" s="94"/>
      <c r="M55" s="94"/>
      <c r="N55" s="94"/>
      <c r="O55" s="94"/>
      <c r="P55" s="48">
        <f>COUNTIF($T$9:$T$94,"Vắng có phép")</f>
        <v>0</v>
      </c>
      <c r="Q55" s="48"/>
      <c r="R55" s="49"/>
      <c r="S55" s="50"/>
      <c r="T55" s="50" t="s">
        <v>29</v>
      </c>
      <c r="U55" s="3"/>
    </row>
    <row r="56" spans="1:38" ht="3" customHeight="1">
      <c r="A56" s="2"/>
      <c r="B56" s="39"/>
      <c r="C56" s="40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>
      <c r="B57" s="80" t="s">
        <v>33</v>
      </c>
      <c r="C57" s="80"/>
      <c r="D57" s="81">
        <f>COUNTIF(V10:V50,"Thi lại")</f>
        <v>0</v>
      </c>
      <c r="E57" s="82" t="s">
        <v>29</v>
      </c>
      <c r="F57" s="3"/>
      <c r="G57" s="3"/>
      <c r="H57" s="3"/>
      <c r="I57" s="3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3"/>
    </row>
    <row r="58" spans="1:38">
      <c r="B58" s="80"/>
      <c r="C58" s="80"/>
      <c r="D58" s="81"/>
      <c r="E58" s="82"/>
      <c r="F58" s="3"/>
      <c r="G58" s="3"/>
      <c r="H58" s="3"/>
      <c r="I58" s="3"/>
      <c r="J58" s="95" t="s">
        <v>1045</v>
      </c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3"/>
    </row>
  </sheetData>
  <sheetProtection formatCells="0" formatColumns="0" formatRows="0" insertColumns="0" insertRows="0" insertHyperlinks="0" deleteColumns="0" deleteRows="0" sort="0" autoFilter="0" pivotTables="0"/>
  <autoFilter ref="A8:AL50">
    <filterColumn colId="3" showButton="0"/>
    <filterColumn colId="12"/>
  </autoFilter>
  <mergeCells count="43">
    <mergeCell ref="H1:U1"/>
    <mergeCell ref="B2:G2"/>
    <mergeCell ref="H2:U2"/>
    <mergeCell ref="I7:I8"/>
    <mergeCell ref="J7:J8"/>
    <mergeCell ref="K7:K8"/>
    <mergeCell ref="L7:L8"/>
    <mergeCell ref="H7:H8"/>
    <mergeCell ref="B7:B8"/>
    <mergeCell ref="C7:C8"/>
    <mergeCell ref="D7:E8"/>
    <mergeCell ref="F7:F8"/>
    <mergeCell ref="B1:G1"/>
    <mergeCell ref="B5:C5"/>
    <mergeCell ref="G5:O5"/>
    <mergeCell ref="P5:U5"/>
    <mergeCell ref="B4:C4"/>
    <mergeCell ref="D4:O4"/>
    <mergeCell ref="P4:U4"/>
    <mergeCell ref="G7:G8"/>
    <mergeCell ref="AD4:AE6"/>
    <mergeCell ref="AF4:AG6"/>
    <mergeCell ref="AH4:AI6"/>
    <mergeCell ref="AJ4:AK6"/>
    <mergeCell ref="W4:W7"/>
    <mergeCell ref="X4:X7"/>
    <mergeCell ref="Y4:Y7"/>
    <mergeCell ref="G55:O55"/>
    <mergeCell ref="J57:T57"/>
    <mergeCell ref="J58:T58"/>
    <mergeCell ref="Z4:AC6"/>
    <mergeCell ref="T7:T9"/>
    <mergeCell ref="U7:U9"/>
    <mergeCell ref="B9:G9"/>
    <mergeCell ref="B52:C52"/>
    <mergeCell ref="G53:O53"/>
    <mergeCell ref="G54:O54"/>
    <mergeCell ref="M7:N7"/>
    <mergeCell ref="O7:O8"/>
    <mergeCell ref="P7:P8"/>
    <mergeCell ref="Q7:Q9"/>
    <mergeCell ref="R7:R8"/>
    <mergeCell ref="S7:S8"/>
  </mergeCells>
  <conditionalFormatting sqref="H10:P50">
    <cfRule type="cellIs" dxfId="8" priority="3" operator="greaterThan">
      <formula>10</formula>
    </cfRule>
  </conditionalFormatting>
  <conditionalFormatting sqref="C1:C1048576">
    <cfRule type="duplicateValues" dxfId="7" priority="2"/>
  </conditionalFormatting>
  <dataValidations count="1">
    <dataValidation allowBlank="1" showInputMessage="1" showErrorMessage="1" errorTitle="Không xóa dữ liệu" error="Không xóa dữ liệu" prompt="Không xóa dữ liệu" sqref="D55 AL2:AL8 X2:AK3 W4:AK8 V10:W50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76"/>
  <sheetViews>
    <sheetView zoomScale="130" zoomScaleNormal="130" workbookViewId="0">
      <pane ySplit="3" topLeftCell="A72" activePane="bottomLeft" state="frozen"/>
      <selection activeCell="E3" sqref="E1:E1048576"/>
      <selection pane="bottomLeft" activeCell="A77" sqref="A77:XFD87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875" style="1" customWidth="1"/>
    <col min="5" max="5" width="10.25" style="1" customWidth="1"/>
    <col min="6" max="6" width="9.375" style="1" hidden="1" customWidth="1"/>
    <col min="7" max="7" width="12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1" style="1" hidden="1" customWidth="1"/>
    <col min="15" max="15" width="8.7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1044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9" t="s">
        <v>55</v>
      </c>
      <c r="Q4" s="109"/>
      <c r="R4" s="109"/>
      <c r="S4" s="109"/>
      <c r="T4" s="109"/>
      <c r="U4" s="109"/>
      <c r="W4" s="96" t="s">
        <v>40</v>
      </c>
      <c r="X4" s="96" t="s">
        <v>8</v>
      </c>
      <c r="Y4" s="96" t="s">
        <v>39</v>
      </c>
      <c r="Z4" s="96" t="s">
        <v>38</v>
      </c>
      <c r="AA4" s="96"/>
      <c r="AB4" s="96"/>
      <c r="AC4" s="96"/>
      <c r="AD4" s="96" t="s">
        <v>37</v>
      </c>
      <c r="AE4" s="96"/>
      <c r="AF4" s="96" t="s">
        <v>35</v>
      </c>
      <c r="AG4" s="96"/>
      <c r="AH4" s="96" t="s">
        <v>36</v>
      </c>
      <c r="AI4" s="96"/>
      <c r="AJ4" s="96" t="s">
        <v>34</v>
      </c>
      <c r="AK4" s="96"/>
      <c r="AL4" s="77"/>
    </row>
    <row r="5" spans="2:38" ht="17.25" customHeight="1">
      <c r="B5" s="105" t="s">
        <v>3</v>
      </c>
      <c r="C5" s="105"/>
      <c r="D5" s="8">
        <v>3</v>
      </c>
      <c r="G5" s="106" t="s">
        <v>50</v>
      </c>
      <c r="H5" s="106"/>
      <c r="I5" s="106"/>
      <c r="J5" s="106"/>
      <c r="K5" s="106"/>
      <c r="L5" s="106"/>
      <c r="M5" s="106"/>
      <c r="N5" s="106"/>
      <c r="O5" s="106"/>
      <c r="P5" s="106" t="s">
        <v>1042</v>
      </c>
      <c r="Q5" s="106"/>
      <c r="R5" s="106"/>
      <c r="S5" s="106"/>
      <c r="T5" s="106"/>
      <c r="U5" s="10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77"/>
    </row>
    <row r="7" spans="2:38" ht="44.25" customHeight="1">
      <c r="B7" s="97" t="s">
        <v>4</v>
      </c>
      <c r="C7" s="110" t="s">
        <v>5</v>
      </c>
      <c r="D7" s="112" t="s">
        <v>6</v>
      </c>
      <c r="E7" s="113"/>
      <c r="F7" s="97" t="s">
        <v>7</v>
      </c>
      <c r="G7" s="9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04" t="s">
        <v>13</v>
      </c>
      <c r="M7" s="100" t="s">
        <v>41</v>
      </c>
      <c r="N7" s="102"/>
      <c r="O7" s="104" t="s">
        <v>14</v>
      </c>
      <c r="P7" s="104" t="s">
        <v>15</v>
      </c>
      <c r="Q7" s="97" t="s">
        <v>16</v>
      </c>
      <c r="R7" s="104" t="s">
        <v>17</v>
      </c>
      <c r="S7" s="97" t="s">
        <v>18</v>
      </c>
      <c r="T7" s="97" t="s">
        <v>19</v>
      </c>
      <c r="U7" s="97" t="s">
        <v>46</v>
      </c>
      <c r="W7" s="96"/>
      <c r="X7" s="96"/>
      <c r="Y7" s="96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9"/>
      <c r="C8" s="111"/>
      <c r="D8" s="114"/>
      <c r="E8" s="115"/>
      <c r="F8" s="99"/>
      <c r="G8" s="99"/>
      <c r="H8" s="120"/>
      <c r="I8" s="120"/>
      <c r="J8" s="120"/>
      <c r="K8" s="120"/>
      <c r="L8" s="104"/>
      <c r="M8" s="89" t="s">
        <v>42</v>
      </c>
      <c r="N8" s="89" t="s">
        <v>43</v>
      </c>
      <c r="O8" s="104"/>
      <c r="P8" s="104"/>
      <c r="Q8" s="98"/>
      <c r="R8" s="104"/>
      <c r="S8" s="99"/>
      <c r="T8" s="98"/>
      <c r="U8" s="98"/>
      <c r="V8" s="84"/>
      <c r="W8" s="61" t="str">
        <f>+D4</f>
        <v>Các kỹ thuật lập trình</v>
      </c>
      <c r="X8" s="62" t="str">
        <f>+P4</f>
        <v>Nhóm: INT1470-03</v>
      </c>
      <c r="Y8" s="63">
        <f>+$AH$8+$AJ$8+$AF$8</f>
        <v>59</v>
      </c>
      <c r="Z8" s="57">
        <f>COUNTIF($S$9:$S$106,"Khiển trách")</f>
        <v>0</v>
      </c>
      <c r="AA8" s="57">
        <f>COUNTIF($S$9:$S$106,"Cảnh cáo")</f>
        <v>0</v>
      </c>
      <c r="AB8" s="57">
        <f>COUNTIF($S$9:$S$106,"Đình chỉ thi")</f>
        <v>0</v>
      </c>
      <c r="AC8" s="64">
        <f>+($Z$8+$AA$8+$AB$8)/$Y$8*100%</f>
        <v>0</v>
      </c>
      <c r="AD8" s="57">
        <f>SUM(COUNTIF($S$9:$S$104,"Vắng"),COUNTIF($S$9:$S$104,"Vắng có phép"))</f>
        <v>0</v>
      </c>
      <c r="AE8" s="65">
        <f>+$AD$8/$Y$8</f>
        <v>0</v>
      </c>
      <c r="AF8" s="66">
        <f>COUNTIF($V$9:$V$104,"Thi lại")</f>
        <v>0</v>
      </c>
      <c r="AG8" s="65">
        <f>+$AF$8/$Y$8</f>
        <v>0</v>
      </c>
      <c r="AH8" s="66">
        <f>COUNTIF($V$9:$V$105,"Học lại")</f>
        <v>27</v>
      </c>
      <c r="AI8" s="65">
        <f>+$AH$8/$Y$8</f>
        <v>0.4576271186440678</v>
      </c>
      <c r="AJ8" s="57">
        <f>COUNTIF($V$10:$V$105,"Đạt")</f>
        <v>32</v>
      </c>
      <c r="AK8" s="64">
        <f>+$AJ$8/$Y$8</f>
        <v>0.5423728813559322</v>
      </c>
      <c r="AL8" s="76"/>
    </row>
    <row r="9" spans="2:38" ht="14.25" customHeight="1">
      <c r="B9" s="100" t="s">
        <v>25</v>
      </c>
      <c r="C9" s="101"/>
      <c r="D9" s="101"/>
      <c r="E9" s="101"/>
      <c r="F9" s="101"/>
      <c r="G9" s="102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99"/>
      <c r="R9" s="14"/>
      <c r="S9" s="14"/>
      <c r="T9" s="99"/>
      <c r="U9" s="9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448</v>
      </c>
      <c r="D10" s="17" t="s">
        <v>449</v>
      </c>
      <c r="E10" s="18" t="s">
        <v>59</v>
      </c>
      <c r="F10" s="19" t="s">
        <v>133</v>
      </c>
      <c r="G10" s="16" t="s">
        <v>450</v>
      </c>
      <c r="H10" s="90">
        <v>9</v>
      </c>
      <c r="I10" s="20">
        <v>7</v>
      </c>
      <c r="J10" s="20" t="s">
        <v>26</v>
      </c>
      <c r="K10" s="20">
        <v>6</v>
      </c>
      <c r="L10" s="21"/>
      <c r="M10" s="21"/>
      <c r="N10" s="21"/>
      <c r="O10" s="21"/>
      <c r="P10" s="22">
        <v>1</v>
      </c>
      <c r="Q10" s="23">
        <f t="shared" ref="Q10:Q68" si="0">ROUND(SUMPRODUCT(H10:P10,$H$9:$P$9)/100,1)</f>
        <v>2.9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68" si="1">IF($Q10&lt;4,"Kém",IF(AND($Q10&gt;=4,$Q10&lt;=5.4),"Trung bình yếu",IF(AND($Q10&gt;=5.5,$Q10&lt;=6.9),"Trung bình",IF(AND($Q10&gt;=7,$Q10&lt;=8.4),"Khá",IF(AND($Q10&gt;=8.5,$Q10&lt;=10),"Giỏi","")))))</f>
        <v>Kém</v>
      </c>
      <c r="T10" s="25" t="str">
        <f>+IF(OR($H10=0,$I10=0,$J10=0,$K10=0),"Không đủ ĐKDT","")</f>
        <v/>
      </c>
      <c r="U10" s="86"/>
      <c r="V10" s="85" t="str">
        <f t="shared" ref="V10:V68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451</v>
      </c>
      <c r="D11" s="28" t="s">
        <v>452</v>
      </c>
      <c r="E11" s="29" t="s">
        <v>59</v>
      </c>
      <c r="F11" s="30" t="s">
        <v>453</v>
      </c>
      <c r="G11" s="27" t="s">
        <v>80</v>
      </c>
      <c r="H11" s="91">
        <v>8</v>
      </c>
      <c r="I11" s="31">
        <v>8</v>
      </c>
      <c r="J11" s="31" t="s">
        <v>26</v>
      </c>
      <c r="K11" s="31">
        <v>9</v>
      </c>
      <c r="L11" s="32"/>
      <c r="M11" s="32"/>
      <c r="N11" s="32"/>
      <c r="O11" s="32"/>
      <c r="P11" s="33">
        <v>8</v>
      </c>
      <c r="Q11" s="34">
        <f t="shared" si="0"/>
        <v>8.1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454</v>
      </c>
      <c r="D12" s="28" t="s">
        <v>175</v>
      </c>
      <c r="E12" s="29" t="s">
        <v>282</v>
      </c>
      <c r="F12" s="30" t="s">
        <v>87</v>
      </c>
      <c r="G12" s="27" t="s">
        <v>65</v>
      </c>
      <c r="H12" s="91">
        <v>6</v>
      </c>
      <c r="I12" s="31">
        <v>6</v>
      </c>
      <c r="J12" s="31" t="s">
        <v>26</v>
      </c>
      <c r="K12" s="31">
        <v>6</v>
      </c>
      <c r="L12" s="38"/>
      <c r="M12" s="38"/>
      <c r="N12" s="38"/>
      <c r="O12" s="38"/>
      <c r="P12" s="33">
        <v>1</v>
      </c>
      <c r="Q12" s="34">
        <f t="shared" si="0"/>
        <v>2.5</v>
      </c>
      <c r="R12" s="35" t="str">
        <f t="shared" ref="R12:R6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68" si="4">+IF(OR($H12=0,$I12=0,$J12=0,$K12=0),"Không đủ ĐKDT","")</f>
        <v/>
      </c>
      <c r="U12" s="87"/>
      <c r="V12" s="85" t="str">
        <f t="shared" si="2"/>
        <v>Học lại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455</v>
      </c>
      <c r="D13" s="28" t="s">
        <v>456</v>
      </c>
      <c r="E13" s="29" t="s">
        <v>282</v>
      </c>
      <c r="F13" s="30" t="s">
        <v>457</v>
      </c>
      <c r="G13" s="27" t="s">
        <v>65</v>
      </c>
      <c r="H13" s="91">
        <v>5</v>
      </c>
      <c r="I13" s="31">
        <v>6</v>
      </c>
      <c r="J13" s="31" t="s">
        <v>26</v>
      </c>
      <c r="K13" s="31">
        <v>6</v>
      </c>
      <c r="L13" s="38"/>
      <c r="M13" s="38"/>
      <c r="N13" s="38"/>
      <c r="O13" s="38"/>
      <c r="P13" s="33">
        <v>1</v>
      </c>
      <c r="Q13" s="34">
        <f t="shared" si="0"/>
        <v>2.4</v>
      </c>
      <c r="R13" s="35" t="str">
        <f t="shared" si="3"/>
        <v>F</v>
      </c>
      <c r="S13" s="36" t="str">
        <f t="shared" si="1"/>
        <v>Kém</v>
      </c>
      <c r="T13" s="37" t="str">
        <f t="shared" si="4"/>
        <v/>
      </c>
      <c r="U13" s="87"/>
      <c r="V13" s="85" t="str">
        <f t="shared" si="2"/>
        <v>Học lại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458</v>
      </c>
      <c r="D14" s="28" t="s">
        <v>459</v>
      </c>
      <c r="E14" s="29" t="s">
        <v>460</v>
      </c>
      <c r="F14" s="30" t="s">
        <v>271</v>
      </c>
      <c r="G14" s="27" t="s">
        <v>106</v>
      </c>
      <c r="H14" s="91">
        <v>8</v>
      </c>
      <c r="I14" s="31">
        <v>7</v>
      </c>
      <c r="J14" s="31" t="s">
        <v>26</v>
      </c>
      <c r="K14" s="31">
        <v>6</v>
      </c>
      <c r="L14" s="38"/>
      <c r="M14" s="38"/>
      <c r="N14" s="38"/>
      <c r="O14" s="38"/>
      <c r="P14" s="33">
        <v>1</v>
      </c>
      <c r="Q14" s="34">
        <f t="shared" si="0"/>
        <v>2.8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87"/>
      <c r="V14" s="85" t="str">
        <f t="shared" si="2"/>
        <v>Học lại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461</v>
      </c>
      <c r="D15" s="28" t="s">
        <v>462</v>
      </c>
      <c r="E15" s="29" t="s">
        <v>68</v>
      </c>
      <c r="F15" s="30" t="s">
        <v>463</v>
      </c>
      <c r="G15" s="27" t="s">
        <v>106</v>
      </c>
      <c r="H15" s="91">
        <v>8</v>
      </c>
      <c r="I15" s="31">
        <v>6</v>
      </c>
      <c r="J15" s="31" t="s">
        <v>26</v>
      </c>
      <c r="K15" s="31">
        <v>6</v>
      </c>
      <c r="L15" s="38"/>
      <c r="M15" s="38"/>
      <c r="N15" s="38"/>
      <c r="O15" s="38"/>
      <c r="P15" s="33">
        <v>1</v>
      </c>
      <c r="Q15" s="34">
        <f t="shared" si="0"/>
        <v>2.7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464</v>
      </c>
      <c r="D16" s="28" t="s">
        <v>465</v>
      </c>
      <c r="E16" s="29" t="s">
        <v>68</v>
      </c>
      <c r="F16" s="30" t="s">
        <v>466</v>
      </c>
      <c r="G16" s="27" t="s">
        <v>61</v>
      </c>
      <c r="H16" s="91">
        <v>10</v>
      </c>
      <c r="I16" s="31">
        <v>7</v>
      </c>
      <c r="J16" s="31" t="s">
        <v>26</v>
      </c>
      <c r="K16" s="31">
        <v>7</v>
      </c>
      <c r="L16" s="38"/>
      <c r="M16" s="38"/>
      <c r="N16" s="38"/>
      <c r="O16" s="38"/>
      <c r="P16" s="33">
        <v>3</v>
      </c>
      <c r="Q16" s="34">
        <f t="shared" si="0"/>
        <v>4.5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467</v>
      </c>
      <c r="D17" s="28" t="s">
        <v>468</v>
      </c>
      <c r="E17" s="29" t="s">
        <v>68</v>
      </c>
      <c r="F17" s="30" t="s">
        <v>469</v>
      </c>
      <c r="G17" s="27" t="s">
        <v>103</v>
      </c>
      <c r="H17" s="91">
        <v>10</v>
      </c>
      <c r="I17" s="31">
        <v>7</v>
      </c>
      <c r="J17" s="31" t="s">
        <v>26</v>
      </c>
      <c r="K17" s="31">
        <v>6</v>
      </c>
      <c r="L17" s="38"/>
      <c r="M17" s="38"/>
      <c r="N17" s="38"/>
      <c r="O17" s="38"/>
      <c r="P17" s="33">
        <v>5</v>
      </c>
      <c r="Q17" s="34">
        <f t="shared" si="0"/>
        <v>5.8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470</v>
      </c>
      <c r="D18" s="28" t="s">
        <v>82</v>
      </c>
      <c r="E18" s="29" t="s">
        <v>68</v>
      </c>
      <c r="F18" s="30" t="s">
        <v>471</v>
      </c>
      <c r="G18" s="27" t="s">
        <v>72</v>
      </c>
      <c r="H18" s="91">
        <v>9</v>
      </c>
      <c r="I18" s="31">
        <v>8</v>
      </c>
      <c r="J18" s="31" t="s">
        <v>26</v>
      </c>
      <c r="K18" s="31">
        <v>9</v>
      </c>
      <c r="L18" s="38"/>
      <c r="M18" s="38"/>
      <c r="N18" s="38"/>
      <c r="O18" s="38"/>
      <c r="P18" s="33">
        <v>5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472</v>
      </c>
      <c r="D19" s="28" t="s">
        <v>473</v>
      </c>
      <c r="E19" s="29" t="s">
        <v>75</v>
      </c>
      <c r="F19" s="30" t="s">
        <v>193</v>
      </c>
      <c r="G19" s="27" t="s">
        <v>72</v>
      </c>
      <c r="H19" s="91">
        <v>7</v>
      </c>
      <c r="I19" s="31">
        <v>7</v>
      </c>
      <c r="J19" s="31" t="s">
        <v>26</v>
      </c>
      <c r="K19" s="31">
        <v>8</v>
      </c>
      <c r="L19" s="38"/>
      <c r="M19" s="38"/>
      <c r="N19" s="38"/>
      <c r="O19" s="38"/>
      <c r="P19" s="33">
        <v>3</v>
      </c>
      <c r="Q19" s="34">
        <f t="shared" si="0"/>
        <v>4.3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474</v>
      </c>
      <c r="D20" s="28" t="s">
        <v>475</v>
      </c>
      <c r="E20" s="29" t="s">
        <v>476</v>
      </c>
      <c r="F20" s="30" t="s">
        <v>477</v>
      </c>
      <c r="G20" s="27" t="s">
        <v>61</v>
      </c>
      <c r="H20" s="91">
        <v>10</v>
      </c>
      <c r="I20" s="31">
        <v>7</v>
      </c>
      <c r="J20" s="31" t="s">
        <v>26</v>
      </c>
      <c r="K20" s="31">
        <v>6</v>
      </c>
      <c r="L20" s="38"/>
      <c r="M20" s="38"/>
      <c r="N20" s="38"/>
      <c r="O20" s="38"/>
      <c r="P20" s="33">
        <v>3</v>
      </c>
      <c r="Q20" s="34">
        <f t="shared" si="0"/>
        <v>4.4000000000000004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478</v>
      </c>
      <c r="D21" s="28" t="s">
        <v>479</v>
      </c>
      <c r="E21" s="29" t="s">
        <v>476</v>
      </c>
      <c r="F21" s="30" t="s">
        <v>480</v>
      </c>
      <c r="G21" s="27" t="s">
        <v>103</v>
      </c>
      <c r="H21" s="91">
        <v>10</v>
      </c>
      <c r="I21" s="31">
        <v>7</v>
      </c>
      <c r="J21" s="31" t="s">
        <v>26</v>
      </c>
      <c r="K21" s="31">
        <v>6</v>
      </c>
      <c r="L21" s="38"/>
      <c r="M21" s="38"/>
      <c r="N21" s="38"/>
      <c r="O21" s="38"/>
      <c r="P21" s="33">
        <v>3</v>
      </c>
      <c r="Q21" s="34">
        <f t="shared" si="0"/>
        <v>4.4000000000000004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481</v>
      </c>
      <c r="D22" s="28" t="s">
        <v>482</v>
      </c>
      <c r="E22" s="29" t="s">
        <v>301</v>
      </c>
      <c r="F22" s="30" t="s">
        <v>483</v>
      </c>
      <c r="G22" s="27" t="s">
        <v>106</v>
      </c>
      <c r="H22" s="91">
        <v>9</v>
      </c>
      <c r="I22" s="31">
        <v>7</v>
      </c>
      <c r="J22" s="31" t="s">
        <v>26</v>
      </c>
      <c r="K22" s="31">
        <v>6</v>
      </c>
      <c r="L22" s="38"/>
      <c r="M22" s="38"/>
      <c r="N22" s="38"/>
      <c r="O22" s="38"/>
      <c r="P22" s="33">
        <v>5</v>
      </c>
      <c r="Q22" s="34">
        <f t="shared" si="0"/>
        <v>5.7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484</v>
      </c>
      <c r="D23" s="28" t="s">
        <v>449</v>
      </c>
      <c r="E23" s="29" t="s">
        <v>485</v>
      </c>
      <c r="F23" s="30" t="s">
        <v>477</v>
      </c>
      <c r="G23" s="27" t="s">
        <v>72</v>
      </c>
      <c r="H23" s="91">
        <v>7</v>
      </c>
      <c r="I23" s="31">
        <v>7</v>
      </c>
      <c r="J23" s="31" t="s">
        <v>26</v>
      </c>
      <c r="K23" s="31">
        <v>7</v>
      </c>
      <c r="L23" s="38"/>
      <c r="M23" s="38"/>
      <c r="N23" s="38"/>
      <c r="O23" s="38"/>
      <c r="P23" s="33">
        <v>5</v>
      </c>
      <c r="Q23" s="34">
        <f t="shared" si="0"/>
        <v>5.6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486</v>
      </c>
      <c r="D24" s="28" t="s">
        <v>487</v>
      </c>
      <c r="E24" s="29" t="s">
        <v>86</v>
      </c>
      <c r="F24" s="30" t="s">
        <v>488</v>
      </c>
      <c r="G24" s="27" t="s">
        <v>72</v>
      </c>
      <c r="H24" s="91">
        <v>10</v>
      </c>
      <c r="I24" s="31">
        <v>7</v>
      </c>
      <c r="J24" s="31" t="s">
        <v>26</v>
      </c>
      <c r="K24" s="31">
        <v>6</v>
      </c>
      <c r="L24" s="38"/>
      <c r="M24" s="38"/>
      <c r="N24" s="38"/>
      <c r="O24" s="38"/>
      <c r="P24" s="33">
        <v>5</v>
      </c>
      <c r="Q24" s="34">
        <f t="shared" si="0"/>
        <v>5.8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489</v>
      </c>
      <c r="D25" s="28" t="s">
        <v>490</v>
      </c>
      <c r="E25" s="29" t="s">
        <v>90</v>
      </c>
      <c r="F25" s="30" t="s">
        <v>491</v>
      </c>
      <c r="G25" s="27" t="s">
        <v>492</v>
      </c>
      <c r="H25" s="91">
        <v>10</v>
      </c>
      <c r="I25" s="31">
        <v>7</v>
      </c>
      <c r="J25" s="31" t="s">
        <v>26</v>
      </c>
      <c r="K25" s="31">
        <v>7</v>
      </c>
      <c r="L25" s="38"/>
      <c r="M25" s="38"/>
      <c r="N25" s="38"/>
      <c r="O25" s="38"/>
      <c r="P25" s="33">
        <v>5</v>
      </c>
      <c r="Q25" s="34">
        <f t="shared" si="0"/>
        <v>5.9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493</v>
      </c>
      <c r="D26" s="28" t="s">
        <v>494</v>
      </c>
      <c r="E26" s="29" t="s">
        <v>495</v>
      </c>
      <c r="F26" s="30" t="s">
        <v>496</v>
      </c>
      <c r="G26" s="27" t="s">
        <v>450</v>
      </c>
      <c r="H26" s="91">
        <v>9</v>
      </c>
      <c r="I26" s="31">
        <v>7</v>
      </c>
      <c r="J26" s="31" t="s">
        <v>26</v>
      </c>
      <c r="K26" s="31">
        <v>8</v>
      </c>
      <c r="L26" s="38"/>
      <c r="M26" s="38"/>
      <c r="N26" s="38"/>
      <c r="O26" s="38"/>
      <c r="P26" s="33">
        <v>4</v>
      </c>
      <c r="Q26" s="34">
        <f t="shared" si="0"/>
        <v>5.2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497</v>
      </c>
      <c r="D27" s="28" t="s">
        <v>498</v>
      </c>
      <c r="E27" s="29" t="s">
        <v>499</v>
      </c>
      <c r="F27" s="30" t="s">
        <v>500</v>
      </c>
      <c r="G27" s="27" t="s">
        <v>450</v>
      </c>
      <c r="H27" s="91">
        <v>6</v>
      </c>
      <c r="I27" s="31">
        <v>7</v>
      </c>
      <c r="J27" s="31" t="s">
        <v>26</v>
      </c>
      <c r="K27" s="31">
        <v>6</v>
      </c>
      <c r="L27" s="38"/>
      <c r="M27" s="38"/>
      <c r="N27" s="38"/>
      <c r="O27" s="38"/>
      <c r="P27" s="33">
        <v>1</v>
      </c>
      <c r="Q27" s="34">
        <f t="shared" si="0"/>
        <v>2.6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87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501</v>
      </c>
      <c r="D28" s="28" t="s">
        <v>502</v>
      </c>
      <c r="E28" s="29" t="s">
        <v>503</v>
      </c>
      <c r="F28" s="30" t="s">
        <v>504</v>
      </c>
      <c r="G28" s="27" t="s">
        <v>61</v>
      </c>
      <c r="H28" s="91">
        <v>7</v>
      </c>
      <c r="I28" s="31">
        <v>7</v>
      </c>
      <c r="J28" s="31" t="s">
        <v>26</v>
      </c>
      <c r="K28" s="31">
        <v>7</v>
      </c>
      <c r="L28" s="38"/>
      <c r="M28" s="38"/>
      <c r="N28" s="38"/>
      <c r="O28" s="38"/>
      <c r="P28" s="33">
        <v>4</v>
      </c>
      <c r="Q28" s="34">
        <f t="shared" si="0"/>
        <v>4.9000000000000004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505</v>
      </c>
      <c r="D29" s="28" t="s">
        <v>506</v>
      </c>
      <c r="E29" s="29" t="s">
        <v>316</v>
      </c>
      <c r="F29" s="30" t="s">
        <v>507</v>
      </c>
      <c r="G29" s="27" t="s">
        <v>242</v>
      </c>
      <c r="H29" s="91">
        <v>9</v>
      </c>
      <c r="I29" s="31">
        <v>7</v>
      </c>
      <c r="J29" s="31" t="s">
        <v>26</v>
      </c>
      <c r="K29" s="31">
        <v>6</v>
      </c>
      <c r="L29" s="38"/>
      <c r="M29" s="38"/>
      <c r="N29" s="38"/>
      <c r="O29" s="38"/>
      <c r="P29" s="33">
        <v>4</v>
      </c>
      <c r="Q29" s="34">
        <f t="shared" si="0"/>
        <v>5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508</v>
      </c>
      <c r="D30" s="28" t="s">
        <v>191</v>
      </c>
      <c r="E30" s="29" t="s">
        <v>316</v>
      </c>
      <c r="F30" s="30" t="s">
        <v>509</v>
      </c>
      <c r="G30" s="27" t="s">
        <v>65</v>
      </c>
      <c r="H30" s="91">
        <v>10</v>
      </c>
      <c r="I30" s="31">
        <v>8</v>
      </c>
      <c r="J30" s="31" t="s">
        <v>26</v>
      </c>
      <c r="K30" s="31">
        <v>7</v>
      </c>
      <c r="L30" s="38"/>
      <c r="M30" s="38"/>
      <c r="N30" s="38"/>
      <c r="O30" s="38"/>
      <c r="P30" s="33">
        <v>1</v>
      </c>
      <c r="Q30" s="34">
        <f t="shared" si="0"/>
        <v>3.2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87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510</v>
      </c>
      <c r="D31" s="28" t="s">
        <v>511</v>
      </c>
      <c r="E31" s="29" t="s">
        <v>113</v>
      </c>
      <c r="F31" s="30" t="s">
        <v>512</v>
      </c>
      <c r="G31" s="27" t="s">
        <v>65</v>
      </c>
      <c r="H31" s="91">
        <v>4</v>
      </c>
      <c r="I31" s="31">
        <v>6</v>
      </c>
      <c r="J31" s="31" t="s">
        <v>26</v>
      </c>
      <c r="K31" s="31">
        <v>7</v>
      </c>
      <c r="L31" s="38"/>
      <c r="M31" s="38"/>
      <c r="N31" s="38"/>
      <c r="O31" s="38"/>
      <c r="P31" s="33">
        <v>1</v>
      </c>
      <c r="Q31" s="34">
        <f t="shared" si="0"/>
        <v>2.4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87"/>
      <c r="V31" s="85" t="str">
        <f t="shared" si="2"/>
        <v>Học lại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513</v>
      </c>
      <c r="D32" s="28" t="s">
        <v>514</v>
      </c>
      <c r="E32" s="29" t="s">
        <v>113</v>
      </c>
      <c r="F32" s="30" t="s">
        <v>515</v>
      </c>
      <c r="G32" s="27" t="s">
        <v>103</v>
      </c>
      <c r="H32" s="91">
        <v>7</v>
      </c>
      <c r="I32" s="31">
        <v>6</v>
      </c>
      <c r="J32" s="31" t="s">
        <v>26</v>
      </c>
      <c r="K32" s="31">
        <v>4</v>
      </c>
      <c r="L32" s="38"/>
      <c r="M32" s="38"/>
      <c r="N32" s="38"/>
      <c r="O32" s="38"/>
      <c r="P32" s="33">
        <v>0</v>
      </c>
      <c r="Q32" s="34">
        <f t="shared" si="0"/>
        <v>1.7</v>
      </c>
      <c r="R32" s="35" t="str">
        <f t="shared" si="3"/>
        <v>F</v>
      </c>
      <c r="S32" s="36" t="str">
        <f t="shared" si="1"/>
        <v>Kém</v>
      </c>
      <c r="T32" s="37" t="s">
        <v>1047</v>
      </c>
      <c r="U32" s="87"/>
      <c r="V32" s="85" t="str">
        <f t="shared" si="2"/>
        <v>Học lại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516</v>
      </c>
      <c r="D33" s="28" t="s">
        <v>441</v>
      </c>
      <c r="E33" s="29" t="s">
        <v>517</v>
      </c>
      <c r="F33" s="30" t="s">
        <v>518</v>
      </c>
      <c r="G33" s="27" t="s">
        <v>61</v>
      </c>
      <c r="H33" s="91">
        <v>9</v>
      </c>
      <c r="I33" s="31">
        <v>7</v>
      </c>
      <c r="J33" s="31" t="s">
        <v>26</v>
      </c>
      <c r="K33" s="31">
        <v>6</v>
      </c>
      <c r="L33" s="38"/>
      <c r="M33" s="38"/>
      <c r="N33" s="38"/>
      <c r="O33" s="38"/>
      <c r="P33" s="33">
        <v>1</v>
      </c>
      <c r="Q33" s="34">
        <f t="shared" si="0"/>
        <v>2.9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87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519</v>
      </c>
      <c r="D34" s="28" t="s">
        <v>520</v>
      </c>
      <c r="E34" s="29" t="s">
        <v>517</v>
      </c>
      <c r="F34" s="30" t="s">
        <v>521</v>
      </c>
      <c r="G34" s="27" t="s">
        <v>522</v>
      </c>
      <c r="H34" s="91">
        <v>4</v>
      </c>
      <c r="I34" s="31">
        <v>5</v>
      </c>
      <c r="J34" s="31" t="s">
        <v>26</v>
      </c>
      <c r="K34" s="31">
        <v>7</v>
      </c>
      <c r="L34" s="38"/>
      <c r="M34" s="38"/>
      <c r="N34" s="38"/>
      <c r="O34" s="38"/>
      <c r="P34" s="33">
        <v>0</v>
      </c>
      <c r="Q34" s="34">
        <f t="shared" si="0"/>
        <v>1.6</v>
      </c>
      <c r="R34" s="35" t="str">
        <f t="shared" si="3"/>
        <v>F</v>
      </c>
      <c r="S34" s="36" t="str">
        <f t="shared" si="1"/>
        <v>Kém</v>
      </c>
      <c r="T34" s="37" t="s">
        <v>1047</v>
      </c>
      <c r="U34" s="87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523</v>
      </c>
      <c r="D35" s="28" t="s">
        <v>524</v>
      </c>
      <c r="E35" s="29" t="s">
        <v>525</v>
      </c>
      <c r="F35" s="30" t="s">
        <v>526</v>
      </c>
      <c r="G35" s="27" t="s">
        <v>72</v>
      </c>
      <c r="H35" s="91">
        <v>8</v>
      </c>
      <c r="I35" s="31">
        <v>7</v>
      </c>
      <c r="J35" s="31" t="s">
        <v>26</v>
      </c>
      <c r="K35" s="31">
        <v>6</v>
      </c>
      <c r="L35" s="38"/>
      <c r="M35" s="38"/>
      <c r="N35" s="38"/>
      <c r="O35" s="38"/>
      <c r="P35" s="33">
        <v>3</v>
      </c>
      <c r="Q35" s="34">
        <f t="shared" si="0"/>
        <v>4.2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527</v>
      </c>
      <c r="D36" s="28" t="s">
        <v>528</v>
      </c>
      <c r="E36" s="29" t="s">
        <v>529</v>
      </c>
      <c r="F36" s="30" t="s">
        <v>241</v>
      </c>
      <c r="G36" s="27" t="s">
        <v>61</v>
      </c>
      <c r="H36" s="91">
        <v>8</v>
      </c>
      <c r="I36" s="31">
        <v>7</v>
      </c>
      <c r="J36" s="31" t="s">
        <v>26</v>
      </c>
      <c r="K36" s="31">
        <v>6</v>
      </c>
      <c r="L36" s="38"/>
      <c r="M36" s="38"/>
      <c r="N36" s="38"/>
      <c r="O36" s="38"/>
      <c r="P36" s="33">
        <v>1</v>
      </c>
      <c r="Q36" s="34">
        <f t="shared" si="0"/>
        <v>2.8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87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530</v>
      </c>
      <c r="D37" s="28" t="s">
        <v>531</v>
      </c>
      <c r="E37" s="29" t="s">
        <v>532</v>
      </c>
      <c r="F37" s="30" t="s">
        <v>533</v>
      </c>
      <c r="G37" s="27" t="s">
        <v>61</v>
      </c>
      <c r="H37" s="91">
        <v>9</v>
      </c>
      <c r="I37" s="31">
        <v>8</v>
      </c>
      <c r="J37" s="31" t="s">
        <v>26</v>
      </c>
      <c r="K37" s="31">
        <v>9</v>
      </c>
      <c r="L37" s="38"/>
      <c r="M37" s="38"/>
      <c r="N37" s="38"/>
      <c r="O37" s="38"/>
      <c r="P37" s="33">
        <v>1</v>
      </c>
      <c r="Q37" s="34">
        <f t="shared" si="0"/>
        <v>3.3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87"/>
      <c r="V37" s="85" t="str">
        <f t="shared" si="2"/>
        <v>Học lại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534</v>
      </c>
      <c r="D38" s="28" t="s">
        <v>535</v>
      </c>
      <c r="E38" s="29" t="s">
        <v>532</v>
      </c>
      <c r="F38" s="30" t="s">
        <v>536</v>
      </c>
      <c r="G38" s="27" t="s">
        <v>65</v>
      </c>
      <c r="H38" s="91">
        <v>10</v>
      </c>
      <c r="I38" s="31">
        <v>7</v>
      </c>
      <c r="J38" s="31" t="s">
        <v>26</v>
      </c>
      <c r="K38" s="31">
        <v>6</v>
      </c>
      <c r="L38" s="38"/>
      <c r="M38" s="38"/>
      <c r="N38" s="38"/>
      <c r="O38" s="38"/>
      <c r="P38" s="33">
        <v>5</v>
      </c>
      <c r="Q38" s="34">
        <f t="shared" si="0"/>
        <v>5.8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537</v>
      </c>
      <c r="D39" s="28" t="s">
        <v>538</v>
      </c>
      <c r="E39" s="29" t="s">
        <v>539</v>
      </c>
      <c r="F39" s="30" t="s">
        <v>540</v>
      </c>
      <c r="G39" s="27" t="s">
        <v>450</v>
      </c>
      <c r="H39" s="91">
        <v>8</v>
      </c>
      <c r="I39" s="31">
        <v>7</v>
      </c>
      <c r="J39" s="31" t="s">
        <v>26</v>
      </c>
      <c r="K39" s="31">
        <v>8</v>
      </c>
      <c r="L39" s="38"/>
      <c r="M39" s="38"/>
      <c r="N39" s="38"/>
      <c r="O39" s="38"/>
      <c r="P39" s="33">
        <v>1</v>
      </c>
      <c r="Q39" s="34">
        <f t="shared" si="0"/>
        <v>3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87"/>
      <c r="V39" s="85" t="str">
        <f t="shared" si="2"/>
        <v>Học lại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541</v>
      </c>
      <c r="D40" s="28" t="s">
        <v>542</v>
      </c>
      <c r="E40" s="29" t="s">
        <v>149</v>
      </c>
      <c r="F40" s="30" t="s">
        <v>543</v>
      </c>
      <c r="G40" s="27" t="s">
        <v>61</v>
      </c>
      <c r="H40" s="91">
        <v>7</v>
      </c>
      <c r="I40" s="31">
        <v>7</v>
      </c>
      <c r="J40" s="31" t="s">
        <v>26</v>
      </c>
      <c r="K40" s="31">
        <v>6</v>
      </c>
      <c r="L40" s="38"/>
      <c r="M40" s="38"/>
      <c r="N40" s="38"/>
      <c r="O40" s="38"/>
      <c r="P40" s="33">
        <v>1</v>
      </c>
      <c r="Q40" s="34">
        <f t="shared" si="0"/>
        <v>2.7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87"/>
      <c r="V40" s="85" t="str">
        <f t="shared" si="2"/>
        <v>Học lại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544</v>
      </c>
      <c r="D41" s="28" t="s">
        <v>307</v>
      </c>
      <c r="E41" s="29" t="s">
        <v>545</v>
      </c>
      <c r="F41" s="30" t="s">
        <v>546</v>
      </c>
      <c r="G41" s="27" t="s">
        <v>106</v>
      </c>
      <c r="H41" s="91">
        <v>8</v>
      </c>
      <c r="I41" s="31">
        <v>7</v>
      </c>
      <c r="J41" s="31" t="s">
        <v>26</v>
      </c>
      <c r="K41" s="31">
        <v>6</v>
      </c>
      <c r="L41" s="38"/>
      <c r="M41" s="38"/>
      <c r="N41" s="38"/>
      <c r="O41" s="38"/>
      <c r="P41" s="33">
        <v>1</v>
      </c>
      <c r="Q41" s="34">
        <f t="shared" si="0"/>
        <v>2.8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87"/>
      <c r="V41" s="85" t="str">
        <f t="shared" si="2"/>
        <v>Học lại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547</v>
      </c>
      <c r="D42" s="28" t="s">
        <v>548</v>
      </c>
      <c r="E42" s="29" t="s">
        <v>156</v>
      </c>
      <c r="F42" s="30" t="s">
        <v>549</v>
      </c>
      <c r="G42" s="27" t="s">
        <v>72</v>
      </c>
      <c r="H42" s="91">
        <v>8</v>
      </c>
      <c r="I42" s="31">
        <v>7</v>
      </c>
      <c r="J42" s="31" t="s">
        <v>26</v>
      </c>
      <c r="K42" s="31">
        <v>6</v>
      </c>
      <c r="L42" s="38"/>
      <c r="M42" s="38"/>
      <c r="N42" s="38"/>
      <c r="O42" s="38"/>
      <c r="P42" s="33">
        <v>1</v>
      </c>
      <c r="Q42" s="34">
        <f t="shared" si="0"/>
        <v>2.8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87"/>
      <c r="V42" s="85" t="str">
        <f t="shared" si="2"/>
        <v>Học lại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550</v>
      </c>
      <c r="D43" s="28" t="s">
        <v>82</v>
      </c>
      <c r="E43" s="29" t="s">
        <v>156</v>
      </c>
      <c r="F43" s="30" t="s">
        <v>551</v>
      </c>
      <c r="G43" s="27" t="s">
        <v>61</v>
      </c>
      <c r="H43" s="91">
        <v>10</v>
      </c>
      <c r="I43" s="31">
        <v>8</v>
      </c>
      <c r="J43" s="31" t="s">
        <v>26</v>
      </c>
      <c r="K43" s="31">
        <v>7</v>
      </c>
      <c r="L43" s="38"/>
      <c r="M43" s="38"/>
      <c r="N43" s="38"/>
      <c r="O43" s="38"/>
      <c r="P43" s="33">
        <v>4</v>
      </c>
      <c r="Q43" s="34">
        <f t="shared" si="0"/>
        <v>5.3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552</v>
      </c>
      <c r="D44" s="28" t="s">
        <v>307</v>
      </c>
      <c r="E44" s="29" t="s">
        <v>160</v>
      </c>
      <c r="F44" s="30" t="s">
        <v>553</v>
      </c>
      <c r="G44" s="27" t="s">
        <v>65</v>
      </c>
      <c r="H44" s="91">
        <v>9</v>
      </c>
      <c r="I44" s="31">
        <v>7</v>
      </c>
      <c r="J44" s="31" t="s">
        <v>26</v>
      </c>
      <c r="K44" s="31">
        <v>6</v>
      </c>
      <c r="L44" s="38"/>
      <c r="M44" s="38"/>
      <c r="N44" s="38"/>
      <c r="O44" s="38"/>
      <c r="P44" s="33">
        <v>1</v>
      </c>
      <c r="Q44" s="34">
        <f t="shared" si="0"/>
        <v>2.9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87"/>
      <c r="V44" s="85" t="str">
        <f t="shared" si="2"/>
        <v>Học lại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554</v>
      </c>
      <c r="D45" s="28" t="s">
        <v>555</v>
      </c>
      <c r="E45" s="29" t="s">
        <v>160</v>
      </c>
      <c r="F45" s="30" t="s">
        <v>556</v>
      </c>
      <c r="G45" s="27" t="s">
        <v>450</v>
      </c>
      <c r="H45" s="91">
        <v>9</v>
      </c>
      <c r="I45" s="31">
        <v>7</v>
      </c>
      <c r="J45" s="31" t="s">
        <v>26</v>
      </c>
      <c r="K45" s="31">
        <v>6</v>
      </c>
      <c r="L45" s="38"/>
      <c r="M45" s="38"/>
      <c r="N45" s="38"/>
      <c r="O45" s="38"/>
      <c r="P45" s="33">
        <v>1</v>
      </c>
      <c r="Q45" s="34">
        <f t="shared" si="0"/>
        <v>2.9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87"/>
      <c r="V45" s="85" t="str">
        <f t="shared" si="2"/>
        <v>Học lại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557</v>
      </c>
      <c r="D46" s="28" t="s">
        <v>558</v>
      </c>
      <c r="E46" s="29" t="s">
        <v>164</v>
      </c>
      <c r="F46" s="30" t="s">
        <v>559</v>
      </c>
      <c r="G46" s="27" t="s">
        <v>80</v>
      </c>
      <c r="H46" s="91">
        <v>9</v>
      </c>
      <c r="I46" s="31">
        <v>8</v>
      </c>
      <c r="J46" s="31" t="s">
        <v>26</v>
      </c>
      <c r="K46" s="31">
        <v>8</v>
      </c>
      <c r="L46" s="38"/>
      <c r="M46" s="38"/>
      <c r="N46" s="38"/>
      <c r="O46" s="38"/>
      <c r="P46" s="33">
        <v>1</v>
      </c>
      <c r="Q46" s="34">
        <f t="shared" si="0"/>
        <v>3.2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87"/>
      <c r="V46" s="85" t="str">
        <f t="shared" si="2"/>
        <v>Học lại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560</v>
      </c>
      <c r="D47" s="28" t="s">
        <v>131</v>
      </c>
      <c r="E47" s="29" t="s">
        <v>164</v>
      </c>
      <c r="F47" s="30" t="s">
        <v>561</v>
      </c>
      <c r="G47" s="27" t="s">
        <v>72</v>
      </c>
      <c r="H47" s="91">
        <v>9</v>
      </c>
      <c r="I47" s="31">
        <v>7</v>
      </c>
      <c r="J47" s="31" t="s">
        <v>26</v>
      </c>
      <c r="K47" s="31">
        <v>6</v>
      </c>
      <c r="L47" s="38"/>
      <c r="M47" s="38"/>
      <c r="N47" s="38"/>
      <c r="O47" s="38"/>
      <c r="P47" s="33">
        <v>4</v>
      </c>
      <c r="Q47" s="34">
        <f t="shared" si="0"/>
        <v>5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562</v>
      </c>
      <c r="D48" s="28" t="s">
        <v>563</v>
      </c>
      <c r="E48" s="29" t="s">
        <v>176</v>
      </c>
      <c r="F48" s="30" t="s">
        <v>564</v>
      </c>
      <c r="G48" s="27" t="s">
        <v>72</v>
      </c>
      <c r="H48" s="91">
        <v>10</v>
      </c>
      <c r="I48" s="31">
        <v>8</v>
      </c>
      <c r="J48" s="31" t="s">
        <v>26</v>
      </c>
      <c r="K48" s="31">
        <v>9</v>
      </c>
      <c r="L48" s="38"/>
      <c r="M48" s="38"/>
      <c r="N48" s="38"/>
      <c r="O48" s="38"/>
      <c r="P48" s="33">
        <v>1</v>
      </c>
      <c r="Q48" s="34">
        <f t="shared" si="0"/>
        <v>3.4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87"/>
      <c r="V48" s="85" t="str">
        <f t="shared" si="2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565</v>
      </c>
      <c r="D49" s="28" t="s">
        <v>131</v>
      </c>
      <c r="E49" s="29" t="s">
        <v>566</v>
      </c>
      <c r="F49" s="30" t="s">
        <v>567</v>
      </c>
      <c r="G49" s="27" t="s">
        <v>72</v>
      </c>
      <c r="H49" s="91">
        <v>9</v>
      </c>
      <c r="I49" s="31">
        <v>7</v>
      </c>
      <c r="J49" s="31" t="s">
        <v>26</v>
      </c>
      <c r="K49" s="31">
        <v>6</v>
      </c>
      <c r="L49" s="38"/>
      <c r="M49" s="38"/>
      <c r="N49" s="38"/>
      <c r="O49" s="38"/>
      <c r="P49" s="33">
        <v>3</v>
      </c>
      <c r="Q49" s="34">
        <f t="shared" si="0"/>
        <v>4.3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568</v>
      </c>
      <c r="D50" s="28" t="s">
        <v>569</v>
      </c>
      <c r="E50" s="29" t="s">
        <v>570</v>
      </c>
      <c r="F50" s="30" t="s">
        <v>571</v>
      </c>
      <c r="G50" s="27" t="s">
        <v>572</v>
      </c>
      <c r="H50" s="91">
        <v>5</v>
      </c>
      <c r="I50" s="31">
        <v>6</v>
      </c>
      <c r="J50" s="31" t="s">
        <v>26</v>
      </c>
      <c r="K50" s="31">
        <v>6</v>
      </c>
      <c r="L50" s="38"/>
      <c r="M50" s="38"/>
      <c r="N50" s="38"/>
      <c r="O50" s="38"/>
      <c r="P50" s="33">
        <v>2</v>
      </c>
      <c r="Q50" s="34">
        <f t="shared" si="0"/>
        <v>3.1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87"/>
      <c r="V50" s="85" t="str">
        <f t="shared" si="2"/>
        <v>Học lại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573</v>
      </c>
      <c r="D51" s="28" t="s">
        <v>574</v>
      </c>
      <c r="E51" s="29" t="s">
        <v>575</v>
      </c>
      <c r="F51" s="30" t="s">
        <v>576</v>
      </c>
      <c r="G51" s="27" t="s">
        <v>492</v>
      </c>
      <c r="H51" s="91">
        <v>10</v>
      </c>
      <c r="I51" s="31">
        <v>7</v>
      </c>
      <c r="J51" s="31" t="s">
        <v>26</v>
      </c>
      <c r="K51" s="31">
        <v>9</v>
      </c>
      <c r="L51" s="38"/>
      <c r="M51" s="38"/>
      <c r="N51" s="38"/>
      <c r="O51" s="38"/>
      <c r="P51" s="33">
        <v>5</v>
      </c>
      <c r="Q51" s="34">
        <f t="shared" si="0"/>
        <v>6.1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577</v>
      </c>
      <c r="D52" s="28" t="s">
        <v>578</v>
      </c>
      <c r="E52" s="29" t="s">
        <v>575</v>
      </c>
      <c r="F52" s="30" t="s">
        <v>579</v>
      </c>
      <c r="G52" s="27" t="s">
        <v>61</v>
      </c>
      <c r="H52" s="91">
        <v>6</v>
      </c>
      <c r="I52" s="31">
        <v>7</v>
      </c>
      <c r="J52" s="31" t="s">
        <v>26</v>
      </c>
      <c r="K52" s="31">
        <v>6</v>
      </c>
      <c r="L52" s="38"/>
      <c r="M52" s="38"/>
      <c r="N52" s="38"/>
      <c r="O52" s="38"/>
      <c r="P52" s="33">
        <v>3</v>
      </c>
      <c r="Q52" s="34">
        <f t="shared" si="0"/>
        <v>4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580</v>
      </c>
      <c r="D53" s="28" t="s">
        <v>361</v>
      </c>
      <c r="E53" s="29" t="s">
        <v>188</v>
      </c>
      <c r="F53" s="30" t="s">
        <v>581</v>
      </c>
      <c r="G53" s="27" t="s">
        <v>106</v>
      </c>
      <c r="H53" s="91">
        <v>8</v>
      </c>
      <c r="I53" s="31">
        <v>7</v>
      </c>
      <c r="J53" s="31" t="s">
        <v>26</v>
      </c>
      <c r="K53" s="31">
        <v>6</v>
      </c>
      <c r="L53" s="38"/>
      <c r="M53" s="38"/>
      <c r="N53" s="38"/>
      <c r="O53" s="38"/>
      <c r="P53" s="33">
        <v>3</v>
      </c>
      <c r="Q53" s="34">
        <f t="shared" si="0"/>
        <v>4.2</v>
      </c>
      <c r="R53" s="35" t="str">
        <f t="shared" si="3"/>
        <v>D</v>
      </c>
      <c r="S53" s="36" t="str">
        <f t="shared" si="1"/>
        <v>Trung bình yếu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582</v>
      </c>
      <c r="D54" s="28" t="s">
        <v>309</v>
      </c>
      <c r="E54" s="29" t="s">
        <v>188</v>
      </c>
      <c r="F54" s="30" t="s">
        <v>583</v>
      </c>
      <c r="G54" s="27" t="s">
        <v>72</v>
      </c>
      <c r="H54" s="91">
        <v>0</v>
      </c>
      <c r="I54" s="31">
        <v>0</v>
      </c>
      <c r="J54" s="31" t="s">
        <v>26</v>
      </c>
      <c r="K54" s="31">
        <v>0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>Không đủ ĐKDT</v>
      </c>
      <c r="U54" s="87"/>
      <c r="V54" s="85" t="str">
        <f t="shared" si="2"/>
        <v>Học lại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584</v>
      </c>
      <c r="D55" s="28" t="s">
        <v>542</v>
      </c>
      <c r="E55" s="29" t="s">
        <v>585</v>
      </c>
      <c r="F55" s="30" t="s">
        <v>586</v>
      </c>
      <c r="G55" s="27" t="s">
        <v>106</v>
      </c>
      <c r="H55" s="91">
        <v>9</v>
      </c>
      <c r="I55" s="31">
        <v>7</v>
      </c>
      <c r="J55" s="31" t="s">
        <v>26</v>
      </c>
      <c r="K55" s="31">
        <v>6</v>
      </c>
      <c r="L55" s="38"/>
      <c r="M55" s="38"/>
      <c r="N55" s="38"/>
      <c r="O55" s="38"/>
      <c r="P55" s="33">
        <v>4</v>
      </c>
      <c r="Q55" s="34">
        <f t="shared" si="0"/>
        <v>5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587</v>
      </c>
      <c r="D56" s="28" t="s">
        <v>456</v>
      </c>
      <c r="E56" s="29" t="s">
        <v>588</v>
      </c>
      <c r="F56" s="30" t="s">
        <v>589</v>
      </c>
      <c r="G56" s="27" t="s">
        <v>492</v>
      </c>
      <c r="H56" s="91">
        <v>10</v>
      </c>
      <c r="I56" s="31">
        <v>7</v>
      </c>
      <c r="J56" s="31" t="s">
        <v>26</v>
      </c>
      <c r="K56" s="31">
        <v>7</v>
      </c>
      <c r="L56" s="38"/>
      <c r="M56" s="38"/>
      <c r="N56" s="38"/>
      <c r="O56" s="38"/>
      <c r="P56" s="33">
        <v>1</v>
      </c>
      <c r="Q56" s="34">
        <f t="shared" si="0"/>
        <v>3.1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87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590</v>
      </c>
      <c r="D57" s="28" t="s">
        <v>591</v>
      </c>
      <c r="E57" s="29" t="s">
        <v>592</v>
      </c>
      <c r="F57" s="30" t="s">
        <v>593</v>
      </c>
      <c r="G57" s="27" t="s">
        <v>65</v>
      </c>
      <c r="H57" s="91">
        <v>10</v>
      </c>
      <c r="I57" s="31">
        <v>7</v>
      </c>
      <c r="J57" s="31" t="s">
        <v>26</v>
      </c>
      <c r="K57" s="31">
        <v>7</v>
      </c>
      <c r="L57" s="38"/>
      <c r="M57" s="38"/>
      <c r="N57" s="38"/>
      <c r="O57" s="38"/>
      <c r="P57" s="33">
        <v>1</v>
      </c>
      <c r="Q57" s="34">
        <f t="shared" si="0"/>
        <v>3.1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87"/>
      <c r="V57" s="85" t="str">
        <f t="shared" si="2"/>
        <v>Học lại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594</v>
      </c>
      <c r="D58" s="28" t="s">
        <v>595</v>
      </c>
      <c r="E58" s="29" t="s">
        <v>596</v>
      </c>
      <c r="F58" s="30" t="s">
        <v>597</v>
      </c>
      <c r="G58" s="27" t="s">
        <v>106</v>
      </c>
      <c r="H58" s="91">
        <v>7</v>
      </c>
      <c r="I58" s="31">
        <v>7</v>
      </c>
      <c r="J58" s="31" t="s">
        <v>26</v>
      </c>
      <c r="K58" s="31">
        <v>7</v>
      </c>
      <c r="L58" s="38"/>
      <c r="M58" s="38"/>
      <c r="N58" s="38"/>
      <c r="O58" s="38"/>
      <c r="P58" s="33">
        <v>1</v>
      </c>
      <c r="Q58" s="34">
        <f t="shared" si="0"/>
        <v>2.8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87"/>
      <c r="V58" s="85" t="str">
        <f t="shared" si="2"/>
        <v>Học lại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598</v>
      </c>
      <c r="D59" s="28" t="s">
        <v>475</v>
      </c>
      <c r="E59" s="29" t="s">
        <v>204</v>
      </c>
      <c r="F59" s="30" t="s">
        <v>599</v>
      </c>
      <c r="G59" s="27" t="s">
        <v>103</v>
      </c>
      <c r="H59" s="91">
        <v>10</v>
      </c>
      <c r="I59" s="31">
        <v>7</v>
      </c>
      <c r="J59" s="31" t="s">
        <v>26</v>
      </c>
      <c r="K59" s="31">
        <v>6</v>
      </c>
      <c r="L59" s="38"/>
      <c r="M59" s="38"/>
      <c r="N59" s="38"/>
      <c r="O59" s="38"/>
      <c r="P59" s="33">
        <v>5</v>
      </c>
      <c r="Q59" s="34">
        <f t="shared" si="0"/>
        <v>5.8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600</v>
      </c>
      <c r="D60" s="28" t="s">
        <v>601</v>
      </c>
      <c r="E60" s="29" t="s">
        <v>602</v>
      </c>
      <c r="F60" s="30" t="s">
        <v>154</v>
      </c>
      <c r="G60" s="27" t="s">
        <v>72</v>
      </c>
      <c r="H60" s="91">
        <v>10</v>
      </c>
      <c r="I60" s="31">
        <v>8</v>
      </c>
      <c r="J60" s="31" t="s">
        <v>26</v>
      </c>
      <c r="K60" s="31">
        <v>9</v>
      </c>
      <c r="L60" s="38"/>
      <c r="M60" s="38"/>
      <c r="N60" s="38"/>
      <c r="O60" s="38"/>
      <c r="P60" s="33">
        <v>3</v>
      </c>
      <c r="Q60" s="34">
        <f t="shared" si="0"/>
        <v>4.8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603</v>
      </c>
      <c r="D61" s="28" t="s">
        <v>578</v>
      </c>
      <c r="E61" s="29" t="s">
        <v>604</v>
      </c>
      <c r="F61" s="30" t="s">
        <v>605</v>
      </c>
      <c r="G61" s="27" t="s">
        <v>492</v>
      </c>
      <c r="H61" s="91">
        <v>10</v>
      </c>
      <c r="I61" s="31">
        <v>7</v>
      </c>
      <c r="J61" s="31" t="s">
        <v>26</v>
      </c>
      <c r="K61" s="31">
        <v>6</v>
      </c>
      <c r="L61" s="38"/>
      <c r="M61" s="38"/>
      <c r="N61" s="38"/>
      <c r="O61" s="38"/>
      <c r="P61" s="33">
        <v>3</v>
      </c>
      <c r="Q61" s="34">
        <f t="shared" si="0"/>
        <v>4.4000000000000004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606</v>
      </c>
      <c r="D62" s="28" t="s">
        <v>607</v>
      </c>
      <c r="E62" s="29" t="s">
        <v>216</v>
      </c>
      <c r="F62" s="30" t="s">
        <v>608</v>
      </c>
      <c r="G62" s="27" t="s">
        <v>103</v>
      </c>
      <c r="H62" s="91">
        <v>5</v>
      </c>
      <c r="I62" s="31">
        <v>6</v>
      </c>
      <c r="J62" s="31" t="s">
        <v>26</v>
      </c>
      <c r="K62" s="31">
        <v>6</v>
      </c>
      <c r="L62" s="38"/>
      <c r="M62" s="38"/>
      <c r="N62" s="38"/>
      <c r="O62" s="38"/>
      <c r="P62" s="33">
        <v>4</v>
      </c>
      <c r="Q62" s="34">
        <f t="shared" si="0"/>
        <v>4.5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609</v>
      </c>
      <c r="D63" s="28" t="s">
        <v>610</v>
      </c>
      <c r="E63" s="29" t="s">
        <v>222</v>
      </c>
      <c r="F63" s="30" t="s">
        <v>611</v>
      </c>
      <c r="G63" s="27" t="s">
        <v>61</v>
      </c>
      <c r="H63" s="91">
        <v>7</v>
      </c>
      <c r="I63" s="31">
        <v>7</v>
      </c>
      <c r="J63" s="31" t="s">
        <v>26</v>
      </c>
      <c r="K63" s="31">
        <v>7</v>
      </c>
      <c r="L63" s="38"/>
      <c r="M63" s="38"/>
      <c r="N63" s="38"/>
      <c r="O63" s="38"/>
      <c r="P63" s="33">
        <v>2</v>
      </c>
      <c r="Q63" s="34">
        <f t="shared" si="0"/>
        <v>3.5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87"/>
      <c r="V63" s="85" t="str">
        <f t="shared" si="2"/>
        <v>Học lại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612</v>
      </c>
      <c r="D64" s="28" t="s">
        <v>613</v>
      </c>
      <c r="E64" s="29" t="s">
        <v>222</v>
      </c>
      <c r="F64" s="30" t="s">
        <v>614</v>
      </c>
      <c r="G64" s="27" t="s">
        <v>106</v>
      </c>
      <c r="H64" s="91">
        <v>7</v>
      </c>
      <c r="I64" s="31">
        <v>7</v>
      </c>
      <c r="J64" s="31" t="s">
        <v>26</v>
      </c>
      <c r="K64" s="31">
        <v>8</v>
      </c>
      <c r="L64" s="38"/>
      <c r="M64" s="38"/>
      <c r="N64" s="38"/>
      <c r="O64" s="38"/>
      <c r="P64" s="33">
        <v>5</v>
      </c>
      <c r="Q64" s="34">
        <f t="shared" si="0"/>
        <v>5.7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615</v>
      </c>
      <c r="D65" s="28" t="s">
        <v>616</v>
      </c>
      <c r="E65" s="29" t="s">
        <v>230</v>
      </c>
      <c r="F65" s="30" t="s">
        <v>617</v>
      </c>
      <c r="G65" s="27" t="s">
        <v>106</v>
      </c>
      <c r="H65" s="91">
        <v>8</v>
      </c>
      <c r="I65" s="31">
        <v>8</v>
      </c>
      <c r="J65" s="31" t="s">
        <v>26</v>
      </c>
      <c r="K65" s="31">
        <v>7</v>
      </c>
      <c r="L65" s="38"/>
      <c r="M65" s="38"/>
      <c r="N65" s="38"/>
      <c r="O65" s="38"/>
      <c r="P65" s="33">
        <v>3</v>
      </c>
      <c r="Q65" s="34">
        <f t="shared" si="0"/>
        <v>4.4000000000000004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87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18.75" customHeight="1">
      <c r="B66" s="26">
        <v>57</v>
      </c>
      <c r="C66" s="27" t="s">
        <v>618</v>
      </c>
      <c r="D66" s="28" t="s">
        <v>203</v>
      </c>
      <c r="E66" s="29" t="s">
        <v>230</v>
      </c>
      <c r="F66" s="30" t="s">
        <v>619</v>
      </c>
      <c r="G66" s="27" t="s">
        <v>106</v>
      </c>
      <c r="H66" s="91">
        <v>10</v>
      </c>
      <c r="I66" s="31">
        <v>8</v>
      </c>
      <c r="J66" s="31" t="s">
        <v>26</v>
      </c>
      <c r="K66" s="31">
        <v>9</v>
      </c>
      <c r="L66" s="38"/>
      <c r="M66" s="38"/>
      <c r="N66" s="38"/>
      <c r="O66" s="38"/>
      <c r="P66" s="33">
        <v>7</v>
      </c>
      <c r="Q66" s="34">
        <f t="shared" si="0"/>
        <v>7.6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87"/>
      <c r="V66" s="85" t="str">
        <f t="shared" si="2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1:38" ht="18.75" customHeight="1">
      <c r="B67" s="26">
        <v>58</v>
      </c>
      <c r="C67" s="27" t="s">
        <v>620</v>
      </c>
      <c r="D67" s="28" t="s">
        <v>621</v>
      </c>
      <c r="E67" s="29" t="s">
        <v>234</v>
      </c>
      <c r="F67" s="30" t="s">
        <v>622</v>
      </c>
      <c r="G67" s="27" t="s">
        <v>623</v>
      </c>
      <c r="H67" s="91">
        <v>9</v>
      </c>
      <c r="I67" s="31">
        <v>7</v>
      </c>
      <c r="J67" s="31" t="s">
        <v>26</v>
      </c>
      <c r="K67" s="31">
        <v>6</v>
      </c>
      <c r="L67" s="38"/>
      <c r="M67" s="38"/>
      <c r="N67" s="38"/>
      <c r="O67" s="38"/>
      <c r="P67" s="33">
        <v>6</v>
      </c>
      <c r="Q67" s="34">
        <f t="shared" si="0"/>
        <v>6.4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87"/>
      <c r="V67" s="85" t="str">
        <f t="shared" si="2"/>
        <v>Đạt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1:38" ht="18.75" customHeight="1">
      <c r="B68" s="26">
        <v>59</v>
      </c>
      <c r="C68" s="27" t="s">
        <v>624</v>
      </c>
      <c r="D68" s="28" t="s">
        <v>625</v>
      </c>
      <c r="E68" s="29" t="s">
        <v>626</v>
      </c>
      <c r="F68" s="30" t="s">
        <v>627</v>
      </c>
      <c r="G68" s="27" t="s">
        <v>61</v>
      </c>
      <c r="H68" s="91">
        <v>8</v>
      </c>
      <c r="I68" s="31">
        <v>8</v>
      </c>
      <c r="J68" s="31" t="s">
        <v>26</v>
      </c>
      <c r="K68" s="31">
        <v>8</v>
      </c>
      <c r="L68" s="38"/>
      <c r="M68" s="38"/>
      <c r="N68" s="38"/>
      <c r="O68" s="38"/>
      <c r="P68" s="33">
        <v>3</v>
      </c>
      <c r="Q68" s="34">
        <f t="shared" si="0"/>
        <v>4.5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87"/>
      <c r="V68" s="85" t="str">
        <f t="shared" si="2"/>
        <v>Đạt</v>
      </c>
      <c r="W68" s="6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>
      <c r="A70" s="2"/>
      <c r="B70" s="103" t="s">
        <v>27</v>
      </c>
      <c r="C70" s="103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customHeight="1">
      <c r="A71" s="2"/>
      <c r="B71" s="45" t="s">
        <v>28</v>
      </c>
      <c r="C71" s="45"/>
      <c r="D71" s="46">
        <f>+$Y$8</f>
        <v>59</v>
      </c>
      <c r="E71" s="47" t="s">
        <v>29</v>
      </c>
      <c r="F71" s="47"/>
      <c r="G71" s="94" t="s">
        <v>30</v>
      </c>
      <c r="H71" s="94"/>
      <c r="I71" s="94"/>
      <c r="J71" s="94"/>
      <c r="K71" s="94"/>
      <c r="L71" s="94"/>
      <c r="M71" s="94"/>
      <c r="N71" s="94"/>
      <c r="O71" s="94"/>
      <c r="P71" s="48">
        <f>$Y$8 -COUNTIF($T$9:$T$236,"Vắng") -COUNTIF($T$9:$T$236,"Vắng có phép") - COUNTIF($T$9:$T$236,"Đình chỉ thi") - COUNTIF($T$9:$T$236,"Không đủ ĐKDT")</f>
        <v>56</v>
      </c>
      <c r="Q71" s="48"/>
      <c r="R71" s="49"/>
      <c r="S71" s="50"/>
      <c r="T71" s="50" t="s">
        <v>29</v>
      </c>
      <c r="U71" s="3"/>
    </row>
    <row r="72" spans="1:38" ht="16.5" customHeight="1">
      <c r="A72" s="2"/>
      <c r="B72" s="45" t="s">
        <v>31</v>
      </c>
      <c r="C72" s="45"/>
      <c r="D72" s="46">
        <f>+$AJ$8</f>
        <v>32</v>
      </c>
      <c r="E72" s="47" t="s">
        <v>29</v>
      </c>
      <c r="F72" s="47"/>
      <c r="G72" s="94" t="s">
        <v>32</v>
      </c>
      <c r="H72" s="94"/>
      <c r="I72" s="94"/>
      <c r="J72" s="94"/>
      <c r="K72" s="94"/>
      <c r="L72" s="94"/>
      <c r="M72" s="94"/>
      <c r="N72" s="94"/>
      <c r="O72" s="94"/>
      <c r="P72" s="51">
        <f>COUNTIF($T$9:$T$112,"Vắng")</f>
        <v>2</v>
      </c>
      <c r="Q72" s="51"/>
      <c r="R72" s="52"/>
      <c r="S72" s="50"/>
      <c r="T72" s="50" t="s">
        <v>29</v>
      </c>
      <c r="U72" s="3"/>
    </row>
    <row r="73" spans="1:38" ht="16.5" customHeight="1">
      <c r="A73" s="2"/>
      <c r="B73" s="45" t="s">
        <v>44</v>
      </c>
      <c r="C73" s="45"/>
      <c r="D73" s="79">
        <f>COUNTIF(V10:V68,"Học lại")</f>
        <v>27</v>
      </c>
      <c r="E73" s="47" t="s">
        <v>29</v>
      </c>
      <c r="F73" s="47"/>
      <c r="G73" s="94" t="s">
        <v>45</v>
      </c>
      <c r="H73" s="94"/>
      <c r="I73" s="94"/>
      <c r="J73" s="94"/>
      <c r="K73" s="94"/>
      <c r="L73" s="94"/>
      <c r="M73" s="94"/>
      <c r="N73" s="94"/>
      <c r="O73" s="94"/>
      <c r="P73" s="48">
        <f>COUNTIF($T$9:$T$112,"Vắng có phép")</f>
        <v>0</v>
      </c>
      <c r="Q73" s="48"/>
      <c r="R73" s="49"/>
      <c r="S73" s="50"/>
      <c r="T73" s="50" t="s">
        <v>29</v>
      </c>
      <c r="U73" s="3"/>
    </row>
    <row r="74" spans="1:38" ht="3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>
      <c r="B75" s="80" t="s">
        <v>33</v>
      </c>
      <c r="C75" s="80"/>
      <c r="D75" s="81">
        <f>COUNTIF(V10:V68,"Thi lại")</f>
        <v>0</v>
      </c>
      <c r="E75" s="82" t="s">
        <v>29</v>
      </c>
      <c r="F75" s="3"/>
      <c r="G75" s="3"/>
      <c r="H75" s="3"/>
      <c r="I75" s="3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3"/>
    </row>
    <row r="76" spans="1:38">
      <c r="B76" s="80"/>
      <c r="C76" s="80"/>
      <c r="D76" s="81"/>
      <c r="E76" s="82"/>
      <c r="F76" s="3"/>
      <c r="G76" s="3"/>
      <c r="H76" s="3"/>
      <c r="I76" s="3"/>
      <c r="J76" s="95" t="s">
        <v>1045</v>
      </c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3"/>
    </row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  <filterColumn colId="12"/>
  </autoFilter>
  <mergeCells count="43">
    <mergeCell ref="H1:U1"/>
    <mergeCell ref="B2:G2"/>
    <mergeCell ref="H2:U2"/>
    <mergeCell ref="I7:I8"/>
    <mergeCell ref="J7:J8"/>
    <mergeCell ref="K7:K8"/>
    <mergeCell ref="L7:L8"/>
    <mergeCell ref="H7:H8"/>
    <mergeCell ref="B7:B8"/>
    <mergeCell ref="C7:C8"/>
    <mergeCell ref="D7:E8"/>
    <mergeCell ref="F7:F8"/>
    <mergeCell ref="B1:G1"/>
    <mergeCell ref="B5:C5"/>
    <mergeCell ref="G5:O5"/>
    <mergeCell ref="P5:U5"/>
    <mergeCell ref="B4:C4"/>
    <mergeCell ref="D4:O4"/>
    <mergeCell ref="P4:U4"/>
    <mergeCell ref="G7:G8"/>
    <mergeCell ref="AD4:AE6"/>
    <mergeCell ref="AF4:AG6"/>
    <mergeCell ref="AH4:AI6"/>
    <mergeCell ref="AJ4:AK6"/>
    <mergeCell ref="W4:W7"/>
    <mergeCell ref="X4:X7"/>
    <mergeCell ref="Y4:Y7"/>
    <mergeCell ref="G73:O73"/>
    <mergeCell ref="J75:T75"/>
    <mergeCell ref="J76:T76"/>
    <mergeCell ref="Z4:AC6"/>
    <mergeCell ref="T7:T9"/>
    <mergeCell ref="U7:U9"/>
    <mergeCell ref="B9:G9"/>
    <mergeCell ref="B70:C70"/>
    <mergeCell ref="G71:O71"/>
    <mergeCell ref="G72:O72"/>
    <mergeCell ref="M7:N7"/>
    <mergeCell ref="O7:O8"/>
    <mergeCell ref="P7:P8"/>
    <mergeCell ref="Q7:Q9"/>
    <mergeCell ref="R7:R8"/>
    <mergeCell ref="S7:S8"/>
  </mergeCells>
  <conditionalFormatting sqref="H10:P68">
    <cfRule type="cellIs" dxfId="6" priority="3" operator="greaterThan">
      <formula>10</formula>
    </cfRule>
  </conditionalFormatting>
  <conditionalFormatting sqref="C1:C1048576">
    <cfRule type="duplicateValues" dxfId="5" priority="2"/>
  </conditionalFormatting>
  <dataValidations count="1">
    <dataValidation allowBlank="1" showInputMessage="1" showErrorMessage="1" errorTitle="Không xóa dữ liệu" error="Không xóa dữ liệu" prompt="Không xóa dữ liệu" sqref="D73 AL2:AL8 X2:AK3 W4:AK8 V10:W68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77"/>
  <sheetViews>
    <sheetView zoomScale="130" zoomScaleNormal="130" workbookViewId="0">
      <pane ySplit="3" topLeftCell="A73" activePane="bottomLeft" state="frozen"/>
      <selection activeCell="E3" sqref="E1:E1048576"/>
      <selection pane="bottomLeft" activeCell="A78" sqref="A78:XFD88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875" style="1" customWidth="1"/>
    <col min="5" max="5" width="10.25" style="1" customWidth="1"/>
    <col min="6" max="6" width="9.375" style="1" hidden="1" customWidth="1"/>
    <col min="7" max="7" width="12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1" style="1" hidden="1" customWidth="1"/>
    <col min="15" max="15" width="8.7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1044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9" t="s">
        <v>56</v>
      </c>
      <c r="Q4" s="109"/>
      <c r="R4" s="109"/>
      <c r="S4" s="109"/>
      <c r="T4" s="109"/>
      <c r="U4" s="109"/>
      <c r="W4" s="96" t="s">
        <v>40</v>
      </c>
      <c r="X4" s="96" t="s">
        <v>8</v>
      </c>
      <c r="Y4" s="96" t="s">
        <v>39</v>
      </c>
      <c r="Z4" s="96" t="s">
        <v>38</v>
      </c>
      <c r="AA4" s="96"/>
      <c r="AB4" s="96"/>
      <c r="AC4" s="96"/>
      <c r="AD4" s="96" t="s">
        <v>37</v>
      </c>
      <c r="AE4" s="96"/>
      <c r="AF4" s="96" t="s">
        <v>35</v>
      </c>
      <c r="AG4" s="96"/>
      <c r="AH4" s="96" t="s">
        <v>36</v>
      </c>
      <c r="AI4" s="96"/>
      <c r="AJ4" s="96" t="s">
        <v>34</v>
      </c>
      <c r="AK4" s="96"/>
      <c r="AL4" s="77"/>
    </row>
    <row r="5" spans="2:38" ht="17.25" customHeight="1">
      <c r="B5" s="105" t="s">
        <v>3</v>
      </c>
      <c r="C5" s="105"/>
      <c r="D5" s="8">
        <v>3</v>
      </c>
      <c r="G5" s="106" t="s">
        <v>1041</v>
      </c>
      <c r="H5" s="106"/>
      <c r="I5" s="106"/>
      <c r="J5" s="106"/>
      <c r="K5" s="106"/>
      <c r="L5" s="106"/>
      <c r="M5" s="106"/>
      <c r="N5" s="106"/>
      <c r="O5" s="106"/>
      <c r="P5" s="106" t="s">
        <v>1042</v>
      </c>
      <c r="Q5" s="106"/>
      <c r="R5" s="106"/>
      <c r="S5" s="106"/>
      <c r="T5" s="106"/>
      <c r="U5" s="10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77"/>
    </row>
    <row r="7" spans="2:38" ht="44.25" customHeight="1">
      <c r="B7" s="97" t="s">
        <v>4</v>
      </c>
      <c r="C7" s="110" t="s">
        <v>5</v>
      </c>
      <c r="D7" s="112" t="s">
        <v>6</v>
      </c>
      <c r="E7" s="113"/>
      <c r="F7" s="97" t="s">
        <v>7</v>
      </c>
      <c r="G7" s="9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04" t="s">
        <v>13</v>
      </c>
      <c r="M7" s="100" t="s">
        <v>41</v>
      </c>
      <c r="N7" s="102"/>
      <c r="O7" s="104" t="s">
        <v>14</v>
      </c>
      <c r="P7" s="104" t="s">
        <v>15</v>
      </c>
      <c r="Q7" s="97" t="s">
        <v>16</v>
      </c>
      <c r="R7" s="104" t="s">
        <v>17</v>
      </c>
      <c r="S7" s="97" t="s">
        <v>18</v>
      </c>
      <c r="T7" s="97" t="s">
        <v>19</v>
      </c>
      <c r="U7" s="97" t="s">
        <v>46</v>
      </c>
      <c r="W7" s="96"/>
      <c r="X7" s="96"/>
      <c r="Y7" s="96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9"/>
      <c r="C8" s="111"/>
      <c r="D8" s="114"/>
      <c r="E8" s="115"/>
      <c r="F8" s="99"/>
      <c r="G8" s="99"/>
      <c r="H8" s="120"/>
      <c r="I8" s="120"/>
      <c r="J8" s="120"/>
      <c r="K8" s="120"/>
      <c r="L8" s="104"/>
      <c r="M8" s="89" t="s">
        <v>42</v>
      </c>
      <c r="N8" s="89" t="s">
        <v>43</v>
      </c>
      <c r="O8" s="104"/>
      <c r="P8" s="104"/>
      <c r="Q8" s="98"/>
      <c r="R8" s="104"/>
      <c r="S8" s="99"/>
      <c r="T8" s="98"/>
      <c r="U8" s="98"/>
      <c r="V8" s="84"/>
      <c r="W8" s="61" t="str">
        <f>+D4</f>
        <v>Các kỹ thuật lập trình</v>
      </c>
      <c r="X8" s="62" t="str">
        <f>+P4</f>
        <v>Nhóm: INT1470-02</v>
      </c>
      <c r="Y8" s="63">
        <f>+$AH$8+$AJ$8+$AF$8</f>
        <v>60</v>
      </c>
      <c r="Z8" s="57">
        <f>COUNTIF($S$9:$S$107,"Khiển trách")</f>
        <v>0</v>
      </c>
      <c r="AA8" s="57">
        <f>COUNTIF($S$9:$S$107,"Cảnh cáo")</f>
        <v>0</v>
      </c>
      <c r="AB8" s="57">
        <f>COUNTIF($S$9:$S$107,"Đình chỉ thi")</f>
        <v>0</v>
      </c>
      <c r="AC8" s="64">
        <f>+($Z$8+$AA$8+$AB$8)/$Y$8*100%</f>
        <v>0</v>
      </c>
      <c r="AD8" s="57">
        <f>SUM(COUNTIF($S$9:$S$105,"Vắng"),COUNTIF($S$9:$S$105,"Vắng có phép"))</f>
        <v>0</v>
      </c>
      <c r="AE8" s="65">
        <f>+$AD$8/$Y$8</f>
        <v>0</v>
      </c>
      <c r="AF8" s="66">
        <f>COUNTIF($V$9:$V$105,"Thi lại")</f>
        <v>0</v>
      </c>
      <c r="AG8" s="65">
        <f>+$AF$8/$Y$8</f>
        <v>0</v>
      </c>
      <c r="AH8" s="66">
        <f>COUNTIF($V$9:$V$106,"Học lại")</f>
        <v>26</v>
      </c>
      <c r="AI8" s="65">
        <f>+$AH$8/$Y$8</f>
        <v>0.43333333333333335</v>
      </c>
      <c r="AJ8" s="57">
        <f>COUNTIF($V$10:$V$106,"Đạt")</f>
        <v>34</v>
      </c>
      <c r="AK8" s="64">
        <f>+$AJ$8/$Y$8</f>
        <v>0.56666666666666665</v>
      </c>
      <c r="AL8" s="76"/>
    </row>
    <row r="9" spans="2:38" ht="14.25" customHeight="1">
      <c r="B9" s="100" t="s">
        <v>25</v>
      </c>
      <c r="C9" s="101"/>
      <c r="D9" s="101"/>
      <c r="E9" s="101"/>
      <c r="F9" s="101"/>
      <c r="G9" s="102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99"/>
      <c r="R9" s="14"/>
      <c r="S9" s="14"/>
      <c r="T9" s="99"/>
      <c r="U9" s="9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260</v>
      </c>
      <c r="D10" s="17" t="s">
        <v>261</v>
      </c>
      <c r="E10" s="18" t="s">
        <v>59</v>
      </c>
      <c r="F10" s="19" t="s">
        <v>262</v>
      </c>
      <c r="G10" s="16" t="s">
        <v>103</v>
      </c>
      <c r="H10" s="90">
        <v>7</v>
      </c>
      <c r="I10" s="20">
        <v>7</v>
      </c>
      <c r="J10" s="20" t="s">
        <v>26</v>
      </c>
      <c r="K10" s="20">
        <v>8</v>
      </c>
      <c r="L10" s="21"/>
      <c r="M10" s="21"/>
      <c r="N10" s="21"/>
      <c r="O10" s="21"/>
      <c r="P10" s="22">
        <v>5</v>
      </c>
      <c r="Q10" s="23">
        <f t="shared" ref="Q10:Q69" si="0">ROUND(SUMPRODUCT(H10:P10,$H$9:$P$9)/100,1)</f>
        <v>5.7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69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69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263</v>
      </c>
      <c r="D11" s="28" t="s">
        <v>264</v>
      </c>
      <c r="E11" s="29" t="s">
        <v>59</v>
      </c>
      <c r="F11" s="30" t="s">
        <v>265</v>
      </c>
      <c r="G11" s="27" t="s">
        <v>103</v>
      </c>
      <c r="H11" s="91">
        <v>9</v>
      </c>
      <c r="I11" s="31">
        <v>8</v>
      </c>
      <c r="J11" s="31" t="s">
        <v>26</v>
      </c>
      <c r="K11" s="31">
        <v>10</v>
      </c>
      <c r="L11" s="32"/>
      <c r="M11" s="32"/>
      <c r="N11" s="32"/>
      <c r="O11" s="32"/>
      <c r="P11" s="33">
        <v>10</v>
      </c>
      <c r="Q11" s="34">
        <f t="shared" si="0"/>
        <v>9.6999999999999993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36" t="str">
        <f t="shared" si="1"/>
        <v>Giỏi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266</v>
      </c>
      <c r="D12" s="28" t="s">
        <v>267</v>
      </c>
      <c r="E12" s="29" t="s">
        <v>59</v>
      </c>
      <c r="F12" s="30" t="s">
        <v>268</v>
      </c>
      <c r="G12" s="27" t="s">
        <v>72</v>
      </c>
      <c r="H12" s="91">
        <v>9</v>
      </c>
      <c r="I12" s="31">
        <v>7</v>
      </c>
      <c r="J12" s="31" t="s">
        <v>26</v>
      </c>
      <c r="K12" s="31">
        <v>6</v>
      </c>
      <c r="L12" s="38"/>
      <c r="M12" s="38"/>
      <c r="N12" s="38"/>
      <c r="O12" s="38"/>
      <c r="P12" s="33">
        <v>1</v>
      </c>
      <c r="Q12" s="34">
        <f t="shared" si="0"/>
        <v>2.9</v>
      </c>
      <c r="R12" s="35" t="str">
        <f t="shared" ref="R12:R6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69" si="4">+IF(OR($H12=0,$I12=0,$J12=0,$K12=0),"Không đủ ĐKDT","")</f>
        <v/>
      </c>
      <c r="U12" s="87"/>
      <c r="V12" s="85" t="str">
        <f t="shared" si="2"/>
        <v>Học lại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269</v>
      </c>
      <c r="D13" s="28" t="s">
        <v>270</v>
      </c>
      <c r="E13" s="29" t="s">
        <v>59</v>
      </c>
      <c r="F13" s="30" t="s">
        <v>271</v>
      </c>
      <c r="G13" s="27" t="s">
        <v>72</v>
      </c>
      <c r="H13" s="91">
        <v>9</v>
      </c>
      <c r="I13" s="31">
        <v>7</v>
      </c>
      <c r="J13" s="31" t="s">
        <v>26</v>
      </c>
      <c r="K13" s="31">
        <v>6</v>
      </c>
      <c r="L13" s="38"/>
      <c r="M13" s="38"/>
      <c r="N13" s="38"/>
      <c r="O13" s="38"/>
      <c r="P13" s="33">
        <v>1</v>
      </c>
      <c r="Q13" s="34">
        <f t="shared" si="0"/>
        <v>2.9</v>
      </c>
      <c r="R13" s="35" t="str">
        <f t="shared" si="3"/>
        <v>F</v>
      </c>
      <c r="S13" s="36" t="str">
        <f t="shared" si="1"/>
        <v>Kém</v>
      </c>
      <c r="T13" s="37" t="str">
        <f t="shared" si="4"/>
        <v/>
      </c>
      <c r="U13" s="87"/>
      <c r="V13" s="85" t="str">
        <f t="shared" si="2"/>
        <v>Học lại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272</v>
      </c>
      <c r="D14" s="28" t="s">
        <v>273</v>
      </c>
      <c r="E14" s="29" t="s">
        <v>274</v>
      </c>
      <c r="F14" s="30" t="s">
        <v>275</v>
      </c>
      <c r="G14" s="27" t="s">
        <v>72</v>
      </c>
      <c r="H14" s="91">
        <v>8</v>
      </c>
      <c r="I14" s="31">
        <v>7</v>
      </c>
      <c r="J14" s="31" t="s">
        <v>26</v>
      </c>
      <c r="K14" s="31">
        <v>6</v>
      </c>
      <c r="L14" s="38"/>
      <c r="M14" s="38"/>
      <c r="N14" s="38"/>
      <c r="O14" s="38"/>
      <c r="P14" s="33">
        <v>4</v>
      </c>
      <c r="Q14" s="34">
        <f t="shared" si="0"/>
        <v>4.9000000000000004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276</v>
      </c>
      <c r="D15" s="28" t="s">
        <v>277</v>
      </c>
      <c r="E15" s="29" t="s">
        <v>278</v>
      </c>
      <c r="F15" s="30" t="s">
        <v>279</v>
      </c>
      <c r="G15" s="27" t="s">
        <v>65</v>
      </c>
      <c r="H15" s="91">
        <v>9</v>
      </c>
      <c r="I15" s="31">
        <v>7</v>
      </c>
      <c r="J15" s="31" t="s">
        <v>26</v>
      </c>
      <c r="K15" s="31">
        <v>10</v>
      </c>
      <c r="L15" s="38"/>
      <c r="M15" s="38"/>
      <c r="N15" s="38"/>
      <c r="O15" s="38"/>
      <c r="P15" s="33">
        <v>6</v>
      </c>
      <c r="Q15" s="34">
        <f t="shared" si="0"/>
        <v>6.8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280</v>
      </c>
      <c r="D16" s="28" t="s">
        <v>281</v>
      </c>
      <c r="E16" s="29" t="s">
        <v>282</v>
      </c>
      <c r="F16" s="30" t="s">
        <v>283</v>
      </c>
      <c r="G16" s="27" t="s">
        <v>65</v>
      </c>
      <c r="H16" s="91">
        <v>8</v>
      </c>
      <c r="I16" s="31">
        <v>7</v>
      </c>
      <c r="J16" s="31" t="s">
        <v>26</v>
      </c>
      <c r="K16" s="31">
        <v>6</v>
      </c>
      <c r="L16" s="38"/>
      <c r="M16" s="38"/>
      <c r="N16" s="38"/>
      <c r="O16" s="38"/>
      <c r="P16" s="33">
        <v>1</v>
      </c>
      <c r="Q16" s="34">
        <f t="shared" si="0"/>
        <v>2.8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87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284</v>
      </c>
      <c r="D17" s="28" t="s">
        <v>285</v>
      </c>
      <c r="E17" s="29" t="s">
        <v>286</v>
      </c>
      <c r="F17" s="30" t="s">
        <v>287</v>
      </c>
      <c r="G17" s="27" t="s">
        <v>72</v>
      </c>
      <c r="H17" s="91">
        <v>8</v>
      </c>
      <c r="I17" s="31">
        <v>7</v>
      </c>
      <c r="J17" s="31" t="s">
        <v>26</v>
      </c>
      <c r="K17" s="31">
        <v>10</v>
      </c>
      <c r="L17" s="38"/>
      <c r="M17" s="38"/>
      <c r="N17" s="38"/>
      <c r="O17" s="38"/>
      <c r="P17" s="33">
        <v>4</v>
      </c>
      <c r="Q17" s="34">
        <f t="shared" si="0"/>
        <v>5.3</v>
      </c>
      <c r="R17" s="35" t="str">
        <f t="shared" si="3"/>
        <v>D+</v>
      </c>
      <c r="S17" s="36" t="str">
        <f t="shared" si="1"/>
        <v>Trung bình yếu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288</v>
      </c>
      <c r="D18" s="28" t="s">
        <v>289</v>
      </c>
      <c r="E18" s="29" t="s">
        <v>286</v>
      </c>
      <c r="F18" s="30" t="s">
        <v>290</v>
      </c>
      <c r="G18" s="27" t="s">
        <v>65</v>
      </c>
      <c r="H18" s="91">
        <v>7</v>
      </c>
      <c r="I18" s="31">
        <v>6</v>
      </c>
      <c r="J18" s="31" t="s">
        <v>26</v>
      </c>
      <c r="K18" s="31">
        <v>10</v>
      </c>
      <c r="L18" s="38"/>
      <c r="M18" s="38"/>
      <c r="N18" s="38"/>
      <c r="O18" s="38"/>
      <c r="P18" s="33">
        <v>1</v>
      </c>
      <c r="Q18" s="34">
        <f t="shared" si="0"/>
        <v>3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87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291</v>
      </c>
      <c r="D19" s="28" t="s">
        <v>203</v>
      </c>
      <c r="E19" s="29" t="s">
        <v>68</v>
      </c>
      <c r="F19" s="30" t="s">
        <v>292</v>
      </c>
      <c r="G19" s="27" t="s">
        <v>106</v>
      </c>
      <c r="H19" s="91">
        <v>6</v>
      </c>
      <c r="I19" s="31">
        <v>7</v>
      </c>
      <c r="J19" s="31" t="s">
        <v>26</v>
      </c>
      <c r="K19" s="31">
        <v>7</v>
      </c>
      <c r="L19" s="38"/>
      <c r="M19" s="38"/>
      <c r="N19" s="38"/>
      <c r="O19" s="38"/>
      <c r="P19" s="33">
        <v>2</v>
      </c>
      <c r="Q19" s="34">
        <f t="shared" si="0"/>
        <v>3.4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87"/>
      <c r="V19" s="85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293</v>
      </c>
      <c r="D20" s="28" t="s">
        <v>294</v>
      </c>
      <c r="E20" s="29" t="s">
        <v>295</v>
      </c>
      <c r="F20" s="30" t="s">
        <v>296</v>
      </c>
      <c r="G20" s="27" t="s">
        <v>65</v>
      </c>
      <c r="H20" s="91">
        <v>8</v>
      </c>
      <c r="I20" s="31">
        <v>7</v>
      </c>
      <c r="J20" s="31" t="s">
        <v>26</v>
      </c>
      <c r="K20" s="31">
        <v>7</v>
      </c>
      <c r="L20" s="38"/>
      <c r="M20" s="38"/>
      <c r="N20" s="38"/>
      <c r="O20" s="38"/>
      <c r="P20" s="33">
        <v>5</v>
      </c>
      <c r="Q20" s="34">
        <f t="shared" si="0"/>
        <v>5.7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297</v>
      </c>
      <c r="D21" s="28" t="s">
        <v>298</v>
      </c>
      <c r="E21" s="29" t="s">
        <v>75</v>
      </c>
      <c r="F21" s="30" t="s">
        <v>299</v>
      </c>
      <c r="G21" s="27" t="s">
        <v>103</v>
      </c>
      <c r="H21" s="91">
        <v>9</v>
      </c>
      <c r="I21" s="31">
        <v>7</v>
      </c>
      <c r="J21" s="31" t="s">
        <v>26</v>
      </c>
      <c r="K21" s="31">
        <v>8</v>
      </c>
      <c r="L21" s="38"/>
      <c r="M21" s="38"/>
      <c r="N21" s="38"/>
      <c r="O21" s="38"/>
      <c r="P21" s="33">
        <v>5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300</v>
      </c>
      <c r="D22" s="28" t="s">
        <v>108</v>
      </c>
      <c r="E22" s="29" t="s">
        <v>301</v>
      </c>
      <c r="F22" s="30" t="s">
        <v>302</v>
      </c>
      <c r="G22" s="27" t="s">
        <v>72</v>
      </c>
      <c r="H22" s="91">
        <v>9</v>
      </c>
      <c r="I22" s="31">
        <v>8</v>
      </c>
      <c r="J22" s="31" t="s">
        <v>26</v>
      </c>
      <c r="K22" s="31">
        <v>6</v>
      </c>
      <c r="L22" s="38"/>
      <c r="M22" s="38"/>
      <c r="N22" s="38"/>
      <c r="O22" s="38"/>
      <c r="P22" s="33">
        <v>4</v>
      </c>
      <c r="Q22" s="34">
        <f t="shared" si="0"/>
        <v>5.0999999999999996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303</v>
      </c>
      <c r="D23" s="28" t="s">
        <v>304</v>
      </c>
      <c r="E23" s="29" t="s">
        <v>86</v>
      </c>
      <c r="F23" s="30" t="s">
        <v>305</v>
      </c>
      <c r="G23" s="27" t="s">
        <v>106</v>
      </c>
      <c r="H23" s="91">
        <v>9</v>
      </c>
      <c r="I23" s="31">
        <v>7</v>
      </c>
      <c r="J23" s="31" t="s">
        <v>26</v>
      </c>
      <c r="K23" s="31">
        <v>7</v>
      </c>
      <c r="L23" s="38"/>
      <c r="M23" s="38"/>
      <c r="N23" s="38"/>
      <c r="O23" s="38"/>
      <c r="P23" s="33">
        <v>5</v>
      </c>
      <c r="Q23" s="34">
        <f t="shared" si="0"/>
        <v>5.8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306</v>
      </c>
      <c r="D24" s="28" t="s">
        <v>307</v>
      </c>
      <c r="E24" s="29" t="s">
        <v>90</v>
      </c>
      <c r="F24" s="30" t="s">
        <v>196</v>
      </c>
      <c r="G24" s="27" t="s">
        <v>106</v>
      </c>
      <c r="H24" s="91">
        <v>8</v>
      </c>
      <c r="I24" s="31">
        <v>7</v>
      </c>
      <c r="J24" s="31" t="s">
        <v>26</v>
      </c>
      <c r="K24" s="31">
        <v>7</v>
      </c>
      <c r="L24" s="38"/>
      <c r="M24" s="38"/>
      <c r="N24" s="38"/>
      <c r="O24" s="38"/>
      <c r="P24" s="33">
        <v>1</v>
      </c>
      <c r="Q24" s="34">
        <f t="shared" si="0"/>
        <v>2.9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87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308</v>
      </c>
      <c r="D25" s="28" t="s">
        <v>309</v>
      </c>
      <c r="E25" s="29" t="s">
        <v>97</v>
      </c>
      <c r="F25" s="30" t="s">
        <v>310</v>
      </c>
      <c r="G25" s="27" t="s">
        <v>72</v>
      </c>
      <c r="H25" s="91">
        <v>7</v>
      </c>
      <c r="I25" s="31">
        <v>6</v>
      </c>
      <c r="J25" s="31" t="s">
        <v>26</v>
      </c>
      <c r="K25" s="31">
        <v>8</v>
      </c>
      <c r="L25" s="38"/>
      <c r="M25" s="38"/>
      <c r="N25" s="38"/>
      <c r="O25" s="38"/>
      <c r="P25" s="33">
        <v>2</v>
      </c>
      <c r="Q25" s="34">
        <f t="shared" si="0"/>
        <v>3.5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87"/>
      <c r="V25" s="85" t="str">
        <f t="shared" si="2"/>
        <v>Học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311</v>
      </c>
      <c r="D26" s="28" t="s">
        <v>312</v>
      </c>
      <c r="E26" s="29" t="s">
        <v>313</v>
      </c>
      <c r="F26" s="30" t="s">
        <v>83</v>
      </c>
      <c r="G26" s="27" t="s">
        <v>72</v>
      </c>
      <c r="H26" s="91">
        <v>9</v>
      </c>
      <c r="I26" s="31">
        <v>8</v>
      </c>
      <c r="J26" s="31" t="s">
        <v>26</v>
      </c>
      <c r="K26" s="31">
        <v>10</v>
      </c>
      <c r="L26" s="38"/>
      <c r="M26" s="38"/>
      <c r="N26" s="38"/>
      <c r="O26" s="38"/>
      <c r="P26" s="33">
        <v>10</v>
      </c>
      <c r="Q26" s="34">
        <f t="shared" si="0"/>
        <v>9.6999999999999993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314</v>
      </c>
      <c r="D27" s="28" t="s">
        <v>315</v>
      </c>
      <c r="E27" s="29" t="s">
        <v>316</v>
      </c>
      <c r="F27" s="30" t="s">
        <v>317</v>
      </c>
      <c r="G27" s="27" t="s">
        <v>103</v>
      </c>
      <c r="H27" s="91">
        <v>7</v>
      </c>
      <c r="I27" s="31">
        <v>6</v>
      </c>
      <c r="J27" s="31" t="s">
        <v>26</v>
      </c>
      <c r="K27" s="31">
        <v>3</v>
      </c>
      <c r="L27" s="38"/>
      <c r="M27" s="38"/>
      <c r="N27" s="38"/>
      <c r="O27" s="38"/>
      <c r="P27" s="33">
        <v>1</v>
      </c>
      <c r="Q27" s="34">
        <f t="shared" si="0"/>
        <v>2.2999999999999998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87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318</v>
      </c>
      <c r="D28" s="28" t="s">
        <v>319</v>
      </c>
      <c r="E28" s="29" t="s">
        <v>320</v>
      </c>
      <c r="F28" s="30" t="s">
        <v>321</v>
      </c>
      <c r="G28" s="27" t="s">
        <v>80</v>
      </c>
      <c r="H28" s="91">
        <v>9</v>
      </c>
      <c r="I28" s="31">
        <v>7</v>
      </c>
      <c r="J28" s="31" t="s">
        <v>26</v>
      </c>
      <c r="K28" s="31">
        <v>6</v>
      </c>
      <c r="L28" s="38"/>
      <c r="M28" s="38"/>
      <c r="N28" s="38"/>
      <c r="O28" s="38"/>
      <c r="P28" s="33">
        <v>1</v>
      </c>
      <c r="Q28" s="34">
        <f t="shared" si="0"/>
        <v>2.9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87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322</v>
      </c>
      <c r="D29" s="28" t="s">
        <v>93</v>
      </c>
      <c r="E29" s="29" t="s">
        <v>320</v>
      </c>
      <c r="F29" s="30" t="s">
        <v>323</v>
      </c>
      <c r="G29" s="27" t="s">
        <v>72</v>
      </c>
      <c r="H29" s="91">
        <v>8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2</v>
      </c>
      <c r="Q29" s="34">
        <f t="shared" si="0"/>
        <v>3.6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87"/>
      <c r="V29" s="85" t="str">
        <f t="shared" si="2"/>
        <v>Học lại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324</v>
      </c>
      <c r="D30" s="28" t="s">
        <v>108</v>
      </c>
      <c r="E30" s="29" t="s">
        <v>325</v>
      </c>
      <c r="F30" s="30" t="s">
        <v>326</v>
      </c>
      <c r="G30" s="27" t="s">
        <v>106</v>
      </c>
      <c r="H30" s="91">
        <v>9</v>
      </c>
      <c r="I30" s="31">
        <v>7</v>
      </c>
      <c r="J30" s="31" t="s">
        <v>26</v>
      </c>
      <c r="K30" s="31">
        <v>7</v>
      </c>
      <c r="L30" s="38"/>
      <c r="M30" s="38"/>
      <c r="N30" s="38"/>
      <c r="O30" s="38"/>
      <c r="P30" s="33">
        <v>1</v>
      </c>
      <c r="Q30" s="34">
        <f t="shared" si="0"/>
        <v>3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87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327</v>
      </c>
      <c r="D31" s="28" t="s">
        <v>294</v>
      </c>
      <c r="E31" s="29" t="s">
        <v>122</v>
      </c>
      <c r="F31" s="30" t="s">
        <v>328</v>
      </c>
      <c r="G31" s="27" t="s">
        <v>65</v>
      </c>
      <c r="H31" s="91">
        <v>6</v>
      </c>
      <c r="I31" s="31">
        <v>6</v>
      </c>
      <c r="J31" s="31" t="s">
        <v>26</v>
      </c>
      <c r="K31" s="31">
        <v>6</v>
      </c>
      <c r="L31" s="38"/>
      <c r="M31" s="38"/>
      <c r="N31" s="38"/>
      <c r="O31" s="38"/>
      <c r="P31" s="33">
        <v>5</v>
      </c>
      <c r="Q31" s="34">
        <f t="shared" si="0"/>
        <v>5.3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329</v>
      </c>
      <c r="D32" s="28" t="s">
        <v>330</v>
      </c>
      <c r="E32" s="29" t="s">
        <v>122</v>
      </c>
      <c r="F32" s="30" t="s">
        <v>292</v>
      </c>
      <c r="G32" s="27" t="s">
        <v>72</v>
      </c>
      <c r="H32" s="91">
        <v>9</v>
      </c>
      <c r="I32" s="31">
        <v>7</v>
      </c>
      <c r="J32" s="31" t="s">
        <v>26</v>
      </c>
      <c r="K32" s="31">
        <v>9</v>
      </c>
      <c r="L32" s="38"/>
      <c r="M32" s="38"/>
      <c r="N32" s="38"/>
      <c r="O32" s="38"/>
      <c r="P32" s="33">
        <v>4</v>
      </c>
      <c r="Q32" s="34">
        <f t="shared" si="0"/>
        <v>5.3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331</v>
      </c>
      <c r="D33" s="28" t="s">
        <v>332</v>
      </c>
      <c r="E33" s="29" t="s">
        <v>333</v>
      </c>
      <c r="F33" s="30" t="s">
        <v>334</v>
      </c>
      <c r="G33" s="27" t="s">
        <v>106</v>
      </c>
      <c r="H33" s="91">
        <v>5</v>
      </c>
      <c r="I33" s="31">
        <v>6</v>
      </c>
      <c r="J33" s="31" t="s">
        <v>26</v>
      </c>
      <c r="K33" s="31">
        <v>6</v>
      </c>
      <c r="L33" s="38"/>
      <c r="M33" s="38"/>
      <c r="N33" s="38"/>
      <c r="O33" s="38"/>
      <c r="P33" s="33">
        <v>1</v>
      </c>
      <c r="Q33" s="34">
        <f t="shared" si="0"/>
        <v>2.4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87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335</v>
      </c>
      <c r="D34" s="28" t="s">
        <v>336</v>
      </c>
      <c r="E34" s="29" t="s">
        <v>337</v>
      </c>
      <c r="F34" s="30" t="s">
        <v>338</v>
      </c>
      <c r="G34" s="27" t="s">
        <v>72</v>
      </c>
      <c r="H34" s="91">
        <v>9</v>
      </c>
      <c r="I34" s="31">
        <v>7</v>
      </c>
      <c r="J34" s="31" t="s">
        <v>26</v>
      </c>
      <c r="K34" s="31">
        <v>9</v>
      </c>
      <c r="L34" s="38"/>
      <c r="M34" s="38"/>
      <c r="N34" s="38"/>
      <c r="O34" s="38"/>
      <c r="P34" s="33">
        <v>4</v>
      </c>
      <c r="Q34" s="34">
        <f t="shared" si="0"/>
        <v>5.3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339</v>
      </c>
      <c r="D35" s="28" t="s">
        <v>340</v>
      </c>
      <c r="E35" s="29" t="s">
        <v>341</v>
      </c>
      <c r="F35" s="30" t="s">
        <v>161</v>
      </c>
      <c r="G35" s="27" t="s">
        <v>106</v>
      </c>
      <c r="H35" s="91">
        <v>9</v>
      </c>
      <c r="I35" s="31">
        <v>7</v>
      </c>
      <c r="J35" s="31" t="s">
        <v>26</v>
      </c>
      <c r="K35" s="31">
        <v>7</v>
      </c>
      <c r="L35" s="38"/>
      <c r="M35" s="38"/>
      <c r="N35" s="38"/>
      <c r="O35" s="38"/>
      <c r="P35" s="33">
        <v>3</v>
      </c>
      <c r="Q35" s="34">
        <f t="shared" si="0"/>
        <v>4.4000000000000004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342</v>
      </c>
      <c r="D36" s="28" t="s">
        <v>343</v>
      </c>
      <c r="E36" s="29" t="s">
        <v>141</v>
      </c>
      <c r="F36" s="30" t="s">
        <v>344</v>
      </c>
      <c r="G36" s="27" t="s">
        <v>72</v>
      </c>
      <c r="H36" s="91">
        <v>6</v>
      </c>
      <c r="I36" s="31">
        <v>6</v>
      </c>
      <c r="J36" s="31" t="s">
        <v>26</v>
      </c>
      <c r="K36" s="31">
        <v>7</v>
      </c>
      <c r="L36" s="38"/>
      <c r="M36" s="38"/>
      <c r="N36" s="38"/>
      <c r="O36" s="38"/>
      <c r="P36" s="33">
        <v>1</v>
      </c>
      <c r="Q36" s="34">
        <f t="shared" si="0"/>
        <v>2.6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87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345</v>
      </c>
      <c r="D37" s="28" t="s">
        <v>346</v>
      </c>
      <c r="E37" s="29" t="s">
        <v>141</v>
      </c>
      <c r="F37" s="30" t="s">
        <v>142</v>
      </c>
      <c r="G37" s="27" t="s">
        <v>61</v>
      </c>
      <c r="H37" s="91">
        <v>7</v>
      </c>
      <c r="I37" s="31">
        <v>7</v>
      </c>
      <c r="J37" s="31" t="s">
        <v>26</v>
      </c>
      <c r="K37" s="31">
        <v>7</v>
      </c>
      <c r="L37" s="38"/>
      <c r="M37" s="38"/>
      <c r="N37" s="38"/>
      <c r="O37" s="38"/>
      <c r="P37" s="33">
        <v>6</v>
      </c>
      <c r="Q37" s="34">
        <f t="shared" si="0"/>
        <v>6.3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347</v>
      </c>
      <c r="D38" s="28" t="s">
        <v>175</v>
      </c>
      <c r="E38" s="29" t="s">
        <v>348</v>
      </c>
      <c r="F38" s="30" t="s">
        <v>349</v>
      </c>
      <c r="G38" s="27" t="s">
        <v>65</v>
      </c>
      <c r="H38" s="91">
        <v>8</v>
      </c>
      <c r="I38" s="31">
        <v>7</v>
      </c>
      <c r="J38" s="31" t="s">
        <v>26</v>
      </c>
      <c r="K38" s="31">
        <v>6</v>
      </c>
      <c r="L38" s="38"/>
      <c r="M38" s="38"/>
      <c r="N38" s="38"/>
      <c r="O38" s="38"/>
      <c r="P38" s="33">
        <v>5</v>
      </c>
      <c r="Q38" s="34">
        <f t="shared" si="0"/>
        <v>5.6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350</v>
      </c>
      <c r="D39" s="28" t="s">
        <v>351</v>
      </c>
      <c r="E39" s="29" t="s">
        <v>352</v>
      </c>
      <c r="F39" s="30" t="s">
        <v>353</v>
      </c>
      <c r="G39" s="27" t="s">
        <v>72</v>
      </c>
      <c r="H39" s="91">
        <v>7</v>
      </c>
      <c r="I39" s="31">
        <v>6</v>
      </c>
      <c r="J39" s="31" t="s">
        <v>26</v>
      </c>
      <c r="K39" s="31">
        <v>7</v>
      </c>
      <c r="L39" s="38"/>
      <c r="M39" s="38"/>
      <c r="N39" s="38"/>
      <c r="O39" s="38"/>
      <c r="P39" s="33">
        <v>1</v>
      </c>
      <c r="Q39" s="34">
        <f t="shared" si="0"/>
        <v>2.7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87"/>
      <c r="V39" s="85" t="str">
        <f t="shared" si="2"/>
        <v>Học lại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354</v>
      </c>
      <c r="D40" s="28" t="s">
        <v>355</v>
      </c>
      <c r="E40" s="29" t="s">
        <v>160</v>
      </c>
      <c r="F40" s="30" t="s">
        <v>356</v>
      </c>
      <c r="G40" s="27" t="s">
        <v>65</v>
      </c>
      <c r="H40" s="91">
        <v>5</v>
      </c>
      <c r="I40" s="31">
        <v>7</v>
      </c>
      <c r="J40" s="31" t="s">
        <v>26</v>
      </c>
      <c r="K40" s="31">
        <v>8</v>
      </c>
      <c r="L40" s="38"/>
      <c r="M40" s="38"/>
      <c r="N40" s="38"/>
      <c r="O40" s="38"/>
      <c r="P40" s="33">
        <v>5</v>
      </c>
      <c r="Q40" s="34">
        <f t="shared" si="0"/>
        <v>5.5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357</v>
      </c>
      <c r="D41" s="28" t="s">
        <v>171</v>
      </c>
      <c r="E41" s="29" t="s">
        <v>358</v>
      </c>
      <c r="F41" s="30" t="s">
        <v>359</v>
      </c>
      <c r="G41" s="27" t="s">
        <v>72</v>
      </c>
      <c r="H41" s="91">
        <v>9</v>
      </c>
      <c r="I41" s="31">
        <v>7</v>
      </c>
      <c r="J41" s="31" t="s">
        <v>26</v>
      </c>
      <c r="K41" s="31">
        <v>9</v>
      </c>
      <c r="L41" s="38"/>
      <c r="M41" s="38"/>
      <c r="N41" s="38"/>
      <c r="O41" s="38"/>
      <c r="P41" s="33">
        <v>4</v>
      </c>
      <c r="Q41" s="34">
        <f t="shared" si="0"/>
        <v>5.3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360</v>
      </c>
      <c r="D42" s="28" t="s">
        <v>361</v>
      </c>
      <c r="E42" s="29" t="s">
        <v>164</v>
      </c>
      <c r="F42" s="30" t="s">
        <v>292</v>
      </c>
      <c r="G42" s="27" t="s">
        <v>103</v>
      </c>
      <c r="H42" s="91">
        <v>9</v>
      </c>
      <c r="I42" s="31">
        <v>8</v>
      </c>
      <c r="J42" s="31" t="s">
        <v>26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7.4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362</v>
      </c>
      <c r="D43" s="28" t="s">
        <v>363</v>
      </c>
      <c r="E43" s="29" t="s">
        <v>164</v>
      </c>
      <c r="F43" s="30" t="s">
        <v>364</v>
      </c>
      <c r="G43" s="27" t="s">
        <v>106</v>
      </c>
      <c r="H43" s="91">
        <v>8</v>
      </c>
      <c r="I43" s="31">
        <v>7</v>
      </c>
      <c r="J43" s="31" t="s">
        <v>26</v>
      </c>
      <c r="K43" s="31">
        <v>9</v>
      </c>
      <c r="L43" s="38"/>
      <c r="M43" s="38"/>
      <c r="N43" s="38"/>
      <c r="O43" s="38"/>
      <c r="P43" s="33">
        <v>4</v>
      </c>
      <c r="Q43" s="34">
        <f t="shared" si="0"/>
        <v>5.2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365</v>
      </c>
      <c r="D44" s="28" t="s">
        <v>108</v>
      </c>
      <c r="E44" s="29" t="s">
        <v>172</v>
      </c>
      <c r="F44" s="30" t="s">
        <v>366</v>
      </c>
      <c r="G44" s="27" t="s">
        <v>106</v>
      </c>
      <c r="H44" s="91">
        <v>8</v>
      </c>
      <c r="I44" s="31">
        <v>6</v>
      </c>
      <c r="J44" s="31" t="s">
        <v>26</v>
      </c>
      <c r="K44" s="31">
        <v>7</v>
      </c>
      <c r="L44" s="38"/>
      <c r="M44" s="38"/>
      <c r="N44" s="38"/>
      <c r="O44" s="38"/>
      <c r="P44" s="33">
        <v>1</v>
      </c>
      <c r="Q44" s="34">
        <f t="shared" si="0"/>
        <v>2.8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87"/>
      <c r="V44" s="85" t="str">
        <f t="shared" si="2"/>
        <v>Học lại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367</v>
      </c>
      <c r="D45" s="28" t="s">
        <v>368</v>
      </c>
      <c r="E45" s="29" t="s">
        <v>369</v>
      </c>
      <c r="F45" s="30" t="s">
        <v>370</v>
      </c>
      <c r="G45" s="27" t="s">
        <v>65</v>
      </c>
      <c r="H45" s="91">
        <v>9</v>
      </c>
      <c r="I45" s="31">
        <v>8</v>
      </c>
      <c r="J45" s="31" t="s">
        <v>26</v>
      </c>
      <c r="K45" s="31">
        <v>10</v>
      </c>
      <c r="L45" s="38"/>
      <c r="M45" s="38"/>
      <c r="N45" s="38"/>
      <c r="O45" s="38"/>
      <c r="P45" s="33">
        <v>3</v>
      </c>
      <c r="Q45" s="34">
        <f t="shared" si="0"/>
        <v>4.8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371</v>
      </c>
      <c r="D46" s="28" t="s">
        <v>372</v>
      </c>
      <c r="E46" s="29" t="s">
        <v>373</v>
      </c>
      <c r="F46" s="30" t="s">
        <v>374</v>
      </c>
      <c r="G46" s="27" t="s">
        <v>65</v>
      </c>
      <c r="H46" s="91">
        <v>9</v>
      </c>
      <c r="I46" s="31">
        <v>7</v>
      </c>
      <c r="J46" s="31" t="s">
        <v>26</v>
      </c>
      <c r="K46" s="31">
        <v>10</v>
      </c>
      <c r="L46" s="38"/>
      <c r="M46" s="38"/>
      <c r="N46" s="38"/>
      <c r="O46" s="38"/>
      <c r="P46" s="33">
        <v>10</v>
      </c>
      <c r="Q46" s="34">
        <f t="shared" si="0"/>
        <v>9.6</v>
      </c>
      <c r="R46" s="35" t="str">
        <f t="shared" si="3"/>
        <v>A+</v>
      </c>
      <c r="S46" s="36" t="str">
        <f t="shared" si="1"/>
        <v>Giỏi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375</v>
      </c>
      <c r="D47" s="28" t="s">
        <v>376</v>
      </c>
      <c r="E47" s="29" t="s">
        <v>377</v>
      </c>
      <c r="F47" s="30" t="s">
        <v>378</v>
      </c>
      <c r="G47" s="27" t="s">
        <v>103</v>
      </c>
      <c r="H47" s="91">
        <v>9</v>
      </c>
      <c r="I47" s="31">
        <v>7</v>
      </c>
      <c r="J47" s="31" t="s">
        <v>26</v>
      </c>
      <c r="K47" s="31">
        <v>7</v>
      </c>
      <c r="L47" s="38"/>
      <c r="M47" s="38"/>
      <c r="N47" s="38"/>
      <c r="O47" s="38"/>
      <c r="P47" s="33">
        <v>3</v>
      </c>
      <c r="Q47" s="34">
        <f t="shared" si="0"/>
        <v>4.4000000000000004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379</v>
      </c>
      <c r="D48" s="28" t="s">
        <v>380</v>
      </c>
      <c r="E48" s="29" t="s">
        <v>180</v>
      </c>
      <c r="F48" s="30" t="s">
        <v>381</v>
      </c>
      <c r="G48" s="27" t="s">
        <v>80</v>
      </c>
      <c r="H48" s="91">
        <v>5</v>
      </c>
      <c r="I48" s="31">
        <v>6</v>
      </c>
      <c r="J48" s="31" t="s">
        <v>26</v>
      </c>
      <c r="K48" s="31">
        <v>6</v>
      </c>
      <c r="L48" s="38"/>
      <c r="M48" s="38"/>
      <c r="N48" s="38"/>
      <c r="O48" s="38"/>
      <c r="P48" s="33">
        <v>1</v>
      </c>
      <c r="Q48" s="34">
        <f t="shared" si="0"/>
        <v>2.4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87"/>
      <c r="V48" s="85" t="str">
        <f t="shared" si="2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382</v>
      </c>
      <c r="D49" s="28" t="s">
        <v>383</v>
      </c>
      <c r="E49" s="29" t="s">
        <v>384</v>
      </c>
      <c r="F49" s="30" t="s">
        <v>223</v>
      </c>
      <c r="G49" s="27" t="s">
        <v>80</v>
      </c>
      <c r="H49" s="91">
        <v>9</v>
      </c>
      <c r="I49" s="31">
        <v>7</v>
      </c>
      <c r="J49" s="31" t="s">
        <v>26</v>
      </c>
      <c r="K49" s="31">
        <v>7</v>
      </c>
      <c r="L49" s="38"/>
      <c r="M49" s="38"/>
      <c r="N49" s="38"/>
      <c r="O49" s="38"/>
      <c r="P49" s="33">
        <v>3</v>
      </c>
      <c r="Q49" s="34">
        <f t="shared" si="0"/>
        <v>4.4000000000000004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385</v>
      </c>
      <c r="D50" s="28" t="s">
        <v>386</v>
      </c>
      <c r="E50" s="29" t="s">
        <v>384</v>
      </c>
      <c r="F50" s="30" t="s">
        <v>387</v>
      </c>
      <c r="G50" s="27" t="s">
        <v>103</v>
      </c>
      <c r="H50" s="91">
        <v>8</v>
      </c>
      <c r="I50" s="31">
        <v>6</v>
      </c>
      <c r="J50" s="31" t="s">
        <v>26</v>
      </c>
      <c r="K50" s="31">
        <v>7</v>
      </c>
      <c r="L50" s="38"/>
      <c r="M50" s="38"/>
      <c r="N50" s="38"/>
      <c r="O50" s="38"/>
      <c r="P50" s="33">
        <v>2</v>
      </c>
      <c r="Q50" s="34">
        <f t="shared" si="0"/>
        <v>3.5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87"/>
      <c r="V50" s="85" t="str">
        <f t="shared" si="2"/>
        <v>Học lại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388</v>
      </c>
      <c r="D51" s="28" t="s">
        <v>389</v>
      </c>
      <c r="E51" s="29" t="s">
        <v>188</v>
      </c>
      <c r="F51" s="30" t="s">
        <v>390</v>
      </c>
      <c r="G51" s="27" t="s">
        <v>72</v>
      </c>
      <c r="H51" s="91">
        <v>9</v>
      </c>
      <c r="I51" s="31">
        <v>8</v>
      </c>
      <c r="J51" s="31" t="s">
        <v>26</v>
      </c>
      <c r="K51" s="31">
        <v>7</v>
      </c>
      <c r="L51" s="38"/>
      <c r="M51" s="38"/>
      <c r="N51" s="38"/>
      <c r="O51" s="38"/>
      <c r="P51" s="33">
        <v>3</v>
      </c>
      <c r="Q51" s="34">
        <f t="shared" si="0"/>
        <v>4.5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391</v>
      </c>
      <c r="D52" s="28" t="s">
        <v>392</v>
      </c>
      <c r="E52" s="29" t="s">
        <v>393</v>
      </c>
      <c r="F52" s="30" t="s">
        <v>394</v>
      </c>
      <c r="G52" s="27" t="s">
        <v>72</v>
      </c>
      <c r="H52" s="91">
        <v>8</v>
      </c>
      <c r="I52" s="31">
        <v>7</v>
      </c>
      <c r="J52" s="31" t="s">
        <v>26</v>
      </c>
      <c r="K52" s="31">
        <v>7</v>
      </c>
      <c r="L52" s="38"/>
      <c r="M52" s="38"/>
      <c r="N52" s="38"/>
      <c r="O52" s="38"/>
      <c r="P52" s="33">
        <v>5</v>
      </c>
      <c r="Q52" s="34">
        <f t="shared" si="0"/>
        <v>5.7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395</v>
      </c>
      <c r="D53" s="28" t="s">
        <v>93</v>
      </c>
      <c r="E53" s="29" t="s">
        <v>396</v>
      </c>
      <c r="F53" s="30" t="s">
        <v>397</v>
      </c>
      <c r="G53" s="27" t="s">
        <v>72</v>
      </c>
      <c r="H53" s="91">
        <v>8</v>
      </c>
      <c r="I53" s="31">
        <v>8</v>
      </c>
      <c r="J53" s="31" t="s">
        <v>26</v>
      </c>
      <c r="K53" s="31">
        <v>8</v>
      </c>
      <c r="L53" s="38"/>
      <c r="M53" s="38"/>
      <c r="N53" s="38"/>
      <c r="O53" s="38"/>
      <c r="P53" s="33">
        <v>1</v>
      </c>
      <c r="Q53" s="34">
        <f t="shared" si="0"/>
        <v>3.1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87"/>
      <c r="V53" s="85" t="str">
        <f t="shared" si="2"/>
        <v>Học lại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398</v>
      </c>
      <c r="D54" s="28" t="s">
        <v>298</v>
      </c>
      <c r="E54" s="29" t="s">
        <v>399</v>
      </c>
      <c r="F54" s="30" t="s">
        <v>246</v>
      </c>
      <c r="G54" s="27" t="s">
        <v>72</v>
      </c>
      <c r="H54" s="91">
        <v>8</v>
      </c>
      <c r="I54" s="31">
        <v>7</v>
      </c>
      <c r="J54" s="31" t="s">
        <v>26</v>
      </c>
      <c r="K54" s="31">
        <v>7</v>
      </c>
      <c r="L54" s="38"/>
      <c r="M54" s="38"/>
      <c r="N54" s="38"/>
      <c r="O54" s="38"/>
      <c r="P54" s="33">
        <v>2</v>
      </c>
      <c r="Q54" s="34">
        <f t="shared" si="0"/>
        <v>3.6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87"/>
      <c r="V54" s="85" t="str">
        <f t="shared" si="2"/>
        <v>Học lại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400</v>
      </c>
      <c r="D55" s="28" t="s">
        <v>401</v>
      </c>
      <c r="E55" s="29" t="s">
        <v>402</v>
      </c>
      <c r="F55" s="30" t="s">
        <v>403</v>
      </c>
      <c r="G55" s="27" t="s">
        <v>103</v>
      </c>
      <c r="H55" s="91">
        <v>9</v>
      </c>
      <c r="I55" s="31">
        <v>7</v>
      </c>
      <c r="J55" s="31" t="s">
        <v>26</v>
      </c>
      <c r="K55" s="31">
        <v>9</v>
      </c>
      <c r="L55" s="38"/>
      <c r="M55" s="38"/>
      <c r="N55" s="38"/>
      <c r="O55" s="38"/>
      <c r="P55" s="33">
        <v>3</v>
      </c>
      <c r="Q55" s="34">
        <f t="shared" si="0"/>
        <v>4.5999999999999996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404</v>
      </c>
      <c r="D56" s="28" t="s">
        <v>175</v>
      </c>
      <c r="E56" s="29" t="s">
        <v>405</v>
      </c>
      <c r="F56" s="30" t="s">
        <v>406</v>
      </c>
      <c r="G56" s="27" t="s">
        <v>72</v>
      </c>
      <c r="H56" s="91">
        <v>5</v>
      </c>
      <c r="I56" s="31">
        <v>7</v>
      </c>
      <c r="J56" s="31" t="s">
        <v>26</v>
      </c>
      <c r="K56" s="31">
        <v>9</v>
      </c>
      <c r="L56" s="38"/>
      <c r="M56" s="38"/>
      <c r="N56" s="38"/>
      <c r="O56" s="38"/>
      <c r="P56" s="33">
        <v>0</v>
      </c>
      <c r="Q56" s="34">
        <f t="shared" si="0"/>
        <v>2.1</v>
      </c>
      <c r="R56" s="35" t="str">
        <f t="shared" si="3"/>
        <v>F</v>
      </c>
      <c r="S56" s="36" t="str">
        <f t="shared" si="1"/>
        <v>Kém</v>
      </c>
      <c r="T56" s="37" t="s">
        <v>1046</v>
      </c>
      <c r="U56" s="87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407</v>
      </c>
      <c r="D57" s="28" t="s">
        <v>408</v>
      </c>
      <c r="E57" s="29" t="s">
        <v>409</v>
      </c>
      <c r="F57" s="30" t="s">
        <v>410</v>
      </c>
      <c r="G57" s="27" t="s">
        <v>103</v>
      </c>
      <c r="H57" s="91">
        <v>9</v>
      </c>
      <c r="I57" s="31">
        <v>7</v>
      </c>
      <c r="J57" s="31" t="s">
        <v>26</v>
      </c>
      <c r="K57" s="31">
        <v>8</v>
      </c>
      <c r="L57" s="38"/>
      <c r="M57" s="38"/>
      <c r="N57" s="38"/>
      <c r="O57" s="38"/>
      <c r="P57" s="33">
        <v>5</v>
      </c>
      <c r="Q57" s="34">
        <f t="shared" si="0"/>
        <v>5.9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411</v>
      </c>
      <c r="D58" s="28" t="s">
        <v>412</v>
      </c>
      <c r="E58" s="29" t="s">
        <v>195</v>
      </c>
      <c r="F58" s="30" t="s">
        <v>413</v>
      </c>
      <c r="G58" s="27" t="s">
        <v>414</v>
      </c>
      <c r="H58" s="91">
        <v>5</v>
      </c>
      <c r="I58" s="31">
        <v>6</v>
      </c>
      <c r="J58" s="31" t="s">
        <v>26</v>
      </c>
      <c r="K58" s="31">
        <v>6</v>
      </c>
      <c r="L58" s="38"/>
      <c r="M58" s="38"/>
      <c r="N58" s="38"/>
      <c r="O58" s="38"/>
      <c r="P58" s="33">
        <v>1</v>
      </c>
      <c r="Q58" s="34">
        <f t="shared" si="0"/>
        <v>2.4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87"/>
      <c r="V58" s="85" t="str">
        <f t="shared" si="2"/>
        <v>Học lại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415</v>
      </c>
      <c r="D59" s="28" t="s">
        <v>416</v>
      </c>
      <c r="E59" s="29" t="s">
        <v>417</v>
      </c>
      <c r="F59" s="30" t="s">
        <v>418</v>
      </c>
      <c r="G59" s="27" t="s">
        <v>80</v>
      </c>
      <c r="H59" s="91">
        <v>8</v>
      </c>
      <c r="I59" s="31">
        <v>7</v>
      </c>
      <c r="J59" s="31" t="s">
        <v>26</v>
      </c>
      <c r="K59" s="31">
        <v>6</v>
      </c>
      <c r="L59" s="38"/>
      <c r="M59" s="38"/>
      <c r="N59" s="38"/>
      <c r="O59" s="38"/>
      <c r="P59" s="33">
        <v>3</v>
      </c>
      <c r="Q59" s="34">
        <f t="shared" si="0"/>
        <v>4.2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419</v>
      </c>
      <c r="D60" s="28" t="s">
        <v>420</v>
      </c>
      <c r="E60" s="29" t="s">
        <v>421</v>
      </c>
      <c r="F60" s="30" t="s">
        <v>422</v>
      </c>
      <c r="G60" s="27" t="s">
        <v>72</v>
      </c>
      <c r="H60" s="91">
        <v>8</v>
      </c>
      <c r="I60" s="31">
        <v>7</v>
      </c>
      <c r="J60" s="31" t="s">
        <v>26</v>
      </c>
      <c r="K60" s="31">
        <v>7</v>
      </c>
      <c r="L60" s="38"/>
      <c r="M60" s="38"/>
      <c r="N60" s="38"/>
      <c r="O60" s="38"/>
      <c r="P60" s="33">
        <v>9</v>
      </c>
      <c r="Q60" s="34">
        <f t="shared" si="0"/>
        <v>8.5</v>
      </c>
      <c r="R60" s="35" t="str">
        <f t="shared" si="3"/>
        <v>A</v>
      </c>
      <c r="S60" s="36" t="str">
        <f t="shared" si="1"/>
        <v>Giỏi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423</v>
      </c>
      <c r="D61" s="28" t="s">
        <v>424</v>
      </c>
      <c r="E61" s="29" t="s">
        <v>425</v>
      </c>
      <c r="F61" s="30" t="s">
        <v>321</v>
      </c>
      <c r="G61" s="27" t="s">
        <v>65</v>
      </c>
      <c r="H61" s="91">
        <v>9</v>
      </c>
      <c r="I61" s="31">
        <v>7</v>
      </c>
      <c r="J61" s="31" t="s">
        <v>26</v>
      </c>
      <c r="K61" s="31">
        <v>7</v>
      </c>
      <c r="L61" s="38"/>
      <c r="M61" s="38"/>
      <c r="N61" s="38"/>
      <c r="O61" s="38"/>
      <c r="P61" s="33">
        <v>1</v>
      </c>
      <c r="Q61" s="34">
        <f t="shared" si="0"/>
        <v>3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87"/>
      <c r="V61" s="85" t="str">
        <f t="shared" si="2"/>
        <v>Học lại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426</v>
      </c>
      <c r="D62" s="28" t="s">
        <v>307</v>
      </c>
      <c r="E62" s="29" t="s">
        <v>204</v>
      </c>
      <c r="F62" s="30" t="s">
        <v>427</v>
      </c>
      <c r="G62" s="27" t="s">
        <v>106</v>
      </c>
      <c r="H62" s="91">
        <v>8</v>
      </c>
      <c r="I62" s="31">
        <v>7</v>
      </c>
      <c r="J62" s="31" t="s">
        <v>26</v>
      </c>
      <c r="K62" s="31">
        <v>7</v>
      </c>
      <c r="L62" s="38"/>
      <c r="M62" s="38"/>
      <c r="N62" s="38"/>
      <c r="O62" s="38"/>
      <c r="P62" s="33">
        <v>3</v>
      </c>
      <c r="Q62" s="34">
        <f t="shared" si="0"/>
        <v>4.3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428</v>
      </c>
      <c r="D63" s="28" t="s">
        <v>429</v>
      </c>
      <c r="E63" s="29" t="s">
        <v>430</v>
      </c>
      <c r="F63" s="30" t="s">
        <v>431</v>
      </c>
      <c r="G63" s="27" t="s">
        <v>103</v>
      </c>
      <c r="H63" s="91">
        <v>9</v>
      </c>
      <c r="I63" s="31">
        <v>7</v>
      </c>
      <c r="J63" s="31" t="s">
        <v>26</v>
      </c>
      <c r="K63" s="31">
        <v>7</v>
      </c>
      <c r="L63" s="38"/>
      <c r="M63" s="38"/>
      <c r="N63" s="38"/>
      <c r="O63" s="38"/>
      <c r="P63" s="33">
        <v>1</v>
      </c>
      <c r="Q63" s="34">
        <f t="shared" si="0"/>
        <v>3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87"/>
      <c r="V63" s="85" t="str">
        <f t="shared" si="2"/>
        <v>Học lại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432</v>
      </c>
      <c r="D64" s="28" t="s">
        <v>433</v>
      </c>
      <c r="E64" s="29" t="s">
        <v>212</v>
      </c>
      <c r="F64" s="30" t="s">
        <v>434</v>
      </c>
      <c r="G64" s="27" t="s">
        <v>65</v>
      </c>
      <c r="H64" s="91">
        <v>8</v>
      </c>
      <c r="I64" s="31">
        <v>7</v>
      </c>
      <c r="J64" s="31" t="s">
        <v>26</v>
      </c>
      <c r="K64" s="31">
        <v>9</v>
      </c>
      <c r="L64" s="38"/>
      <c r="M64" s="38"/>
      <c r="N64" s="38"/>
      <c r="O64" s="38"/>
      <c r="P64" s="33">
        <v>3</v>
      </c>
      <c r="Q64" s="34">
        <f t="shared" si="0"/>
        <v>4.5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435</v>
      </c>
      <c r="D65" s="28" t="s">
        <v>140</v>
      </c>
      <c r="E65" s="29" t="s">
        <v>212</v>
      </c>
      <c r="F65" s="30" t="s">
        <v>436</v>
      </c>
      <c r="G65" s="27" t="s">
        <v>61</v>
      </c>
      <c r="H65" s="91">
        <v>9</v>
      </c>
      <c r="I65" s="31">
        <v>7</v>
      </c>
      <c r="J65" s="31" t="s">
        <v>26</v>
      </c>
      <c r="K65" s="31">
        <v>7</v>
      </c>
      <c r="L65" s="38"/>
      <c r="M65" s="38"/>
      <c r="N65" s="38"/>
      <c r="O65" s="38"/>
      <c r="P65" s="33">
        <v>3</v>
      </c>
      <c r="Q65" s="34">
        <f t="shared" si="0"/>
        <v>4.4000000000000004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87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18.75" customHeight="1">
      <c r="B66" s="26">
        <v>57</v>
      </c>
      <c r="C66" s="27" t="s">
        <v>437</v>
      </c>
      <c r="D66" s="28" t="s">
        <v>438</v>
      </c>
      <c r="E66" s="29" t="s">
        <v>216</v>
      </c>
      <c r="F66" s="30" t="s">
        <v>439</v>
      </c>
      <c r="G66" s="27" t="s">
        <v>106</v>
      </c>
      <c r="H66" s="91">
        <v>9</v>
      </c>
      <c r="I66" s="31">
        <v>7</v>
      </c>
      <c r="J66" s="31" t="s">
        <v>26</v>
      </c>
      <c r="K66" s="31">
        <v>7</v>
      </c>
      <c r="L66" s="38"/>
      <c r="M66" s="38"/>
      <c r="N66" s="38"/>
      <c r="O66" s="38"/>
      <c r="P66" s="33">
        <v>1</v>
      </c>
      <c r="Q66" s="34">
        <f t="shared" si="0"/>
        <v>3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87"/>
      <c r="V66" s="85" t="str">
        <f t="shared" si="2"/>
        <v>Học lại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1:38" ht="18.75" customHeight="1">
      <c r="B67" s="26">
        <v>58</v>
      </c>
      <c r="C67" s="27" t="s">
        <v>440</v>
      </c>
      <c r="D67" s="28" t="s">
        <v>441</v>
      </c>
      <c r="E67" s="29" t="s">
        <v>234</v>
      </c>
      <c r="F67" s="30" t="s">
        <v>71</v>
      </c>
      <c r="G67" s="27" t="s">
        <v>106</v>
      </c>
      <c r="H67" s="91">
        <v>7</v>
      </c>
      <c r="I67" s="31">
        <v>7</v>
      </c>
      <c r="J67" s="31" t="s">
        <v>26</v>
      </c>
      <c r="K67" s="31">
        <v>7</v>
      </c>
      <c r="L67" s="38"/>
      <c r="M67" s="38"/>
      <c r="N67" s="38"/>
      <c r="O67" s="38"/>
      <c r="P67" s="33">
        <v>1</v>
      </c>
      <c r="Q67" s="34">
        <f t="shared" si="0"/>
        <v>2.8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87"/>
      <c r="V67" s="85" t="str">
        <f t="shared" si="2"/>
        <v>Học lại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1:38" ht="18.75" customHeight="1">
      <c r="B68" s="26">
        <v>59</v>
      </c>
      <c r="C68" s="27" t="s">
        <v>442</v>
      </c>
      <c r="D68" s="28" t="s">
        <v>125</v>
      </c>
      <c r="E68" s="29" t="s">
        <v>443</v>
      </c>
      <c r="F68" s="30" t="s">
        <v>444</v>
      </c>
      <c r="G68" s="27" t="s">
        <v>61</v>
      </c>
      <c r="H68" s="91">
        <v>9</v>
      </c>
      <c r="I68" s="31">
        <v>7</v>
      </c>
      <c r="J68" s="31" t="s">
        <v>26</v>
      </c>
      <c r="K68" s="31">
        <v>7</v>
      </c>
      <c r="L68" s="38"/>
      <c r="M68" s="38"/>
      <c r="N68" s="38"/>
      <c r="O68" s="38"/>
      <c r="P68" s="33">
        <v>10</v>
      </c>
      <c r="Q68" s="34">
        <f t="shared" si="0"/>
        <v>9.3000000000000007</v>
      </c>
      <c r="R68" s="35" t="str">
        <f t="shared" si="3"/>
        <v>A+</v>
      </c>
      <c r="S68" s="36" t="str">
        <f t="shared" si="1"/>
        <v>Giỏi</v>
      </c>
      <c r="T68" s="37" t="str">
        <f t="shared" si="4"/>
        <v/>
      </c>
      <c r="U68" s="87"/>
      <c r="V68" s="85" t="str">
        <f t="shared" si="2"/>
        <v>Đạt</v>
      </c>
      <c r="W68" s="6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2"/>
    </row>
    <row r="69" spans="1:38" ht="18.75" customHeight="1">
      <c r="B69" s="26">
        <v>60</v>
      </c>
      <c r="C69" s="27" t="s">
        <v>445</v>
      </c>
      <c r="D69" s="28" t="s">
        <v>175</v>
      </c>
      <c r="E69" s="29" t="s">
        <v>446</v>
      </c>
      <c r="F69" s="30" t="s">
        <v>447</v>
      </c>
      <c r="G69" s="27" t="s">
        <v>72</v>
      </c>
      <c r="H69" s="91">
        <v>5</v>
      </c>
      <c r="I69" s="31">
        <v>5</v>
      </c>
      <c r="J69" s="31" t="s">
        <v>26</v>
      </c>
      <c r="K69" s="31">
        <v>7</v>
      </c>
      <c r="L69" s="38"/>
      <c r="M69" s="38"/>
      <c r="N69" s="38"/>
      <c r="O69" s="38"/>
      <c r="P69" s="33">
        <v>1</v>
      </c>
      <c r="Q69" s="34">
        <f t="shared" si="0"/>
        <v>2.4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87"/>
      <c r="V69" s="85" t="str">
        <f t="shared" si="2"/>
        <v>Học lại</v>
      </c>
      <c r="W69" s="68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>
      <c r="A71" s="2"/>
      <c r="B71" s="103" t="s">
        <v>27</v>
      </c>
      <c r="C71" s="103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customHeight="1">
      <c r="A72" s="2"/>
      <c r="B72" s="45" t="s">
        <v>28</v>
      </c>
      <c r="C72" s="45"/>
      <c r="D72" s="46">
        <f>+$Y$8</f>
        <v>60</v>
      </c>
      <c r="E72" s="47" t="s">
        <v>29</v>
      </c>
      <c r="F72" s="47"/>
      <c r="G72" s="94" t="s">
        <v>30</v>
      </c>
      <c r="H72" s="94"/>
      <c r="I72" s="94"/>
      <c r="J72" s="94"/>
      <c r="K72" s="94"/>
      <c r="L72" s="94"/>
      <c r="M72" s="94"/>
      <c r="N72" s="94"/>
      <c r="O72" s="94"/>
      <c r="P72" s="48">
        <f>$Y$8 -COUNTIF($T$9:$T$237,"Vắng") -COUNTIF($T$9:$T$237,"Vắng có phép") - COUNTIF($T$9:$T$237,"Đình chỉ thi") - COUNTIF($T$9:$T$237,"Không đủ ĐKDT")</f>
        <v>60</v>
      </c>
      <c r="Q72" s="48"/>
      <c r="R72" s="49"/>
      <c r="S72" s="50"/>
      <c r="T72" s="50" t="s">
        <v>29</v>
      </c>
      <c r="U72" s="3"/>
    </row>
    <row r="73" spans="1:38" ht="16.5" customHeight="1">
      <c r="A73" s="2"/>
      <c r="B73" s="45" t="s">
        <v>31</v>
      </c>
      <c r="C73" s="45"/>
      <c r="D73" s="46">
        <f>+$AJ$8</f>
        <v>34</v>
      </c>
      <c r="E73" s="47" t="s">
        <v>29</v>
      </c>
      <c r="F73" s="47"/>
      <c r="G73" s="94" t="s">
        <v>32</v>
      </c>
      <c r="H73" s="94"/>
      <c r="I73" s="94"/>
      <c r="J73" s="94"/>
      <c r="K73" s="94"/>
      <c r="L73" s="94"/>
      <c r="M73" s="94"/>
      <c r="N73" s="94"/>
      <c r="O73" s="94"/>
      <c r="P73" s="51">
        <f>COUNTIF($T$9:$T$113,"Vắng")</f>
        <v>0</v>
      </c>
      <c r="Q73" s="51"/>
      <c r="R73" s="52"/>
      <c r="S73" s="50"/>
      <c r="T73" s="50" t="s">
        <v>29</v>
      </c>
      <c r="U73" s="3"/>
    </row>
    <row r="74" spans="1:38" ht="16.5" customHeight="1">
      <c r="A74" s="2"/>
      <c r="B74" s="45" t="s">
        <v>44</v>
      </c>
      <c r="C74" s="45"/>
      <c r="D74" s="79">
        <f>COUNTIF(V10:V69,"Học lại")</f>
        <v>26</v>
      </c>
      <c r="E74" s="47" t="s">
        <v>29</v>
      </c>
      <c r="F74" s="47"/>
      <c r="G74" s="94" t="s">
        <v>45</v>
      </c>
      <c r="H74" s="94"/>
      <c r="I74" s="94"/>
      <c r="J74" s="94"/>
      <c r="K74" s="94"/>
      <c r="L74" s="94"/>
      <c r="M74" s="94"/>
      <c r="N74" s="94"/>
      <c r="O74" s="94"/>
      <c r="P74" s="48">
        <f>COUNTIF($T$9:$T$113,"Vắng có phép")</f>
        <v>0</v>
      </c>
      <c r="Q74" s="48"/>
      <c r="R74" s="49"/>
      <c r="S74" s="50"/>
      <c r="T74" s="50" t="s">
        <v>29</v>
      </c>
      <c r="U74" s="3"/>
    </row>
    <row r="75" spans="1:38" ht="3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>
      <c r="B76" s="80" t="s">
        <v>33</v>
      </c>
      <c r="C76" s="80"/>
      <c r="D76" s="81">
        <f>COUNTIF(V10:V69,"Thi lại")</f>
        <v>0</v>
      </c>
      <c r="E76" s="82" t="s">
        <v>29</v>
      </c>
      <c r="F76" s="3"/>
      <c r="G76" s="3"/>
      <c r="H76" s="3"/>
      <c r="I76" s="3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3"/>
    </row>
    <row r="77" spans="1:38">
      <c r="B77" s="80"/>
      <c r="C77" s="80"/>
      <c r="D77" s="81"/>
      <c r="E77" s="82"/>
      <c r="F77" s="3"/>
      <c r="G77" s="3"/>
      <c r="H77" s="3"/>
      <c r="I77" s="3"/>
      <c r="J77" s="95" t="s">
        <v>1045</v>
      </c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3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  <filterColumn colId="12"/>
  </autoFilter>
  <mergeCells count="43">
    <mergeCell ref="H1:U1"/>
    <mergeCell ref="B2:G2"/>
    <mergeCell ref="H2:U2"/>
    <mergeCell ref="I7:I8"/>
    <mergeCell ref="J7:J8"/>
    <mergeCell ref="K7:K8"/>
    <mergeCell ref="L7:L8"/>
    <mergeCell ref="H7:H8"/>
    <mergeCell ref="B7:B8"/>
    <mergeCell ref="C7:C8"/>
    <mergeCell ref="D7:E8"/>
    <mergeCell ref="F7:F8"/>
    <mergeCell ref="B1:G1"/>
    <mergeCell ref="B5:C5"/>
    <mergeCell ref="G5:O5"/>
    <mergeCell ref="P5:U5"/>
    <mergeCell ref="B4:C4"/>
    <mergeCell ref="D4:O4"/>
    <mergeCell ref="P4:U4"/>
    <mergeCell ref="G7:G8"/>
    <mergeCell ref="AD4:AE6"/>
    <mergeCell ref="AF4:AG6"/>
    <mergeCell ref="AH4:AI6"/>
    <mergeCell ref="AJ4:AK6"/>
    <mergeCell ref="W4:W7"/>
    <mergeCell ref="X4:X7"/>
    <mergeCell ref="Y4:Y7"/>
    <mergeCell ref="G74:O74"/>
    <mergeCell ref="J76:T76"/>
    <mergeCell ref="J77:T77"/>
    <mergeCell ref="Z4:AC6"/>
    <mergeCell ref="T7:T9"/>
    <mergeCell ref="U7:U9"/>
    <mergeCell ref="B9:G9"/>
    <mergeCell ref="B71:C71"/>
    <mergeCell ref="G72:O72"/>
    <mergeCell ref="G73:O73"/>
    <mergeCell ref="M7:N7"/>
    <mergeCell ref="O7:O8"/>
    <mergeCell ref="P7:P8"/>
    <mergeCell ref="Q7:Q9"/>
    <mergeCell ref="R7:R8"/>
    <mergeCell ref="S7:S8"/>
  </mergeCells>
  <conditionalFormatting sqref="H10:P69">
    <cfRule type="cellIs" dxfId="4" priority="6" operator="greaterThan">
      <formula>10</formula>
    </cfRule>
  </conditionalFormatting>
  <conditionalFormatting sqref="C1:C1048576">
    <cfRule type="duplicateValues" dxfId="3" priority="5"/>
  </conditionalFormatting>
  <conditionalFormatting sqref="C65">
    <cfRule type="duplicateValues" dxfId="2" priority="3" stopIfTrue="1"/>
  </conditionalFormatting>
  <dataValidations count="1">
    <dataValidation allowBlank="1" showInputMessage="1" showErrorMessage="1" errorTitle="Không xóa dữ liệu" error="Không xóa dữ liệu" prompt="Không xóa dữ liệu" sqref="D74 AL2:AL8 X2:AK3 W4:AK8 V10:W69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73"/>
  <sheetViews>
    <sheetView zoomScale="130" zoomScaleNormal="130" workbookViewId="0">
      <pane ySplit="3" topLeftCell="A67" activePane="bottomLeft" state="frozen"/>
      <selection activeCell="E3" sqref="E1:E1048576"/>
      <selection pane="bottomLeft" activeCell="A74" sqref="A74:XFD87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875" style="1" customWidth="1"/>
    <col min="5" max="5" width="10.25" style="1" customWidth="1"/>
    <col min="6" max="6" width="9.375" style="1" hidden="1" customWidth="1"/>
    <col min="7" max="7" width="12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1" style="1" hidden="1" customWidth="1"/>
    <col min="15" max="15" width="8.7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1044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9" t="s">
        <v>49</v>
      </c>
      <c r="Q4" s="109"/>
      <c r="R4" s="109"/>
      <c r="S4" s="109"/>
      <c r="T4" s="109"/>
      <c r="U4" s="109"/>
      <c r="W4" s="96" t="s">
        <v>40</v>
      </c>
      <c r="X4" s="96" t="s">
        <v>8</v>
      </c>
      <c r="Y4" s="96" t="s">
        <v>39</v>
      </c>
      <c r="Z4" s="96" t="s">
        <v>38</v>
      </c>
      <c r="AA4" s="96"/>
      <c r="AB4" s="96"/>
      <c r="AC4" s="96"/>
      <c r="AD4" s="96" t="s">
        <v>37</v>
      </c>
      <c r="AE4" s="96"/>
      <c r="AF4" s="96" t="s">
        <v>35</v>
      </c>
      <c r="AG4" s="96"/>
      <c r="AH4" s="96" t="s">
        <v>36</v>
      </c>
      <c r="AI4" s="96"/>
      <c r="AJ4" s="96" t="s">
        <v>34</v>
      </c>
      <c r="AK4" s="96"/>
      <c r="AL4" s="77"/>
    </row>
    <row r="5" spans="2:38" ht="17.25" customHeight="1">
      <c r="B5" s="105" t="s">
        <v>3</v>
      </c>
      <c r="C5" s="105"/>
      <c r="D5" s="8">
        <v>3</v>
      </c>
      <c r="G5" s="106" t="s">
        <v>50</v>
      </c>
      <c r="H5" s="106"/>
      <c r="I5" s="106"/>
      <c r="J5" s="106"/>
      <c r="K5" s="106"/>
      <c r="L5" s="106"/>
      <c r="M5" s="106"/>
      <c r="N5" s="106"/>
      <c r="O5" s="106"/>
      <c r="P5" s="106" t="s">
        <v>51</v>
      </c>
      <c r="Q5" s="106"/>
      <c r="R5" s="106"/>
      <c r="S5" s="106"/>
      <c r="T5" s="106"/>
      <c r="U5" s="10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77"/>
    </row>
    <row r="7" spans="2:38" ht="44.25" customHeight="1">
      <c r="B7" s="97" t="s">
        <v>4</v>
      </c>
      <c r="C7" s="110" t="s">
        <v>5</v>
      </c>
      <c r="D7" s="112" t="s">
        <v>6</v>
      </c>
      <c r="E7" s="113"/>
      <c r="F7" s="97" t="s">
        <v>7</v>
      </c>
      <c r="G7" s="9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04" t="s">
        <v>13</v>
      </c>
      <c r="M7" s="100" t="s">
        <v>41</v>
      </c>
      <c r="N7" s="102"/>
      <c r="O7" s="104" t="s">
        <v>14</v>
      </c>
      <c r="P7" s="104" t="s">
        <v>15</v>
      </c>
      <c r="Q7" s="97" t="s">
        <v>16</v>
      </c>
      <c r="R7" s="104" t="s">
        <v>17</v>
      </c>
      <c r="S7" s="97" t="s">
        <v>18</v>
      </c>
      <c r="T7" s="97" t="s">
        <v>19</v>
      </c>
      <c r="U7" s="97" t="s">
        <v>46</v>
      </c>
      <c r="W7" s="96"/>
      <c r="X7" s="96"/>
      <c r="Y7" s="96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9"/>
      <c r="C8" s="111"/>
      <c r="D8" s="114"/>
      <c r="E8" s="115"/>
      <c r="F8" s="99"/>
      <c r="G8" s="99"/>
      <c r="H8" s="120"/>
      <c r="I8" s="120"/>
      <c r="J8" s="120"/>
      <c r="K8" s="120"/>
      <c r="L8" s="104"/>
      <c r="M8" s="73" t="s">
        <v>42</v>
      </c>
      <c r="N8" s="73" t="s">
        <v>43</v>
      </c>
      <c r="O8" s="104"/>
      <c r="P8" s="104"/>
      <c r="Q8" s="98"/>
      <c r="R8" s="104"/>
      <c r="S8" s="99"/>
      <c r="T8" s="98"/>
      <c r="U8" s="98"/>
      <c r="V8" s="84"/>
      <c r="W8" s="61" t="str">
        <f>+D4</f>
        <v>Các kỹ thuật lập trình</v>
      </c>
      <c r="X8" s="62" t="str">
        <f>+P4</f>
        <v>Nhóm: INT1470-01</v>
      </c>
      <c r="Y8" s="63">
        <f>+$AH$8+$AJ$8+$AF$8</f>
        <v>56</v>
      </c>
      <c r="Z8" s="57">
        <f>COUNTIF($S$9:$S$100,"Khiển trách")</f>
        <v>0</v>
      </c>
      <c r="AA8" s="57">
        <f>COUNTIF($S$9:$S$100,"Cảnh cáo")</f>
        <v>0</v>
      </c>
      <c r="AB8" s="57">
        <f>COUNTIF($S$9:$S$100,"Đình chỉ thi")</f>
        <v>0</v>
      </c>
      <c r="AC8" s="64">
        <f>+($Z$8+$AA$8+$AB$8)/$Y$8*100%</f>
        <v>0</v>
      </c>
      <c r="AD8" s="57">
        <f>SUM(COUNTIF($S$9:$S$98,"Vắng"),COUNTIF($S$9:$S$98,"Vắng có phép"))</f>
        <v>0</v>
      </c>
      <c r="AE8" s="65">
        <f>+$AD$8/$Y$8</f>
        <v>0</v>
      </c>
      <c r="AF8" s="66">
        <f>COUNTIF($V$9:$V$98,"Thi lại")</f>
        <v>0</v>
      </c>
      <c r="AG8" s="65">
        <f>+$AF$8/$Y$8</f>
        <v>0</v>
      </c>
      <c r="AH8" s="66">
        <f>COUNTIF($V$9:$V$99,"Học lại")</f>
        <v>33</v>
      </c>
      <c r="AI8" s="65">
        <f>+$AH$8/$Y$8</f>
        <v>0.5892857142857143</v>
      </c>
      <c r="AJ8" s="57">
        <f>COUNTIF($V$10:$V$99,"Đạt")</f>
        <v>23</v>
      </c>
      <c r="AK8" s="64">
        <f>+$AJ$8/$Y$8</f>
        <v>0.4107142857142857</v>
      </c>
      <c r="AL8" s="76"/>
    </row>
    <row r="9" spans="2:38" ht="14.25" customHeight="1">
      <c r="B9" s="100" t="s">
        <v>25</v>
      </c>
      <c r="C9" s="101"/>
      <c r="D9" s="101"/>
      <c r="E9" s="101"/>
      <c r="F9" s="101"/>
      <c r="G9" s="102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99"/>
      <c r="R9" s="14"/>
      <c r="S9" s="14"/>
      <c r="T9" s="99"/>
      <c r="U9" s="9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57</v>
      </c>
      <c r="D10" s="17" t="s">
        <v>58</v>
      </c>
      <c r="E10" s="18" t="s">
        <v>59</v>
      </c>
      <c r="F10" s="19" t="s">
        <v>60</v>
      </c>
      <c r="G10" s="16" t="s">
        <v>61</v>
      </c>
      <c r="H10" s="90">
        <v>7</v>
      </c>
      <c r="I10" s="90">
        <v>7</v>
      </c>
      <c r="J10" s="90" t="s">
        <v>26</v>
      </c>
      <c r="K10" s="90">
        <v>7</v>
      </c>
      <c r="L10" s="21"/>
      <c r="M10" s="21"/>
      <c r="N10" s="21"/>
      <c r="O10" s="21"/>
      <c r="P10" s="22">
        <v>1</v>
      </c>
      <c r="Q10" s="23">
        <f t="shared" ref="Q10:Q41" si="0">ROUND(SUMPRODUCT(H10:P10,$H$9:$P$9)/100,1)</f>
        <v>2.8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65" si="1">IF($Q10&lt;4,"Kém",IF(AND($Q10&gt;=4,$Q10&lt;=5.4),"Trung bình yếu",IF(AND($Q10&gt;=5.5,$Q10&lt;=6.9),"Trung bình",IF(AND($Q10&gt;=7,$Q10&lt;=8.4),"Khá",IF(AND($Q10&gt;=8.5,$Q10&lt;=10),"Giỏi","")))))</f>
        <v>Kém</v>
      </c>
      <c r="T10" s="25" t="str">
        <f>+IF(OR($H10=0,$I10=0,$J10=0,$K10=0),"Không đủ ĐKDT","")</f>
        <v/>
      </c>
      <c r="U10" s="86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62</v>
      </c>
      <c r="D11" s="28" t="s">
        <v>63</v>
      </c>
      <c r="E11" s="29" t="s">
        <v>59</v>
      </c>
      <c r="F11" s="30" t="s">
        <v>64</v>
      </c>
      <c r="G11" s="27" t="s">
        <v>65</v>
      </c>
      <c r="H11" s="91">
        <v>8</v>
      </c>
      <c r="I11" s="91">
        <v>7</v>
      </c>
      <c r="J11" s="91" t="s">
        <v>26</v>
      </c>
      <c r="K11" s="91">
        <v>7</v>
      </c>
      <c r="L11" s="32"/>
      <c r="M11" s="32"/>
      <c r="N11" s="32"/>
      <c r="O11" s="32"/>
      <c r="P11" s="33">
        <v>1</v>
      </c>
      <c r="Q11" s="34">
        <f t="shared" si="0"/>
        <v>2.9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1"/>
        <v>Kém</v>
      </c>
      <c r="T11" s="37" t="str">
        <f>+IF(OR($H11=0,$I11=0,$J11=0,$K11=0),"Không đủ ĐKDT","")</f>
        <v/>
      </c>
      <c r="U11" s="87"/>
      <c r="V11" s="85" t="str">
        <f t="shared" si="2"/>
        <v>Học lại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66</v>
      </c>
      <c r="D12" s="28" t="s">
        <v>67</v>
      </c>
      <c r="E12" s="29" t="s">
        <v>68</v>
      </c>
      <c r="F12" s="30" t="s">
        <v>69</v>
      </c>
      <c r="G12" s="27" t="s">
        <v>65</v>
      </c>
      <c r="H12" s="91">
        <v>0</v>
      </c>
      <c r="I12" s="91">
        <v>0</v>
      </c>
      <c r="J12" s="91" t="s">
        <v>26</v>
      </c>
      <c r="K12" s="91">
        <v>0</v>
      </c>
      <c r="L12" s="38"/>
      <c r="M12" s="38"/>
      <c r="N12" s="38"/>
      <c r="O12" s="38"/>
      <c r="P12" s="33"/>
      <c r="Q12" s="34">
        <f t="shared" si="0"/>
        <v>0</v>
      </c>
      <c r="R12" s="35" t="str">
        <f t="shared" ref="R12:R6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65" si="4">+IF(OR($H12=0,$I12=0,$J12=0,$K12=0),"Không đủ ĐKDT","")</f>
        <v>Không đủ ĐKDT</v>
      </c>
      <c r="U12" s="87"/>
      <c r="V12" s="85" t="str">
        <f t="shared" si="2"/>
        <v>Học lại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70</v>
      </c>
      <c r="D13" s="28" t="s">
        <v>67</v>
      </c>
      <c r="E13" s="29" t="s">
        <v>68</v>
      </c>
      <c r="F13" s="30" t="s">
        <v>71</v>
      </c>
      <c r="G13" s="27" t="s">
        <v>72</v>
      </c>
      <c r="H13" s="91">
        <v>6</v>
      </c>
      <c r="I13" s="91">
        <v>6</v>
      </c>
      <c r="J13" s="91" t="s">
        <v>26</v>
      </c>
      <c r="K13" s="91">
        <v>7</v>
      </c>
      <c r="L13" s="38"/>
      <c r="M13" s="38"/>
      <c r="N13" s="38"/>
      <c r="O13" s="38"/>
      <c r="P13" s="33">
        <v>1</v>
      </c>
      <c r="Q13" s="34">
        <f t="shared" si="0"/>
        <v>2.6</v>
      </c>
      <c r="R13" s="35" t="str">
        <f t="shared" si="3"/>
        <v>F</v>
      </c>
      <c r="S13" s="36" t="str">
        <f t="shared" si="1"/>
        <v>Kém</v>
      </c>
      <c r="T13" s="37" t="str">
        <f t="shared" si="4"/>
        <v/>
      </c>
      <c r="U13" s="87"/>
      <c r="V13" s="85" t="str">
        <f t="shared" si="2"/>
        <v>Học lại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73</v>
      </c>
      <c r="D14" s="28" t="s">
        <v>74</v>
      </c>
      <c r="E14" s="29" t="s">
        <v>75</v>
      </c>
      <c r="F14" s="30" t="s">
        <v>76</v>
      </c>
      <c r="G14" s="27" t="s">
        <v>61</v>
      </c>
      <c r="H14" s="91">
        <v>9</v>
      </c>
      <c r="I14" s="91">
        <v>7</v>
      </c>
      <c r="J14" s="91" t="s">
        <v>26</v>
      </c>
      <c r="K14" s="91">
        <v>8</v>
      </c>
      <c r="L14" s="38"/>
      <c r="M14" s="38"/>
      <c r="N14" s="38"/>
      <c r="O14" s="38"/>
      <c r="P14" s="33">
        <v>4</v>
      </c>
      <c r="Q14" s="34">
        <f t="shared" si="0"/>
        <v>5.2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77</v>
      </c>
      <c r="D15" s="28" t="s">
        <v>78</v>
      </c>
      <c r="E15" s="29" t="s">
        <v>75</v>
      </c>
      <c r="F15" s="30" t="s">
        <v>79</v>
      </c>
      <c r="G15" s="27" t="s">
        <v>80</v>
      </c>
      <c r="H15" s="91">
        <v>0</v>
      </c>
      <c r="I15" s="91">
        <v>0</v>
      </c>
      <c r="J15" s="91" t="s">
        <v>26</v>
      </c>
      <c r="K15" s="91">
        <v>0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>Không đủ ĐKDT</v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81</v>
      </c>
      <c r="D16" s="28" t="s">
        <v>82</v>
      </c>
      <c r="E16" s="29" t="s">
        <v>75</v>
      </c>
      <c r="F16" s="30" t="s">
        <v>83</v>
      </c>
      <c r="G16" s="27" t="s">
        <v>72</v>
      </c>
      <c r="H16" s="91">
        <v>5</v>
      </c>
      <c r="I16" s="91">
        <v>7</v>
      </c>
      <c r="J16" s="91" t="s">
        <v>26</v>
      </c>
      <c r="K16" s="91">
        <v>9</v>
      </c>
      <c r="L16" s="38"/>
      <c r="M16" s="38"/>
      <c r="N16" s="38"/>
      <c r="O16" s="38"/>
      <c r="P16" s="33">
        <v>1</v>
      </c>
      <c r="Q16" s="34">
        <f t="shared" si="0"/>
        <v>2.8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87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84</v>
      </c>
      <c r="D17" s="28" t="s">
        <v>85</v>
      </c>
      <c r="E17" s="29" t="s">
        <v>86</v>
      </c>
      <c r="F17" s="30" t="s">
        <v>87</v>
      </c>
      <c r="G17" s="27" t="s">
        <v>65</v>
      </c>
      <c r="H17" s="91">
        <v>9</v>
      </c>
      <c r="I17" s="91">
        <v>8</v>
      </c>
      <c r="J17" s="91" t="s">
        <v>26</v>
      </c>
      <c r="K17" s="91">
        <v>8</v>
      </c>
      <c r="L17" s="38"/>
      <c r="M17" s="38"/>
      <c r="N17" s="38"/>
      <c r="O17" s="38"/>
      <c r="P17" s="33">
        <v>3</v>
      </c>
      <c r="Q17" s="34">
        <f t="shared" si="0"/>
        <v>4.5999999999999996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88</v>
      </c>
      <c r="D18" s="28" t="s">
        <v>89</v>
      </c>
      <c r="E18" s="29" t="s">
        <v>90</v>
      </c>
      <c r="F18" s="30" t="s">
        <v>91</v>
      </c>
      <c r="G18" s="27" t="s">
        <v>65</v>
      </c>
      <c r="H18" s="91">
        <v>9</v>
      </c>
      <c r="I18" s="91">
        <v>8</v>
      </c>
      <c r="J18" s="91" t="s">
        <v>26</v>
      </c>
      <c r="K18" s="91">
        <v>8</v>
      </c>
      <c r="L18" s="38"/>
      <c r="M18" s="38"/>
      <c r="N18" s="38"/>
      <c r="O18" s="38"/>
      <c r="P18" s="33">
        <v>3</v>
      </c>
      <c r="Q18" s="34">
        <f t="shared" si="0"/>
        <v>4.5999999999999996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92</v>
      </c>
      <c r="D19" s="28" t="s">
        <v>93</v>
      </c>
      <c r="E19" s="29" t="s">
        <v>90</v>
      </c>
      <c r="F19" s="30" t="s">
        <v>94</v>
      </c>
      <c r="G19" s="27" t="s">
        <v>65</v>
      </c>
      <c r="H19" s="91">
        <v>8</v>
      </c>
      <c r="I19" s="91">
        <v>7</v>
      </c>
      <c r="J19" s="91" t="s">
        <v>26</v>
      </c>
      <c r="K19" s="91">
        <v>7</v>
      </c>
      <c r="L19" s="38"/>
      <c r="M19" s="38"/>
      <c r="N19" s="38"/>
      <c r="O19" s="38"/>
      <c r="P19" s="33">
        <v>4</v>
      </c>
      <c r="Q19" s="34">
        <f t="shared" si="0"/>
        <v>5</v>
      </c>
      <c r="R19" s="35" t="str">
        <f t="shared" si="3"/>
        <v>D+</v>
      </c>
      <c r="S19" s="36" t="str">
        <f t="shared" si="1"/>
        <v>Trung bình yếu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95</v>
      </c>
      <c r="D20" s="28" t="s">
        <v>96</v>
      </c>
      <c r="E20" s="29" t="s">
        <v>97</v>
      </c>
      <c r="F20" s="30" t="s">
        <v>98</v>
      </c>
      <c r="G20" s="27" t="s">
        <v>61</v>
      </c>
      <c r="H20" s="91">
        <v>9</v>
      </c>
      <c r="I20" s="91">
        <v>7</v>
      </c>
      <c r="J20" s="91" t="s">
        <v>26</v>
      </c>
      <c r="K20" s="91">
        <v>8</v>
      </c>
      <c r="L20" s="38"/>
      <c r="M20" s="38"/>
      <c r="N20" s="38"/>
      <c r="O20" s="38"/>
      <c r="P20" s="33">
        <v>4</v>
      </c>
      <c r="Q20" s="34">
        <f t="shared" si="0"/>
        <v>5.2</v>
      </c>
      <c r="R20" s="35" t="str">
        <f t="shared" si="3"/>
        <v>D+</v>
      </c>
      <c r="S20" s="36" t="str">
        <f t="shared" si="1"/>
        <v>Trung bình yếu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99</v>
      </c>
      <c r="D21" s="28" t="s">
        <v>100</v>
      </c>
      <c r="E21" s="29" t="s">
        <v>101</v>
      </c>
      <c r="F21" s="30" t="s">
        <v>102</v>
      </c>
      <c r="G21" s="27" t="s">
        <v>103</v>
      </c>
      <c r="H21" s="91">
        <v>8</v>
      </c>
      <c r="I21" s="91">
        <v>7</v>
      </c>
      <c r="J21" s="91" t="s">
        <v>26</v>
      </c>
      <c r="K21" s="91">
        <v>7</v>
      </c>
      <c r="L21" s="38"/>
      <c r="M21" s="38"/>
      <c r="N21" s="38"/>
      <c r="O21" s="38"/>
      <c r="P21" s="33">
        <v>4</v>
      </c>
      <c r="Q21" s="34">
        <f t="shared" si="0"/>
        <v>5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104</v>
      </c>
      <c r="D22" s="28" t="s">
        <v>67</v>
      </c>
      <c r="E22" s="29" t="s">
        <v>101</v>
      </c>
      <c r="F22" s="30" t="s">
        <v>105</v>
      </c>
      <c r="G22" s="27" t="s">
        <v>106</v>
      </c>
      <c r="H22" s="91">
        <v>6</v>
      </c>
      <c r="I22" s="91">
        <v>7</v>
      </c>
      <c r="J22" s="91" t="s">
        <v>26</v>
      </c>
      <c r="K22" s="91">
        <v>8</v>
      </c>
      <c r="L22" s="38"/>
      <c r="M22" s="38"/>
      <c r="N22" s="38"/>
      <c r="O22" s="38"/>
      <c r="P22" s="33">
        <v>3</v>
      </c>
      <c r="Q22" s="34">
        <f t="shared" si="0"/>
        <v>4.2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107</v>
      </c>
      <c r="D23" s="28" t="s">
        <v>108</v>
      </c>
      <c r="E23" s="29" t="s">
        <v>109</v>
      </c>
      <c r="F23" s="30" t="s">
        <v>110</v>
      </c>
      <c r="G23" s="27" t="s">
        <v>65</v>
      </c>
      <c r="H23" s="91">
        <v>8</v>
      </c>
      <c r="I23" s="91">
        <v>8</v>
      </c>
      <c r="J23" s="91" t="s">
        <v>26</v>
      </c>
      <c r="K23" s="91">
        <v>9</v>
      </c>
      <c r="L23" s="38"/>
      <c r="M23" s="38"/>
      <c r="N23" s="38"/>
      <c r="O23" s="38"/>
      <c r="P23" s="33">
        <v>1</v>
      </c>
      <c r="Q23" s="34">
        <f t="shared" si="0"/>
        <v>3.2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87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111</v>
      </c>
      <c r="D24" s="28" t="s">
        <v>112</v>
      </c>
      <c r="E24" s="29" t="s">
        <v>113</v>
      </c>
      <c r="F24" s="30" t="s">
        <v>110</v>
      </c>
      <c r="G24" s="27" t="s">
        <v>61</v>
      </c>
      <c r="H24" s="91">
        <v>9</v>
      </c>
      <c r="I24" s="91">
        <v>7</v>
      </c>
      <c r="J24" s="91" t="s">
        <v>26</v>
      </c>
      <c r="K24" s="91">
        <v>8</v>
      </c>
      <c r="L24" s="38"/>
      <c r="M24" s="38"/>
      <c r="N24" s="38"/>
      <c r="O24" s="38"/>
      <c r="P24" s="33">
        <v>1</v>
      </c>
      <c r="Q24" s="34">
        <f t="shared" si="0"/>
        <v>3.1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87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114</v>
      </c>
      <c r="D25" s="28" t="s">
        <v>108</v>
      </c>
      <c r="E25" s="29" t="s">
        <v>115</v>
      </c>
      <c r="F25" s="30" t="s">
        <v>116</v>
      </c>
      <c r="G25" s="27" t="s">
        <v>106</v>
      </c>
      <c r="H25" s="91">
        <v>8</v>
      </c>
      <c r="I25" s="91">
        <v>7</v>
      </c>
      <c r="J25" s="91" t="s">
        <v>26</v>
      </c>
      <c r="K25" s="91">
        <v>7</v>
      </c>
      <c r="L25" s="38"/>
      <c r="M25" s="38"/>
      <c r="N25" s="38"/>
      <c r="O25" s="38"/>
      <c r="P25" s="33">
        <v>6</v>
      </c>
      <c r="Q25" s="34">
        <f t="shared" si="0"/>
        <v>6.4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117</v>
      </c>
      <c r="D26" s="28" t="s">
        <v>118</v>
      </c>
      <c r="E26" s="29" t="s">
        <v>115</v>
      </c>
      <c r="F26" s="30" t="s">
        <v>119</v>
      </c>
      <c r="G26" s="27" t="s">
        <v>103</v>
      </c>
      <c r="H26" s="91">
        <v>9</v>
      </c>
      <c r="I26" s="91">
        <v>7</v>
      </c>
      <c r="J26" s="91" t="s">
        <v>26</v>
      </c>
      <c r="K26" s="91">
        <v>7</v>
      </c>
      <c r="L26" s="38"/>
      <c r="M26" s="38"/>
      <c r="N26" s="38"/>
      <c r="O26" s="38"/>
      <c r="P26" s="33">
        <v>4</v>
      </c>
      <c r="Q26" s="34">
        <f t="shared" si="0"/>
        <v>5.0999999999999996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120</v>
      </c>
      <c r="D27" s="28" t="s">
        <v>121</v>
      </c>
      <c r="E27" s="29" t="s">
        <v>122</v>
      </c>
      <c r="F27" s="30" t="s">
        <v>123</v>
      </c>
      <c r="G27" s="27" t="s">
        <v>65</v>
      </c>
      <c r="H27" s="91">
        <v>8</v>
      </c>
      <c r="I27" s="91">
        <v>7</v>
      </c>
      <c r="J27" s="91" t="s">
        <v>26</v>
      </c>
      <c r="K27" s="91">
        <v>7</v>
      </c>
      <c r="L27" s="38"/>
      <c r="M27" s="38"/>
      <c r="N27" s="38"/>
      <c r="O27" s="38"/>
      <c r="P27" s="33">
        <v>3</v>
      </c>
      <c r="Q27" s="34">
        <f t="shared" si="0"/>
        <v>4.3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124</v>
      </c>
      <c r="D28" s="28" t="s">
        <v>125</v>
      </c>
      <c r="E28" s="29" t="s">
        <v>122</v>
      </c>
      <c r="F28" s="30" t="s">
        <v>126</v>
      </c>
      <c r="G28" s="27" t="s">
        <v>80</v>
      </c>
      <c r="H28" s="91">
        <v>6</v>
      </c>
      <c r="I28" s="91">
        <v>7</v>
      </c>
      <c r="J28" s="91" t="s">
        <v>26</v>
      </c>
      <c r="K28" s="91">
        <v>6</v>
      </c>
      <c r="L28" s="38"/>
      <c r="M28" s="38"/>
      <c r="N28" s="38"/>
      <c r="O28" s="38"/>
      <c r="P28" s="33">
        <v>1</v>
      </c>
      <c r="Q28" s="34">
        <f t="shared" si="0"/>
        <v>2.6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87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127</v>
      </c>
      <c r="D29" s="28" t="s">
        <v>128</v>
      </c>
      <c r="E29" s="29" t="s">
        <v>122</v>
      </c>
      <c r="F29" s="30" t="s">
        <v>129</v>
      </c>
      <c r="G29" s="27" t="s">
        <v>65</v>
      </c>
      <c r="H29" s="91">
        <v>6</v>
      </c>
      <c r="I29" s="91">
        <v>7</v>
      </c>
      <c r="J29" s="91" t="s">
        <v>26</v>
      </c>
      <c r="K29" s="91">
        <v>6</v>
      </c>
      <c r="L29" s="38"/>
      <c r="M29" s="38"/>
      <c r="N29" s="38"/>
      <c r="O29" s="38"/>
      <c r="P29" s="33">
        <v>1</v>
      </c>
      <c r="Q29" s="34">
        <f t="shared" si="0"/>
        <v>2.6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87"/>
      <c r="V29" s="85" t="str">
        <f t="shared" si="2"/>
        <v>Học lại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130</v>
      </c>
      <c r="D30" s="28" t="s">
        <v>131</v>
      </c>
      <c r="E30" s="29" t="s">
        <v>132</v>
      </c>
      <c r="F30" s="30" t="s">
        <v>133</v>
      </c>
      <c r="G30" s="27" t="s">
        <v>61</v>
      </c>
      <c r="H30" s="91">
        <v>0</v>
      </c>
      <c r="I30" s="91">
        <v>0</v>
      </c>
      <c r="J30" s="91" t="s">
        <v>26</v>
      </c>
      <c r="K30" s="91">
        <v>0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>Không đủ ĐKDT</v>
      </c>
      <c r="U30" s="87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134</v>
      </c>
      <c r="D31" s="28" t="s">
        <v>135</v>
      </c>
      <c r="E31" s="29" t="s">
        <v>136</v>
      </c>
      <c r="F31" s="30" t="s">
        <v>137</v>
      </c>
      <c r="G31" s="27" t="s">
        <v>138</v>
      </c>
      <c r="H31" s="91">
        <v>7</v>
      </c>
      <c r="I31" s="91">
        <v>7</v>
      </c>
      <c r="J31" s="91" t="s">
        <v>26</v>
      </c>
      <c r="K31" s="91">
        <v>7</v>
      </c>
      <c r="L31" s="38"/>
      <c r="M31" s="38"/>
      <c r="N31" s="38"/>
      <c r="O31" s="38"/>
      <c r="P31" s="33">
        <v>1</v>
      </c>
      <c r="Q31" s="34">
        <f t="shared" si="0"/>
        <v>2.8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87"/>
      <c r="V31" s="85" t="str">
        <f t="shared" si="2"/>
        <v>Học lại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139</v>
      </c>
      <c r="D32" s="28" t="s">
        <v>140</v>
      </c>
      <c r="E32" s="29" t="s">
        <v>141</v>
      </c>
      <c r="F32" s="30" t="s">
        <v>142</v>
      </c>
      <c r="G32" s="27" t="s">
        <v>61</v>
      </c>
      <c r="H32" s="91">
        <v>9</v>
      </c>
      <c r="I32" s="91">
        <v>7</v>
      </c>
      <c r="J32" s="91" t="s">
        <v>26</v>
      </c>
      <c r="K32" s="91">
        <v>7</v>
      </c>
      <c r="L32" s="38"/>
      <c r="M32" s="38"/>
      <c r="N32" s="38"/>
      <c r="O32" s="38"/>
      <c r="P32" s="33">
        <v>1</v>
      </c>
      <c r="Q32" s="34">
        <f t="shared" si="0"/>
        <v>3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87"/>
      <c r="V32" s="85" t="str">
        <f t="shared" si="2"/>
        <v>Học lại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143</v>
      </c>
      <c r="D33" s="28" t="s">
        <v>144</v>
      </c>
      <c r="E33" s="29" t="s">
        <v>145</v>
      </c>
      <c r="F33" s="30" t="s">
        <v>146</v>
      </c>
      <c r="G33" s="27" t="s">
        <v>61</v>
      </c>
      <c r="H33" s="91">
        <v>8</v>
      </c>
      <c r="I33" s="91">
        <v>7</v>
      </c>
      <c r="J33" s="91" t="s">
        <v>26</v>
      </c>
      <c r="K33" s="91">
        <v>6</v>
      </c>
      <c r="L33" s="38"/>
      <c r="M33" s="38"/>
      <c r="N33" s="38"/>
      <c r="O33" s="38"/>
      <c r="P33" s="33">
        <v>6</v>
      </c>
      <c r="Q33" s="34">
        <f t="shared" si="0"/>
        <v>6.3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147</v>
      </c>
      <c r="D34" s="28" t="s">
        <v>148</v>
      </c>
      <c r="E34" s="29" t="s">
        <v>149</v>
      </c>
      <c r="F34" s="30" t="s">
        <v>150</v>
      </c>
      <c r="G34" s="27" t="s">
        <v>61</v>
      </c>
      <c r="H34" s="91">
        <v>9</v>
      </c>
      <c r="I34" s="91">
        <v>7</v>
      </c>
      <c r="J34" s="91" t="s">
        <v>26</v>
      </c>
      <c r="K34" s="91">
        <v>7</v>
      </c>
      <c r="L34" s="38"/>
      <c r="M34" s="38"/>
      <c r="N34" s="38"/>
      <c r="O34" s="38"/>
      <c r="P34" s="33">
        <v>1</v>
      </c>
      <c r="Q34" s="34">
        <f t="shared" si="0"/>
        <v>3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87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151</v>
      </c>
      <c r="D35" s="28" t="s">
        <v>152</v>
      </c>
      <c r="E35" s="29" t="s">
        <v>153</v>
      </c>
      <c r="F35" s="30" t="s">
        <v>154</v>
      </c>
      <c r="G35" s="27" t="s">
        <v>80</v>
      </c>
      <c r="H35" s="91">
        <v>8</v>
      </c>
      <c r="I35" s="91">
        <v>8</v>
      </c>
      <c r="J35" s="91" t="s">
        <v>26</v>
      </c>
      <c r="K35" s="91">
        <v>7</v>
      </c>
      <c r="L35" s="38"/>
      <c r="M35" s="38"/>
      <c r="N35" s="38"/>
      <c r="O35" s="38"/>
      <c r="P35" s="33">
        <v>6</v>
      </c>
      <c r="Q35" s="34">
        <f t="shared" si="0"/>
        <v>6.5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155</v>
      </c>
      <c r="D36" s="28" t="s">
        <v>131</v>
      </c>
      <c r="E36" s="29" t="s">
        <v>156</v>
      </c>
      <c r="F36" s="30" t="s">
        <v>157</v>
      </c>
      <c r="G36" s="27" t="s">
        <v>65</v>
      </c>
      <c r="H36" s="91">
        <v>8</v>
      </c>
      <c r="I36" s="91">
        <v>7</v>
      </c>
      <c r="J36" s="91" t="s">
        <v>26</v>
      </c>
      <c r="K36" s="91">
        <v>6</v>
      </c>
      <c r="L36" s="38"/>
      <c r="M36" s="38"/>
      <c r="N36" s="38"/>
      <c r="O36" s="38"/>
      <c r="P36" s="33">
        <v>1</v>
      </c>
      <c r="Q36" s="34">
        <f t="shared" si="0"/>
        <v>2.8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87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158</v>
      </c>
      <c r="D37" s="28" t="s">
        <v>159</v>
      </c>
      <c r="E37" s="29" t="s">
        <v>160</v>
      </c>
      <c r="F37" s="30" t="s">
        <v>161</v>
      </c>
      <c r="G37" s="27" t="s">
        <v>65</v>
      </c>
      <c r="H37" s="91">
        <v>9</v>
      </c>
      <c r="I37" s="91">
        <v>8</v>
      </c>
      <c r="J37" s="91" t="s">
        <v>26</v>
      </c>
      <c r="K37" s="91">
        <v>9</v>
      </c>
      <c r="L37" s="38"/>
      <c r="M37" s="38"/>
      <c r="N37" s="38"/>
      <c r="O37" s="38"/>
      <c r="P37" s="33">
        <v>4</v>
      </c>
      <c r="Q37" s="34">
        <f t="shared" si="0"/>
        <v>5.4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162</v>
      </c>
      <c r="D38" s="28" t="s">
        <v>163</v>
      </c>
      <c r="E38" s="29" t="s">
        <v>164</v>
      </c>
      <c r="F38" s="30" t="s">
        <v>165</v>
      </c>
      <c r="G38" s="27" t="s">
        <v>72</v>
      </c>
      <c r="H38" s="91">
        <v>6</v>
      </c>
      <c r="I38" s="91">
        <v>7</v>
      </c>
      <c r="J38" s="91" t="s">
        <v>26</v>
      </c>
      <c r="K38" s="91">
        <v>7</v>
      </c>
      <c r="L38" s="38"/>
      <c r="M38" s="38"/>
      <c r="N38" s="38"/>
      <c r="O38" s="38"/>
      <c r="P38" s="33">
        <v>1</v>
      </c>
      <c r="Q38" s="34">
        <f t="shared" si="0"/>
        <v>2.7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87"/>
      <c r="V38" s="85" t="str">
        <f t="shared" si="2"/>
        <v>Học lại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166</v>
      </c>
      <c r="D39" s="28" t="s">
        <v>167</v>
      </c>
      <c r="E39" s="29" t="s">
        <v>168</v>
      </c>
      <c r="F39" s="30" t="s">
        <v>169</v>
      </c>
      <c r="G39" s="27" t="s">
        <v>106</v>
      </c>
      <c r="H39" s="91">
        <v>9</v>
      </c>
      <c r="I39" s="91">
        <v>8</v>
      </c>
      <c r="J39" s="91" t="s">
        <v>26</v>
      </c>
      <c r="K39" s="91">
        <v>8</v>
      </c>
      <c r="L39" s="38"/>
      <c r="M39" s="38"/>
      <c r="N39" s="38"/>
      <c r="O39" s="38"/>
      <c r="P39" s="33">
        <v>4</v>
      </c>
      <c r="Q39" s="34">
        <f t="shared" si="0"/>
        <v>5.3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170</v>
      </c>
      <c r="D40" s="28" t="s">
        <v>171</v>
      </c>
      <c r="E40" s="29" t="s">
        <v>172</v>
      </c>
      <c r="F40" s="30" t="s">
        <v>173</v>
      </c>
      <c r="G40" s="27" t="s">
        <v>103</v>
      </c>
      <c r="H40" s="91">
        <v>8</v>
      </c>
      <c r="I40" s="91">
        <v>7</v>
      </c>
      <c r="J40" s="91" t="s">
        <v>26</v>
      </c>
      <c r="K40" s="91">
        <v>7</v>
      </c>
      <c r="L40" s="38"/>
      <c r="M40" s="38"/>
      <c r="N40" s="38"/>
      <c r="O40" s="38"/>
      <c r="P40" s="33">
        <v>4</v>
      </c>
      <c r="Q40" s="34">
        <f t="shared" si="0"/>
        <v>5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174</v>
      </c>
      <c r="D41" s="28" t="s">
        <v>175</v>
      </c>
      <c r="E41" s="29" t="s">
        <v>176</v>
      </c>
      <c r="F41" s="30" t="s">
        <v>177</v>
      </c>
      <c r="G41" s="27" t="s">
        <v>80</v>
      </c>
      <c r="H41" s="91">
        <v>8</v>
      </c>
      <c r="I41" s="91">
        <v>8</v>
      </c>
      <c r="J41" s="91" t="s">
        <v>26</v>
      </c>
      <c r="K41" s="91">
        <v>6</v>
      </c>
      <c r="L41" s="38"/>
      <c r="M41" s="38"/>
      <c r="N41" s="38"/>
      <c r="O41" s="38"/>
      <c r="P41" s="33">
        <v>9</v>
      </c>
      <c r="Q41" s="34">
        <f t="shared" si="0"/>
        <v>8.5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178</v>
      </c>
      <c r="D42" s="28" t="s">
        <v>179</v>
      </c>
      <c r="E42" s="29" t="s">
        <v>180</v>
      </c>
      <c r="F42" s="30" t="s">
        <v>181</v>
      </c>
      <c r="G42" s="27" t="s">
        <v>80</v>
      </c>
      <c r="H42" s="91">
        <v>8</v>
      </c>
      <c r="I42" s="91">
        <v>8</v>
      </c>
      <c r="J42" s="91" t="s">
        <v>26</v>
      </c>
      <c r="K42" s="91">
        <v>7</v>
      </c>
      <c r="L42" s="38"/>
      <c r="M42" s="38"/>
      <c r="N42" s="38"/>
      <c r="O42" s="38"/>
      <c r="P42" s="33">
        <v>1</v>
      </c>
      <c r="Q42" s="34">
        <f t="shared" ref="Q42:Q65" si="5">ROUND(SUMPRODUCT(H42:P42,$H$9:$P$9)/100,1)</f>
        <v>3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87"/>
      <c r="V42" s="85" t="str">
        <f t="shared" ref="V42:V65" si="6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182</v>
      </c>
      <c r="D43" s="28" t="s">
        <v>183</v>
      </c>
      <c r="E43" s="29" t="s">
        <v>184</v>
      </c>
      <c r="F43" s="30" t="s">
        <v>185</v>
      </c>
      <c r="G43" s="27" t="s">
        <v>80</v>
      </c>
      <c r="H43" s="91">
        <v>6</v>
      </c>
      <c r="I43" s="91">
        <v>6</v>
      </c>
      <c r="J43" s="91" t="s">
        <v>26</v>
      </c>
      <c r="K43" s="91">
        <v>6</v>
      </c>
      <c r="L43" s="38"/>
      <c r="M43" s="38"/>
      <c r="N43" s="38"/>
      <c r="O43" s="38"/>
      <c r="P43" s="33">
        <v>1</v>
      </c>
      <c r="Q43" s="34">
        <f t="shared" si="5"/>
        <v>2.5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87"/>
      <c r="V43" s="85" t="str">
        <f t="shared" si="6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186</v>
      </c>
      <c r="D44" s="28" t="s">
        <v>187</v>
      </c>
      <c r="E44" s="29" t="s">
        <v>188</v>
      </c>
      <c r="F44" s="30" t="s">
        <v>189</v>
      </c>
      <c r="G44" s="27" t="s">
        <v>65</v>
      </c>
      <c r="H44" s="91">
        <v>9</v>
      </c>
      <c r="I44" s="91">
        <v>8</v>
      </c>
      <c r="J44" s="91" t="s">
        <v>26</v>
      </c>
      <c r="K44" s="91">
        <v>7</v>
      </c>
      <c r="L44" s="38"/>
      <c r="M44" s="38"/>
      <c r="N44" s="38"/>
      <c r="O44" s="38"/>
      <c r="P44" s="33">
        <v>7</v>
      </c>
      <c r="Q44" s="34">
        <f t="shared" si="5"/>
        <v>7.3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6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190</v>
      </c>
      <c r="D45" s="28" t="s">
        <v>191</v>
      </c>
      <c r="E45" s="29" t="s">
        <v>192</v>
      </c>
      <c r="F45" s="30" t="s">
        <v>193</v>
      </c>
      <c r="G45" s="27" t="s">
        <v>61</v>
      </c>
      <c r="H45" s="91">
        <v>9</v>
      </c>
      <c r="I45" s="91">
        <v>7</v>
      </c>
      <c r="J45" s="91" t="s">
        <v>26</v>
      </c>
      <c r="K45" s="91">
        <v>9</v>
      </c>
      <c r="L45" s="38"/>
      <c r="M45" s="38"/>
      <c r="N45" s="38"/>
      <c r="O45" s="38"/>
      <c r="P45" s="33">
        <v>4</v>
      </c>
      <c r="Q45" s="34">
        <f t="shared" si="5"/>
        <v>5.3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87"/>
      <c r="V45" s="85" t="str">
        <f t="shared" si="6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194</v>
      </c>
      <c r="D46" s="28" t="s">
        <v>108</v>
      </c>
      <c r="E46" s="29" t="s">
        <v>195</v>
      </c>
      <c r="F46" s="30" t="s">
        <v>196</v>
      </c>
      <c r="G46" s="27" t="s">
        <v>106</v>
      </c>
      <c r="H46" s="91">
        <v>8</v>
      </c>
      <c r="I46" s="91">
        <v>7</v>
      </c>
      <c r="J46" s="91" t="s">
        <v>26</v>
      </c>
      <c r="K46" s="91">
        <v>7</v>
      </c>
      <c r="L46" s="38"/>
      <c r="M46" s="38"/>
      <c r="N46" s="38"/>
      <c r="O46" s="38"/>
      <c r="P46" s="33">
        <v>3</v>
      </c>
      <c r="Q46" s="34">
        <f t="shared" si="5"/>
        <v>4.3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87"/>
      <c r="V46" s="85" t="str">
        <f t="shared" si="6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197</v>
      </c>
      <c r="D47" s="28" t="s">
        <v>131</v>
      </c>
      <c r="E47" s="29" t="s">
        <v>195</v>
      </c>
      <c r="F47" s="30" t="s">
        <v>198</v>
      </c>
      <c r="G47" s="27" t="s">
        <v>65</v>
      </c>
      <c r="H47" s="91">
        <v>8</v>
      </c>
      <c r="I47" s="91">
        <v>7</v>
      </c>
      <c r="J47" s="91" t="s">
        <v>26</v>
      </c>
      <c r="K47" s="91">
        <v>6</v>
      </c>
      <c r="L47" s="38"/>
      <c r="M47" s="38"/>
      <c r="N47" s="38"/>
      <c r="O47" s="38"/>
      <c r="P47" s="33">
        <v>1</v>
      </c>
      <c r="Q47" s="34">
        <f t="shared" si="5"/>
        <v>2.8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87"/>
      <c r="V47" s="85" t="str">
        <f t="shared" si="6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199</v>
      </c>
      <c r="D48" s="28" t="s">
        <v>108</v>
      </c>
      <c r="E48" s="29" t="s">
        <v>200</v>
      </c>
      <c r="F48" s="30" t="s">
        <v>201</v>
      </c>
      <c r="G48" s="27" t="s">
        <v>103</v>
      </c>
      <c r="H48" s="91">
        <v>9</v>
      </c>
      <c r="I48" s="91">
        <v>8</v>
      </c>
      <c r="J48" s="91" t="s">
        <v>26</v>
      </c>
      <c r="K48" s="91">
        <v>7</v>
      </c>
      <c r="L48" s="38"/>
      <c r="M48" s="38"/>
      <c r="N48" s="38"/>
      <c r="O48" s="38"/>
      <c r="P48" s="33">
        <v>4</v>
      </c>
      <c r="Q48" s="34">
        <f t="shared" si="5"/>
        <v>5.2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87"/>
      <c r="V48" s="85" t="str">
        <f t="shared" si="6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202</v>
      </c>
      <c r="D49" s="28" t="s">
        <v>203</v>
      </c>
      <c r="E49" s="29" t="s">
        <v>204</v>
      </c>
      <c r="F49" s="30" t="s">
        <v>205</v>
      </c>
      <c r="G49" s="27" t="s">
        <v>103</v>
      </c>
      <c r="H49" s="91">
        <v>7</v>
      </c>
      <c r="I49" s="91">
        <v>7</v>
      </c>
      <c r="J49" s="91" t="s">
        <v>26</v>
      </c>
      <c r="K49" s="91">
        <v>7</v>
      </c>
      <c r="L49" s="38"/>
      <c r="M49" s="38"/>
      <c r="N49" s="38"/>
      <c r="O49" s="38"/>
      <c r="P49" s="33">
        <v>1</v>
      </c>
      <c r="Q49" s="34">
        <f t="shared" si="5"/>
        <v>2.8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87"/>
      <c r="V49" s="85" t="str">
        <f t="shared" si="6"/>
        <v>Học lại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206</v>
      </c>
      <c r="D50" s="28" t="s">
        <v>207</v>
      </c>
      <c r="E50" s="29" t="s">
        <v>208</v>
      </c>
      <c r="F50" s="30" t="s">
        <v>209</v>
      </c>
      <c r="G50" s="27" t="s">
        <v>72</v>
      </c>
      <c r="H50" s="91">
        <v>8</v>
      </c>
      <c r="I50" s="91">
        <v>7</v>
      </c>
      <c r="J50" s="91" t="s">
        <v>26</v>
      </c>
      <c r="K50" s="91">
        <v>7</v>
      </c>
      <c r="L50" s="38"/>
      <c r="M50" s="38"/>
      <c r="N50" s="38"/>
      <c r="O50" s="38"/>
      <c r="P50" s="33">
        <v>1</v>
      </c>
      <c r="Q50" s="34">
        <f t="shared" si="5"/>
        <v>2.9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87"/>
      <c r="V50" s="85" t="str">
        <f t="shared" si="6"/>
        <v>Học lại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210</v>
      </c>
      <c r="D51" s="28" t="s">
        <v>211</v>
      </c>
      <c r="E51" s="29" t="s">
        <v>212</v>
      </c>
      <c r="F51" s="30" t="s">
        <v>213</v>
      </c>
      <c r="G51" s="27" t="s">
        <v>106</v>
      </c>
      <c r="H51" s="91">
        <v>8</v>
      </c>
      <c r="I51" s="91">
        <v>7</v>
      </c>
      <c r="J51" s="91" t="s">
        <v>26</v>
      </c>
      <c r="K51" s="91">
        <v>7</v>
      </c>
      <c r="L51" s="38"/>
      <c r="M51" s="38"/>
      <c r="N51" s="38"/>
      <c r="O51" s="38"/>
      <c r="P51" s="33">
        <v>1</v>
      </c>
      <c r="Q51" s="34">
        <f t="shared" si="5"/>
        <v>2.9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87"/>
      <c r="V51" s="85" t="str">
        <f t="shared" si="6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214</v>
      </c>
      <c r="D52" s="28" t="s">
        <v>215</v>
      </c>
      <c r="E52" s="29" t="s">
        <v>216</v>
      </c>
      <c r="F52" s="30" t="s">
        <v>217</v>
      </c>
      <c r="G52" s="27" t="s">
        <v>106</v>
      </c>
      <c r="H52" s="91">
        <v>0</v>
      </c>
      <c r="I52" s="91">
        <v>0</v>
      </c>
      <c r="J52" s="91" t="s">
        <v>26</v>
      </c>
      <c r="K52" s="91">
        <v>0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>Không đủ ĐKDT</v>
      </c>
      <c r="U52" s="87"/>
      <c r="V52" s="85" t="str">
        <f t="shared" si="6"/>
        <v>Học lại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218</v>
      </c>
      <c r="D53" s="28" t="s">
        <v>219</v>
      </c>
      <c r="E53" s="29" t="s">
        <v>216</v>
      </c>
      <c r="F53" s="30" t="s">
        <v>220</v>
      </c>
      <c r="G53" s="27" t="s">
        <v>106</v>
      </c>
      <c r="H53" s="91">
        <v>9</v>
      </c>
      <c r="I53" s="91">
        <v>8</v>
      </c>
      <c r="J53" s="91" t="s">
        <v>26</v>
      </c>
      <c r="K53" s="91">
        <v>9</v>
      </c>
      <c r="L53" s="38"/>
      <c r="M53" s="38"/>
      <c r="N53" s="38"/>
      <c r="O53" s="38"/>
      <c r="P53" s="33">
        <v>7</v>
      </c>
      <c r="Q53" s="34">
        <f t="shared" si="5"/>
        <v>7.5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6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221</v>
      </c>
      <c r="D54" s="28" t="s">
        <v>112</v>
      </c>
      <c r="E54" s="29" t="s">
        <v>222</v>
      </c>
      <c r="F54" s="30" t="s">
        <v>223</v>
      </c>
      <c r="G54" s="27" t="s">
        <v>103</v>
      </c>
      <c r="H54" s="91">
        <v>9</v>
      </c>
      <c r="I54" s="91">
        <v>8</v>
      </c>
      <c r="J54" s="91" t="s">
        <v>26</v>
      </c>
      <c r="K54" s="91">
        <v>7</v>
      </c>
      <c r="L54" s="38"/>
      <c r="M54" s="38"/>
      <c r="N54" s="38"/>
      <c r="O54" s="38"/>
      <c r="P54" s="33">
        <v>1</v>
      </c>
      <c r="Q54" s="34">
        <f t="shared" si="5"/>
        <v>3.1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87"/>
      <c r="V54" s="85" t="str">
        <f t="shared" si="6"/>
        <v>Học lại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224</v>
      </c>
      <c r="D55" s="28" t="s">
        <v>225</v>
      </c>
      <c r="E55" s="29" t="s">
        <v>226</v>
      </c>
      <c r="F55" s="30" t="s">
        <v>227</v>
      </c>
      <c r="G55" s="27" t="s">
        <v>65</v>
      </c>
      <c r="H55" s="91">
        <v>9</v>
      </c>
      <c r="I55" s="91">
        <v>8</v>
      </c>
      <c r="J55" s="91" t="s">
        <v>26</v>
      </c>
      <c r="K55" s="91">
        <v>7</v>
      </c>
      <c r="L55" s="38"/>
      <c r="M55" s="38"/>
      <c r="N55" s="38"/>
      <c r="O55" s="38"/>
      <c r="P55" s="33">
        <v>2</v>
      </c>
      <c r="Q55" s="34">
        <f t="shared" si="5"/>
        <v>3.8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87"/>
      <c r="V55" s="85" t="str">
        <f t="shared" si="6"/>
        <v>Học lại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228</v>
      </c>
      <c r="D56" s="28" t="s">
        <v>229</v>
      </c>
      <c r="E56" s="29" t="s">
        <v>230</v>
      </c>
      <c r="F56" s="30" t="s">
        <v>231</v>
      </c>
      <c r="G56" s="27" t="s">
        <v>61</v>
      </c>
      <c r="H56" s="91">
        <v>8</v>
      </c>
      <c r="I56" s="91">
        <v>7</v>
      </c>
      <c r="J56" s="91" t="s">
        <v>26</v>
      </c>
      <c r="K56" s="91">
        <v>9</v>
      </c>
      <c r="L56" s="38"/>
      <c r="M56" s="38"/>
      <c r="N56" s="38"/>
      <c r="O56" s="38"/>
      <c r="P56" s="33">
        <v>1</v>
      </c>
      <c r="Q56" s="34">
        <f t="shared" si="5"/>
        <v>3.1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87"/>
      <c r="V56" s="85" t="str">
        <f t="shared" si="6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232</v>
      </c>
      <c r="D57" s="28" t="s">
        <v>233</v>
      </c>
      <c r="E57" s="29" t="s">
        <v>234</v>
      </c>
      <c r="F57" s="30" t="s">
        <v>235</v>
      </c>
      <c r="G57" s="27" t="s">
        <v>72</v>
      </c>
      <c r="H57" s="91">
        <v>8</v>
      </c>
      <c r="I57" s="91">
        <v>8</v>
      </c>
      <c r="J57" s="91" t="s">
        <v>26</v>
      </c>
      <c r="K57" s="91">
        <v>7</v>
      </c>
      <c r="L57" s="38"/>
      <c r="M57" s="38"/>
      <c r="N57" s="38"/>
      <c r="O57" s="38"/>
      <c r="P57" s="33">
        <v>1</v>
      </c>
      <c r="Q57" s="34">
        <f t="shared" si="5"/>
        <v>3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87"/>
      <c r="V57" s="85" t="str">
        <f t="shared" si="6"/>
        <v>Học lại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236</v>
      </c>
      <c r="D58" s="28" t="s">
        <v>237</v>
      </c>
      <c r="E58" s="29" t="s">
        <v>234</v>
      </c>
      <c r="F58" s="30" t="s">
        <v>238</v>
      </c>
      <c r="G58" s="27" t="s">
        <v>61</v>
      </c>
      <c r="H58" s="91">
        <v>9</v>
      </c>
      <c r="I58" s="91">
        <v>8</v>
      </c>
      <c r="J58" s="91" t="s">
        <v>26</v>
      </c>
      <c r="K58" s="91">
        <v>9</v>
      </c>
      <c r="L58" s="38"/>
      <c r="M58" s="38"/>
      <c r="N58" s="38"/>
      <c r="O58" s="38"/>
      <c r="P58" s="33">
        <v>4</v>
      </c>
      <c r="Q58" s="34">
        <f t="shared" si="5"/>
        <v>5.4</v>
      </c>
      <c r="R58" s="35" t="str">
        <f t="shared" si="3"/>
        <v>D+</v>
      </c>
      <c r="S58" s="36" t="str">
        <f t="shared" si="1"/>
        <v>Trung bình yếu</v>
      </c>
      <c r="T58" s="37" t="str">
        <f t="shared" si="4"/>
        <v/>
      </c>
      <c r="U58" s="87"/>
      <c r="V58" s="85" t="str">
        <f t="shared" si="6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239</v>
      </c>
      <c r="D59" s="28" t="s">
        <v>240</v>
      </c>
      <c r="E59" s="29" t="s">
        <v>234</v>
      </c>
      <c r="F59" s="30" t="s">
        <v>241</v>
      </c>
      <c r="G59" s="27" t="s">
        <v>242</v>
      </c>
      <c r="H59" s="91">
        <v>9</v>
      </c>
      <c r="I59" s="91">
        <v>7</v>
      </c>
      <c r="J59" s="91" t="s">
        <v>26</v>
      </c>
      <c r="K59" s="91">
        <v>9</v>
      </c>
      <c r="L59" s="38"/>
      <c r="M59" s="38"/>
      <c r="N59" s="38"/>
      <c r="O59" s="38"/>
      <c r="P59" s="33">
        <v>1</v>
      </c>
      <c r="Q59" s="34">
        <f t="shared" si="5"/>
        <v>3.2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87"/>
      <c r="V59" s="85" t="str">
        <f t="shared" si="6"/>
        <v>Học lại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243</v>
      </c>
      <c r="D60" s="28" t="s">
        <v>112</v>
      </c>
      <c r="E60" s="29" t="s">
        <v>234</v>
      </c>
      <c r="F60" s="30" t="s">
        <v>244</v>
      </c>
      <c r="G60" s="27" t="s">
        <v>72</v>
      </c>
      <c r="H60" s="91">
        <v>8</v>
      </c>
      <c r="I60" s="91">
        <v>8</v>
      </c>
      <c r="J60" s="91" t="s">
        <v>26</v>
      </c>
      <c r="K60" s="91">
        <v>7</v>
      </c>
      <c r="L60" s="38"/>
      <c r="M60" s="38"/>
      <c r="N60" s="38"/>
      <c r="O60" s="38"/>
      <c r="P60" s="33">
        <v>5</v>
      </c>
      <c r="Q60" s="34">
        <f t="shared" si="5"/>
        <v>5.8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87"/>
      <c r="V60" s="85" t="str">
        <f t="shared" si="6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245</v>
      </c>
      <c r="D61" s="28" t="s">
        <v>112</v>
      </c>
      <c r="E61" s="29" t="s">
        <v>234</v>
      </c>
      <c r="F61" s="30" t="s">
        <v>246</v>
      </c>
      <c r="G61" s="27" t="s">
        <v>106</v>
      </c>
      <c r="H61" s="91">
        <v>7</v>
      </c>
      <c r="I61" s="91">
        <v>6</v>
      </c>
      <c r="J61" s="91" t="s">
        <v>26</v>
      </c>
      <c r="K61" s="91">
        <v>7</v>
      </c>
      <c r="L61" s="38"/>
      <c r="M61" s="38"/>
      <c r="N61" s="38"/>
      <c r="O61" s="38"/>
      <c r="P61" s="33">
        <v>2</v>
      </c>
      <c r="Q61" s="34">
        <f t="shared" si="5"/>
        <v>3.4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87"/>
      <c r="V61" s="85" t="str">
        <f t="shared" si="6"/>
        <v>Học lại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247</v>
      </c>
      <c r="D62" s="28" t="s">
        <v>248</v>
      </c>
      <c r="E62" s="29" t="s">
        <v>249</v>
      </c>
      <c r="F62" s="30" t="s">
        <v>250</v>
      </c>
      <c r="G62" s="27" t="s">
        <v>80</v>
      </c>
      <c r="H62" s="91">
        <v>7</v>
      </c>
      <c r="I62" s="91">
        <v>7</v>
      </c>
      <c r="J62" s="91" t="s">
        <v>26</v>
      </c>
      <c r="K62" s="91">
        <v>6</v>
      </c>
      <c r="L62" s="38"/>
      <c r="M62" s="38"/>
      <c r="N62" s="38"/>
      <c r="O62" s="38"/>
      <c r="P62" s="33">
        <v>1</v>
      </c>
      <c r="Q62" s="34">
        <f t="shared" si="5"/>
        <v>2.7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87"/>
      <c r="V62" s="85" t="str">
        <f t="shared" si="6"/>
        <v>Học lại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251</v>
      </c>
      <c r="D63" s="28" t="s">
        <v>108</v>
      </c>
      <c r="E63" s="29" t="s">
        <v>252</v>
      </c>
      <c r="F63" s="30" t="s">
        <v>253</v>
      </c>
      <c r="G63" s="27" t="s">
        <v>65</v>
      </c>
      <c r="H63" s="91">
        <v>9</v>
      </c>
      <c r="I63" s="91">
        <v>8</v>
      </c>
      <c r="J63" s="91" t="s">
        <v>26</v>
      </c>
      <c r="K63" s="91">
        <v>7</v>
      </c>
      <c r="L63" s="38"/>
      <c r="M63" s="38"/>
      <c r="N63" s="38"/>
      <c r="O63" s="38"/>
      <c r="P63" s="33">
        <v>1</v>
      </c>
      <c r="Q63" s="34">
        <f t="shared" si="5"/>
        <v>3.1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87"/>
      <c r="V63" s="85" t="str">
        <f t="shared" si="6"/>
        <v>Học lại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254</v>
      </c>
      <c r="D64" s="28" t="s">
        <v>248</v>
      </c>
      <c r="E64" s="29" t="s">
        <v>255</v>
      </c>
      <c r="F64" s="30" t="s">
        <v>256</v>
      </c>
      <c r="G64" s="27" t="s">
        <v>80</v>
      </c>
      <c r="H64" s="91">
        <v>5</v>
      </c>
      <c r="I64" s="91">
        <v>6</v>
      </c>
      <c r="J64" s="91" t="s">
        <v>26</v>
      </c>
      <c r="K64" s="91">
        <v>6</v>
      </c>
      <c r="L64" s="38"/>
      <c r="M64" s="38"/>
      <c r="N64" s="38"/>
      <c r="O64" s="38"/>
      <c r="P64" s="33">
        <v>1</v>
      </c>
      <c r="Q64" s="34">
        <f t="shared" si="5"/>
        <v>2.4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87"/>
      <c r="V64" s="85" t="str">
        <f t="shared" si="6"/>
        <v>Học lại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257</v>
      </c>
      <c r="D65" s="28" t="s">
        <v>258</v>
      </c>
      <c r="E65" s="29" t="s">
        <v>255</v>
      </c>
      <c r="F65" s="30" t="s">
        <v>259</v>
      </c>
      <c r="G65" s="27" t="s">
        <v>80</v>
      </c>
      <c r="H65" s="91">
        <v>5</v>
      </c>
      <c r="I65" s="91">
        <v>5</v>
      </c>
      <c r="J65" s="91" t="s">
        <v>26</v>
      </c>
      <c r="K65" s="91">
        <v>6</v>
      </c>
      <c r="L65" s="38"/>
      <c r="M65" s="38"/>
      <c r="N65" s="38"/>
      <c r="O65" s="38"/>
      <c r="P65" s="33">
        <v>1</v>
      </c>
      <c r="Q65" s="34">
        <f t="shared" si="5"/>
        <v>2.2999999999999998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87"/>
      <c r="V65" s="85" t="str">
        <f t="shared" si="6"/>
        <v>Học lại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03" t="s">
        <v>27</v>
      </c>
      <c r="C67" s="103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28</v>
      </c>
      <c r="C68" s="45"/>
      <c r="D68" s="46">
        <f>+$Y$8</f>
        <v>56</v>
      </c>
      <c r="E68" s="47" t="s">
        <v>29</v>
      </c>
      <c r="F68" s="47"/>
      <c r="G68" s="94" t="s">
        <v>30</v>
      </c>
      <c r="H68" s="94"/>
      <c r="I68" s="94"/>
      <c r="J68" s="94"/>
      <c r="K68" s="94"/>
      <c r="L68" s="94"/>
      <c r="M68" s="94"/>
      <c r="N68" s="94"/>
      <c r="O68" s="94"/>
      <c r="P68" s="48">
        <f>$Y$8 -COUNTIF($T$9:$T$230,"Vắng") -COUNTIF($T$9:$T$230,"Vắng có phép") - COUNTIF($T$9:$T$230,"Đình chỉ thi") - COUNTIF($T$9:$T$230,"Không đủ ĐKDT")</f>
        <v>52</v>
      </c>
      <c r="Q68" s="48"/>
      <c r="R68" s="49"/>
      <c r="S68" s="50"/>
      <c r="T68" s="50" t="s">
        <v>29</v>
      </c>
      <c r="U68" s="3"/>
    </row>
    <row r="69" spans="1:38" ht="16.5" customHeight="1">
      <c r="A69" s="2"/>
      <c r="B69" s="45" t="s">
        <v>31</v>
      </c>
      <c r="C69" s="45"/>
      <c r="D69" s="46">
        <f>+$AJ$8</f>
        <v>23</v>
      </c>
      <c r="E69" s="47" t="s">
        <v>29</v>
      </c>
      <c r="F69" s="47"/>
      <c r="G69" s="94" t="s">
        <v>32</v>
      </c>
      <c r="H69" s="94"/>
      <c r="I69" s="94"/>
      <c r="J69" s="94"/>
      <c r="K69" s="94"/>
      <c r="L69" s="94"/>
      <c r="M69" s="94"/>
      <c r="N69" s="94"/>
      <c r="O69" s="94"/>
      <c r="P69" s="51">
        <f>COUNTIF($T$9:$T$106,"Vắng")</f>
        <v>0</v>
      </c>
      <c r="Q69" s="51"/>
      <c r="R69" s="52"/>
      <c r="S69" s="50"/>
      <c r="T69" s="50" t="s">
        <v>29</v>
      </c>
      <c r="U69" s="3"/>
    </row>
    <row r="70" spans="1:38" ht="16.5" customHeight="1">
      <c r="A70" s="2"/>
      <c r="B70" s="45" t="s">
        <v>44</v>
      </c>
      <c r="C70" s="45"/>
      <c r="D70" s="79">
        <f>COUNTIF(V10:V65,"Học lại")</f>
        <v>33</v>
      </c>
      <c r="E70" s="47" t="s">
        <v>29</v>
      </c>
      <c r="F70" s="47"/>
      <c r="G70" s="94" t="s">
        <v>45</v>
      </c>
      <c r="H70" s="94"/>
      <c r="I70" s="94"/>
      <c r="J70" s="94"/>
      <c r="K70" s="94"/>
      <c r="L70" s="94"/>
      <c r="M70" s="94"/>
      <c r="N70" s="94"/>
      <c r="O70" s="94"/>
      <c r="P70" s="48">
        <f>COUNTIF($T$9:$T$106,"Vắng có phép")</f>
        <v>0</v>
      </c>
      <c r="Q70" s="48"/>
      <c r="R70" s="49"/>
      <c r="S70" s="50"/>
      <c r="T70" s="50" t="s">
        <v>29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0" t="s">
        <v>33</v>
      </c>
      <c r="C72" s="80"/>
      <c r="D72" s="81">
        <f>COUNTIF(V10:V65,"Thi lại")</f>
        <v>0</v>
      </c>
      <c r="E72" s="82" t="s">
        <v>29</v>
      </c>
      <c r="F72" s="3"/>
      <c r="G72" s="3"/>
      <c r="H72" s="3"/>
      <c r="I72" s="3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3"/>
    </row>
    <row r="73" spans="1:38">
      <c r="B73" s="80"/>
      <c r="C73" s="80"/>
      <c r="D73" s="81"/>
      <c r="E73" s="82"/>
      <c r="F73" s="3"/>
      <c r="G73" s="3"/>
      <c r="H73" s="3"/>
      <c r="I73" s="3"/>
      <c r="J73" s="95" t="s">
        <v>1045</v>
      </c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3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  <filterColumn colId="12"/>
  </autoFilter>
  <mergeCells count="43">
    <mergeCell ref="J73:T73"/>
    <mergeCell ref="G68:O68"/>
    <mergeCell ref="G69:O69"/>
    <mergeCell ref="G70:O70"/>
    <mergeCell ref="J72:T72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7:J8"/>
    <mergeCell ref="K7:K8"/>
    <mergeCell ref="L7:L8"/>
    <mergeCell ref="H7:H8"/>
    <mergeCell ref="M7:N7"/>
    <mergeCell ref="B7:B8"/>
    <mergeCell ref="C7:C8"/>
    <mergeCell ref="D7:E8"/>
    <mergeCell ref="F7:F8"/>
    <mergeCell ref="I7:I8"/>
    <mergeCell ref="AJ4:AK6"/>
    <mergeCell ref="S7:S8"/>
    <mergeCell ref="T7:T9"/>
    <mergeCell ref="B9:G9"/>
    <mergeCell ref="B67:C67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</mergeCells>
  <conditionalFormatting sqref="H10:P65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0 AL2:AL8 X2:AK3 W4:AK8 V10:W65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2017-06-16T07:35:36Z</cp:lastPrinted>
  <dcterms:created xsi:type="dcterms:W3CDTF">2015-04-17T02:48:53Z</dcterms:created>
  <dcterms:modified xsi:type="dcterms:W3CDTF">2017-06-17T07:15:01Z</dcterms:modified>
</cp:coreProperties>
</file>