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AM HỌC 2016 - 2017 - KY 2\DANH SACH SV DU THI - KHOA QTKD\"/>
    </mc:Choice>
  </mc:AlternateContent>
  <bookViews>
    <workbookView xWindow="0" yWindow="0" windowWidth="20400" windowHeight="7455" firstSheet="1" activeTab="4"/>
  </bookViews>
  <sheets>
    <sheet name="KT Vi MÔ (4)" sheetId="12" r:id="rId1"/>
    <sheet name="KT Vi MÔ (3)" sheetId="15" r:id="rId2"/>
    <sheet name="KT Vi MÔ (2)" sheetId="14" r:id="rId3"/>
    <sheet name="KT Vi MÔ (1)" sheetId="13" r:id="rId4"/>
    <sheet name="KT VĨ MÔ (3)" sheetId="11" r:id="rId5"/>
    <sheet name="KT VĨ MÔ (2)" sheetId="10" r:id="rId6"/>
    <sheet name="KT VĨ MÔ" sheetId="1" r:id="rId7"/>
  </sheets>
  <definedNames>
    <definedName name="_xlnm._FilterDatabase" localSheetId="6" hidden="1">'KT VĨ MÔ'!$A$8:$AM$60</definedName>
    <definedName name="_xlnm._FilterDatabase" localSheetId="3" hidden="1">'KT Vi MÔ (1)'!$A$8:$AM$75</definedName>
    <definedName name="_xlnm._FilterDatabase" localSheetId="2" hidden="1">'KT Vi MÔ (2)'!$A$8:$AM$77</definedName>
    <definedName name="_xlnm._FilterDatabase" localSheetId="5" hidden="1">'KT VĨ MÔ (2)'!$A$8:$AM$60</definedName>
    <definedName name="_xlnm._FilterDatabase" localSheetId="1" hidden="1">'KT Vi MÔ (3)'!$A$8:$AM$76</definedName>
    <definedName name="_xlnm._FilterDatabase" localSheetId="4" hidden="1">'KT VĨ MÔ (3)'!$A$8:$AM$63</definedName>
    <definedName name="_xlnm._FilterDatabase" localSheetId="0" hidden="1">'KT Vi MÔ (4)'!$A$8:$AM$76</definedName>
    <definedName name="_xlnm.Print_Titles" localSheetId="6">'KT VĨ MÔ'!$4:$9</definedName>
    <definedName name="_xlnm.Print_Titles" localSheetId="3">'KT Vi MÔ (1)'!$4:$9</definedName>
    <definedName name="_xlnm.Print_Titles" localSheetId="2">'KT Vi MÔ (2)'!$4:$9</definedName>
    <definedName name="_xlnm.Print_Titles" localSheetId="5">'KT VĨ MÔ (2)'!$4:$9</definedName>
    <definedName name="_xlnm.Print_Titles" localSheetId="1">'KT Vi MÔ (3)'!$4:$9</definedName>
    <definedName name="_xlnm.Print_Titles" localSheetId="4">'KT VĨ MÔ (3)'!$4:$9</definedName>
    <definedName name="_xlnm.Print_Titles" localSheetId="0">'KT Vi MÔ (4)'!$4:$9</definedName>
  </definedNames>
  <calcPr calcId="152511"/>
</workbook>
</file>

<file path=xl/calcChain.xml><?xml version="1.0" encoding="utf-8"?>
<calcChain xmlns="http://schemas.openxmlformats.org/spreadsheetml/2006/main">
  <c r="T75" i="14" l="1"/>
  <c r="T76" i="15"/>
  <c r="T75" i="15"/>
  <c r="T74" i="15"/>
  <c r="T73" i="15"/>
  <c r="T72" i="15"/>
  <c r="T71" i="15"/>
  <c r="T70" i="15"/>
  <c r="T69" i="15"/>
  <c r="T68" i="15"/>
  <c r="T67" i="15"/>
  <c r="T66" i="15"/>
  <c r="T65" i="15"/>
  <c r="T64" i="15"/>
  <c r="T63" i="15"/>
  <c r="T62" i="15"/>
  <c r="T61" i="15"/>
  <c r="T60" i="15"/>
  <c r="T59" i="15"/>
  <c r="T58" i="15"/>
  <c r="T57" i="15"/>
  <c r="T56" i="15"/>
  <c r="T55" i="15"/>
  <c r="T54" i="15"/>
  <c r="T53" i="15"/>
  <c r="T52" i="15"/>
  <c r="T51" i="15"/>
  <c r="T50" i="15"/>
  <c r="T49" i="15"/>
  <c r="T48" i="15"/>
  <c r="T47" i="15"/>
  <c r="T46" i="15"/>
  <c r="T45" i="15"/>
  <c r="T44" i="15"/>
  <c r="T43" i="15"/>
  <c r="T42" i="15"/>
  <c r="T41" i="15"/>
  <c r="T40" i="15"/>
  <c r="T39" i="15"/>
  <c r="T38" i="15"/>
  <c r="T37" i="15"/>
  <c r="T36" i="15"/>
  <c r="T35" i="15"/>
  <c r="T34" i="15"/>
  <c r="T33" i="15"/>
  <c r="T32" i="15"/>
  <c r="T31" i="15"/>
  <c r="T30" i="15"/>
  <c r="T29" i="15"/>
  <c r="T28" i="15"/>
  <c r="T27" i="15"/>
  <c r="T26" i="15"/>
  <c r="T25" i="15"/>
  <c r="T24" i="15"/>
  <c r="T23" i="15"/>
  <c r="T22" i="15"/>
  <c r="T21" i="15"/>
  <c r="T20" i="15"/>
  <c r="T19" i="15"/>
  <c r="T18" i="15"/>
  <c r="T17" i="15"/>
  <c r="T16" i="15"/>
  <c r="T15" i="15"/>
  <c r="T14" i="15"/>
  <c r="T13" i="15"/>
  <c r="T12" i="15"/>
  <c r="T11" i="15"/>
  <c r="AF8" i="15" s="1"/>
  <c r="T10" i="15"/>
  <c r="P9" i="15"/>
  <c r="Q31" i="15" s="1"/>
  <c r="R31" i="15" s="1"/>
  <c r="Z8" i="15"/>
  <c r="Y8" i="15"/>
  <c r="T77" i="14"/>
  <c r="T76" i="14"/>
  <c r="T74" i="14"/>
  <c r="T73" i="14"/>
  <c r="T72" i="14"/>
  <c r="T71" i="14"/>
  <c r="T70" i="14"/>
  <c r="T69" i="14"/>
  <c r="T68" i="14"/>
  <c r="T67" i="14"/>
  <c r="T66" i="14"/>
  <c r="T65" i="14"/>
  <c r="T64" i="14"/>
  <c r="T63" i="14"/>
  <c r="T62" i="14"/>
  <c r="T61" i="14"/>
  <c r="T60" i="14"/>
  <c r="T59" i="14"/>
  <c r="T58" i="14"/>
  <c r="T57" i="14"/>
  <c r="T56" i="14"/>
  <c r="T55" i="14"/>
  <c r="T54" i="14"/>
  <c r="T53" i="14"/>
  <c r="T52" i="14"/>
  <c r="T51" i="14"/>
  <c r="T50" i="14"/>
  <c r="T49" i="14"/>
  <c r="T48" i="14"/>
  <c r="T47" i="14"/>
  <c r="T46" i="14"/>
  <c r="T45" i="14"/>
  <c r="T44" i="14"/>
  <c r="T43" i="14"/>
  <c r="T42" i="14"/>
  <c r="T41" i="14"/>
  <c r="T40" i="14"/>
  <c r="T39" i="14"/>
  <c r="T38" i="14"/>
  <c r="T37" i="14"/>
  <c r="T36" i="14"/>
  <c r="T35" i="14"/>
  <c r="T34" i="14"/>
  <c r="T33" i="14"/>
  <c r="T32" i="14"/>
  <c r="T31" i="14"/>
  <c r="T30" i="14"/>
  <c r="T29" i="14"/>
  <c r="T28" i="14"/>
  <c r="T27" i="14"/>
  <c r="T26" i="14"/>
  <c r="T25" i="14"/>
  <c r="T24" i="14"/>
  <c r="T23" i="14"/>
  <c r="T22" i="14"/>
  <c r="T21" i="14"/>
  <c r="T20" i="14"/>
  <c r="T19" i="14"/>
  <c r="T18" i="14"/>
  <c r="T17" i="14"/>
  <c r="T16" i="14"/>
  <c r="T15" i="14"/>
  <c r="T14" i="14"/>
  <c r="T13" i="14"/>
  <c r="T12" i="14"/>
  <c r="T11" i="14"/>
  <c r="T10" i="14"/>
  <c r="P9" i="14"/>
  <c r="Q31" i="14" s="1"/>
  <c r="R31" i="14" s="1"/>
  <c r="Z8" i="14"/>
  <c r="Y8" i="14"/>
  <c r="T75" i="13"/>
  <c r="T74" i="13"/>
  <c r="T73" i="13"/>
  <c r="T72" i="13"/>
  <c r="T71" i="13"/>
  <c r="T70" i="13"/>
  <c r="T69" i="13"/>
  <c r="T68" i="13"/>
  <c r="T67" i="13"/>
  <c r="T66" i="13"/>
  <c r="T65" i="13"/>
  <c r="T64" i="13"/>
  <c r="T63" i="13"/>
  <c r="T62" i="13"/>
  <c r="T61" i="13"/>
  <c r="T60" i="13"/>
  <c r="T59" i="13"/>
  <c r="T58" i="13"/>
  <c r="T57" i="13"/>
  <c r="T56" i="13"/>
  <c r="T55" i="13"/>
  <c r="T54" i="13"/>
  <c r="T53" i="13"/>
  <c r="T52" i="13"/>
  <c r="T51" i="13"/>
  <c r="T50" i="13"/>
  <c r="T49" i="13"/>
  <c r="T48" i="13"/>
  <c r="T47" i="13"/>
  <c r="T46" i="13"/>
  <c r="T45" i="13"/>
  <c r="T44" i="13"/>
  <c r="T43" i="13"/>
  <c r="T42" i="13"/>
  <c r="T41" i="13"/>
  <c r="T40" i="13"/>
  <c r="T39" i="13"/>
  <c r="T38" i="13"/>
  <c r="T37" i="13"/>
  <c r="T36" i="13"/>
  <c r="T35" i="13"/>
  <c r="T34" i="13"/>
  <c r="T33" i="13"/>
  <c r="T32" i="13"/>
  <c r="T31" i="13"/>
  <c r="T30" i="13"/>
  <c r="T29" i="13"/>
  <c r="T28" i="13"/>
  <c r="T27" i="13"/>
  <c r="T26" i="13"/>
  <c r="T25" i="13"/>
  <c r="T24" i="13"/>
  <c r="T23" i="13"/>
  <c r="T22" i="13"/>
  <c r="T21" i="13"/>
  <c r="T20" i="13"/>
  <c r="T19" i="13"/>
  <c r="T18" i="13"/>
  <c r="T17" i="13"/>
  <c r="T16" i="13"/>
  <c r="T15" i="13"/>
  <c r="T14" i="13"/>
  <c r="T13" i="13"/>
  <c r="T12" i="13"/>
  <c r="T11" i="13"/>
  <c r="T10" i="13"/>
  <c r="P9" i="13"/>
  <c r="Q35" i="13" s="1"/>
  <c r="Z8" i="13"/>
  <c r="Y8" i="13"/>
  <c r="Q13" i="15" l="1"/>
  <c r="R13" i="15" s="1"/>
  <c r="Q21" i="15"/>
  <c r="R21" i="15" s="1"/>
  <c r="Q29" i="15"/>
  <c r="R29" i="15" s="1"/>
  <c r="AD8" i="15"/>
  <c r="Q17" i="15"/>
  <c r="R17" i="15" s="1"/>
  <c r="Q25" i="15"/>
  <c r="R25" i="15" s="1"/>
  <c r="Q33" i="15"/>
  <c r="AB8" i="15"/>
  <c r="Q11" i="15"/>
  <c r="R11" i="15" s="1"/>
  <c r="Q15" i="15"/>
  <c r="R15" i="15" s="1"/>
  <c r="Q19" i="15"/>
  <c r="R19" i="15" s="1"/>
  <c r="Q23" i="15"/>
  <c r="R23" i="15" s="1"/>
  <c r="Q27" i="15"/>
  <c r="R27" i="15" s="1"/>
  <c r="Q17" i="14"/>
  <c r="R17" i="14" s="1"/>
  <c r="Q25" i="14"/>
  <c r="R25" i="14" s="1"/>
  <c r="Q33" i="14"/>
  <c r="Q75" i="14"/>
  <c r="S75" i="14" s="1"/>
  <c r="Q13" i="14"/>
  <c r="R13" i="14" s="1"/>
  <c r="Q21" i="14"/>
  <c r="R21" i="14" s="1"/>
  <c r="Q29" i="14"/>
  <c r="R29" i="14" s="1"/>
  <c r="Q11" i="14"/>
  <c r="R11" i="14" s="1"/>
  <c r="AD8" i="14"/>
  <c r="Q15" i="14"/>
  <c r="R15" i="14" s="1"/>
  <c r="Q19" i="14"/>
  <c r="R19" i="14" s="1"/>
  <c r="Q23" i="14"/>
  <c r="R23" i="14" s="1"/>
  <c r="Q27" i="14"/>
  <c r="R27" i="14" s="1"/>
  <c r="R75" i="14"/>
  <c r="AB8" i="14"/>
  <c r="AF8" i="14"/>
  <c r="R33" i="15"/>
  <c r="X33" i="15"/>
  <c r="Q75" i="15"/>
  <c r="X75" i="15" s="1"/>
  <c r="Q73" i="15"/>
  <c r="Q71" i="15"/>
  <c r="X71" i="15" s="1"/>
  <c r="Q69" i="15"/>
  <c r="Q67" i="15"/>
  <c r="X67" i="15" s="1"/>
  <c r="Q65" i="15"/>
  <c r="Q63" i="15"/>
  <c r="Q61" i="15"/>
  <c r="Q59" i="15"/>
  <c r="X59" i="15" s="1"/>
  <c r="Q57" i="15"/>
  <c r="Q55" i="15"/>
  <c r="X55" i="15" s="1"/>
  <c r="Q53" i="15"/>
  <c r="Q51" i="15"/>
  <c r="X51" i="15" s="1"/>
  <c r="Q49" i="15"/>
  <c r="Q47" i="15"/>
  <c r="Q45" i="15"/>
  <c r="Q43" i="15"/>
  <c r="X43" i="15" s="1"/>
  <c r="Q41" i="15"/>
  <c r="Q39" i="15"/>
  <c r="X39" i="15" s="1"/>
  <c r="Q37" i="15"/>
  <c r="Q76" i="15"/>
  <c r="Q74" i="15"/>
  <c r="Q72" i="15"/>
  <c r="Q70" i="15"/>
  <c r="Q68" i="15"/>
  <c r="Q66" i="15"/>
  <c r="Q64" i="15"/>
  <c r="Q62" i="15"/>
  <c r="Q60" i="15"/>
  <c r="Q58" i="15"/>
  <c r="Q56" i="15"/>
  <c r="Q54" i="15"/>
  <c r="Q52" i="15"/>
  <c r="Q50" i="15"/>
  <c r="Q48" i="15"/>
  <c r="Q46" i="15"/>
  <c r="Q44" i="15"/>
  <c r="Q42" i="15"/>
  <c r="Q40" i="15"/>
  <c r="Q38" i="15"/>
  <c r="Q36" i="15"/>
  <c r="Q34" i="15"/>
  <c r="X34" i="15" s="1"/>
  <c r="Q32" i="15"/>
  <c r="X32" i="15" s="1"/>
  <c r="Q30" i="15"/>
  <c r="Q28" i="15"/>
  <c r="X28" i="15" s="1"/>
  <c r="Q26" i="15"/>
  <c r="Q24" i="15"/>
  <c r="X24" i="15" s="1"/>
  <c r="Q22" i="15"/>
  <c r="Q20" i="15"/>
  <c r="X20" i="15" s="1"/>
  <c r="Q18" i="15"/>
  <c r="Q16" i="15"/>
  <c r="X16" i="15" s="1"/>
  <c r="Q14" i="15"/>
  <c r="Q12" i="15"/>
  <c r="X12" i="15" s="1"/>
  <c r="Q10" i="15"/>
  <c r="Q35" i="15"/>
  <c r="P81" i="15"/>
  <c r="AC8" i="15"/>
  <c r="P80" i="15"/>
  <c r="X11" i="15"/>
  <c r="S13" i="15"/>
  <c r="X13" i="15"/>
  <c r="S15" i="15"/>
  <c r="S17" i="15"/>
  <c r="X17" i="15"/>
  <c r="S19" i="15"/>
  <c r="S21" i="15"/>
  <c r="S23" i="15"/>
  <c r="S25" i="15"/>
  <c r="X27" i="15"/>
  <c r="S29" i="15"/>
  <c r="X29" i="15"/>
  <c r="S31" i="15"/>
  <c r="X31" i="15"/>
  <c r="S33" i="15"/>
  <c r="X47" i="15"/>
  <c r="X63" i="15"/>
  <c r="AD8" i="13"/>
  <c r="R33" i="14"/>
  <c r="X33" i="14"/>
  <c r="Q76" i="14"/>
  <c r="X76" i="14" s="1"/>
  <c r="Q73" i="14"/>
  <c r="Q71" i="14"/>
  <c r="X71" i="14" s="1"/>
  <c r="Q69" i="14"/>
  <c r="Q67" i="14"/>
  <c r="X67" i="14" s="1"/>
  <c r="Q65" i="14"/>
  <c r="Q63" i="14"/>
  <c r="Q61" i="14"/>
  <c r="Q59" i="14"/>
  <c r="X59" i="14" s="1"/>
  <c r="Q57" i="14"/>
  <c r="Q55" i="14"/>
  <c r="X55" i="14" s="1"/>
  <c r="Q53" i="14"/>
  <c r="Q51" i="14"/>
  <c r="X51" i="14" s="1"/>
  <c r="Q49" i="14"/>
  <c r="Q47" i="14"/>
  <c r="X47" i="14" s="1"/>
  <c r="Q45" i="14"/>
  <c r="Q43" i="14"/>
  <c r="X43" i="14" s="1"/>
  <c r="Q41" i="14"/>
  <c r="Q39" i="14"/>
  <c r="X39" i="14" s="1"/>
  <c r="Q37" i="14"/>
  <c r="Q77" i="14"/>
  <c r="Q74" i="14"/>
  <c r="Q72" i="14"/>
  <c r="Q70" i="14"/>
  <c r="Q68" i="14"/>
  <c r="Q66" i="14"/>
  <c r="Q64" i="14"/>
  <c r="Q62" i="14"/>
  <c r="Q60" i="14"/>
  <c r="Q58" i="14"/>
  <c r="Q56" i="14"/>
  <c r="Q54" i="14"/>
  <c r="Q52" i="14"/>
  <c r="Q50" i="14"/>
  <c r="Q48" i="14"/>
  <c r="Q46" i="14"/>
  <c r="Q44" i="14"/>
  <c r="Q42" i="14"/>
  <c r="Q40" i="14"/>
  <c r="Q38" i="14"/>
  <c r="Q36" i="14"/>
  <c r="Q34" i="14"/>
  <c r="X34" i="14" s="1"/>
  <c r="Q32" i="14"/>
  <c r="X32" i="14" s="1"/>
  <c r="Q30" i="14"/>
  <c r="Q28" i="14"/>
  <c r="X28" i="14" s="1"/>
  <c r="Q26" i="14"/>
  <c r="Q24" i="14"/>
  <c r="X24" i="14" s="1"/>
  <c r="Q22" i="14"/>
  <c r="Q20" i="14"/>
  <c r="X20" i="14" s="1"/>
  <c r="Q18" i="14"/>
  <c r="Q16" i="14"/>
  <c r="X16" i="14" s="1"/>
  <c r="Q14" i="14"/>
  <c r="Q12" i="14"/>
  <c r="X12" i="14" s="1"/>
  <c r="Q10" i="14"/>
  <c r="Q35" i="14"/>
  <c r="P82" i="14"/>
  <c r="AC8" i="14"/>
  <c r="P81" i="14"/>
  <c r="S13" i="14"/>
  <c r="X13" i="14"/>
  <c r="S15" i="14"/>
  <c r="S17" i="14"/>
  <c r="X17" i="14"/>
  <c r="S21" i="14"/>
  <c r="S23" i="14"/>
  <c r="X25" i="14"/>
  <c r="S27" i="14"/>
  <c r="S29" i="14"/>
  <c r="X29" i="14"/>
  <c r="S31" i="14"/>
  <c r="X31" i="14"/>
  <c r="S33" i="14"/>
  <c r="X63" i="14"/>
  <c r="AB8" i="13"/>
  <c r="AF8" i="13"/>
  <c r="R35" i="13"/>
  <c r="X35" i="13"/>
  <c r="S35" i="13"/>
  <c r="P80" i="13"/>
  <c r="P79" i="13"/>
  <c r="Q13" i="13"/>
  <c r="Q17" i="13"/>
  <c r="Q21" i="13"/>
  <c r="Q25" i="13"/>
  <c r="Q27" i="13"/>
  <c r="Q29" i="13"/>
  <c r="Q31" i="13"/>
  <c r="Q33" i="13"/>
  <c r="Q75" i="13"/>
  <c r="Q73" i="13"/>
  <c r="X73" i="13" s="1"/>
  <c r="Q71" i="13"/>
  <c r="Q69" i="13"/>
  <c r="X69" i="13" s="1"/>
  <c r="Q67" i="13"/>
  <c r="Q65" i="13"/>
  <c r="X65" i="13" s="1"/>
  <c r="Q63" i="13"/>
  <c r="Q61" i="13"/>
  <c r="X61" i="13" s="1"/>
  <c r="Q59" i="13"/>
  <c r="Q57" i="13"/>
  <c r="X57" i="13" s="1"/>
  <c r="Q55" i="13"/>
  <c r="Q53" i="13"/>
  <c r="Q51" i="13"/>
  <c r="Q49" i="13"/>
  <c r="Q47" i="13"/>
  <c r="Q45" i="13"/>
  <c r="Q43" i="13"/>
  <c r="Q41" i="13"/>
  <c r="Q39" i="13"/>
  <c r="Q37" i="13"/>
  <c r="Q74" i="13"/>
  <c r="Q72" i="13"/>
  <c r="Q70" i="13"/>
  <c r="Q68" i="13"/>
  <c r="Q66" i="13"/>
  <c r="Q64" i="13"/>
  <c r="Q62" i="13"/>
  <c r="Q60" i="13"/>
  <c r="Q58" i="13"/>
  <c r="Q56" i="13"/>
  <c r="Q54" i="13"/>
  <c r="Q11" i="13"/>
  <c r="X11" i="13" s="1"/>
  <c r="Q15" i="13"/>
  <c r="Q19" i="13"/>
  <c r="Q23" i="13"/>
  <c r="AC8" i="13"/>
  <c r="Q10" i="13"/>
  <c r="X10" i="13" s="1"/>
  <c r="Q12" i="13"/>
  <c r="Q14" i="13"/>
  <c r="Q16" i="13"/>
  <c r="X16" i="13" s="1"/>
  <c r="Q18" i="13"/>
  <c r="Q20" i="13"/>
  <c r="Q22" i="13"/>
  <c r="Q24" i="13"/>
  <c r="X24" i="13" s="1"/>
  <c r="Q26" i="13"/>
  <c r="Q28" i="13"/>
  <c r="Q30" i="13"/>
  <c r="Q32" i="13"/>
  <c r="X32" i="13" s="1"/>
  <c r="Q34" i="13"/>
  <c r="Q36" i="13"/>
  <c r="Q38" i="13"/>
  <c r="Q40" i="13"/>
  <c r="Q42" i="13"/>
  <c r="Q44" i="13"/>
  <c r="Q46" i="13"/>
  <c r="Q48" i="13"/>
  <c r="Q50" i="13"/>
  <c r="Q52" i="13"/>
  <c r="T76" i="12"/>
  <c r="T75" i="12"/>
  <c r="T74" i="12"/>
  <c r="T73" i="12"/>
  <c r="T72" i="12"/>
  <c r="T71" i="12"/>
  <c r="T70" i="12"/>
  <c r="T69" i="12"/>
  <c r="T68" i="12"/>
  <c r="T67" i="12"/>
  <c r="T66" i="12"/>
  <c r="T65" i="12"/>
  <c r="T64" i="12"/>
  <c r="T63" i="12"/>
  <c r="T62" i="12"/>
  <c r="T61" i="12"/>
  <c r="T60" i="12"/>
  <c r="T59" i="12"/>
  <c r="T58" i="12"/>
  <c r="T57" i="12"/>
  <c r="T56" i="12"/>
  <c r="T55" i="12"/>
  <c r="T54" i="12"/>
  <c r="T53" i="12"/>
  <c r="T52" i="12"/>
  <c r="T51" i="12"/>
  <c r="T50" i="12"/>
  <c r="T49" i="12"/>
  <c r="T48" i="12"/>
  <c r="T47" i="12"/>
  <c r="T46" i="12"/>
  <c r="T45" i="12"/>
  <c r="T44" i="12"/>
  <c r="T43" i="12"/>
  <c r="T42" i="12"/>
  <c r="T41" i="12"/>
  <c r="T40" i="12"/>
  <c r="T39" i="12"/>
  <c r="T38" i="12"/>
  <c r="T37" i="12"/>
  <c r="T36" i="12"/>
  <c r="T35" i="12"/>
  <c r="T34" i="12"/>
  <c r="T33" i="12"/>
  <c r="T32" i="12"/>
  <c r="T31" i="12"/>
  <c r="T30" i="12"/>
  <c r="T29" i="12"/>
  <c r="T28" i="12"/>
  <c r="T27" i="12"/>
  <c r="T26" i="12"/>
  <c r="T25" i="12"/>
  <c r="T24" i="12"/>
  <c r="T23" i="12"/>
  <c r="T22" i="12"/>
  <c r="T21" i="12"/>
  <c r="T20" i="12"/>
  <c r="T19" i="12"/>
  <c r="T18" i="12"/>
  <c r="T17" i="12"/>
  <c r="T16" i="12"/>
  <c r="T15" i="12"/>
  <c r="T14" i="12"/>
  <c r="T13" i="12"/>
  <c r="T12" i="12"/>
  <c r="T11" i="12"/>
  <c r="AF8" i="12" s="1"/>
  <c r="T10" i="12"/>
  <c r="P9" i="12"/>
  <c r="Z8" i="12"/>
  <c r="Y8" i="12"/>
  <c r="T63" i="11"/>
  <c r="T62" i="11"/>
  <c r="T61" i="11"/>
  <c r="T60" i="11"/>
  <c r="T59" i="11"/>
  <c r="T58" i="11"/>
  <c r="T57" i="11"/>
  <c r="T56" i="11"/>
  <c r="T55" i="11"/>
  <c r="T54" i="11"/>
  <c r="T53" i="11"/>
  <c r="T52" i="11"/>
  <c r="T51" i="11"/>
  <c r="T50" i="11"/>
  <c r="T49" i="11"/>
  <c r="T48" i="11"/>
  <c r="T47" i="11"/>
  <c r="T46" i="11"/>
  <c r="T45" i="11"/>
  <c r="T44" i="11"/>
  <c r="T43" i="11"/>
  <c r="T42" i="11"/>
  <c r="T41" i="11"/>
  <c r="T40" i="11"/>
  <c r="T39" i="11"/>
  <c r="T38" i="11"/>
  <c r="T37" i="11"/>
  <c r="T36" i="11"/>
  <c r="T35" i="11"/>
  <c r="T34" i="11"/>
  <c r="T33" i="11"/>
  <c r="T32" i="11"/>
  <c r="T31" i="11"/>
  <c r="T30" i="11"/>
  <c r="T29" i="11"/>
  <c r="T28" i="11"/>
  <c r="T27" i="11"/>
  <c r="T26" i="11"/>
  <c r="T25" i="11"/>
  <c r="T24" i="11"/>
  <c r="T23" i="11"/>
  <c r="T22" i="11"/>
  <c r="T21" i="11"/>
  <c r="T20" i="11"/>
  <c r="T19" i="11"/>
  <c r="T18" i="11"/>
  <c r="T17" i="11"/>
  <c r="T16" i="11"/>
  <c r="T15" i="11"/>
  <c r="T14" i="11"/>
  <c r="T13" i="11"/>
  <c r="T12" i="11"/>
  <c r="T11" i="11"/>
  <c r="T10" i="11"/>
  <c r="AC8" i="11" s="1"/>
  <c r="P9" i="11"/>
  <c r="Q60" i="11" s="1"/>
  <c r="Z8" i="11"/>
  <c r="Y8" i="11"/>
  <c r="T60" i="10"/>
  <c r="T59" i="10"/>
  <c r="T58" i="10"/>
  <c r="T57" i="10"/>
  <c r="T56" i="10"/>
  <c r="T55" i="10"/>
  <c r="T54" i="10"/>
  <c r="T53" i="10"/>
  <c r="T52" i="10"/>
  <c r="T51" i="10"/>
  <c r="T50" i="10"/>
  <c r="T49" i="10"/>
  <c r="T48" i="10"/>
  <c r="X48" i="10" s="1"/>
  <c r="T47" i="10"/>
  <c r="T46" i="10"/>
  <c r="T45" i="10"/>
  <c r="T44" i="10"/>
  <c r="T43" i="10"/>
  <c r="T42" i="10"/>
  <c r="T41" i="10"/>
  <c r="T40" i="10"/>
  <c r="T39" i="10"/>
  <c r="T38" i="10"/>
  <c r="T37" i="10"/>
  <c r="T36" i="10"/>
  <c r="T35" i="10"/>
  <c r="T34" i="10"/>
  <c r="T33" i="10"/>
  <c r="T32" i="10"/>
  <c r="T31" i="10"/>
  <c r="T30" i="10"/>
  <c r="T29" i="10"/>
  <c r="T28" i="10"/>
  <c r="T27" i="10"/>
  <c r="T26" i="10"/>
  <c r="T25" i="10"/>
  <c r="T24" i="10"/>
  <c r="T23" i="10"/>
  <c r="T22" i="10"/>
  <c r="T21" i="10"/>
  <c r="T20" i="10"/>
  <c r="T19" i="10"/>
  <c r="T18" i="10"/>
  <c r="T17" i="10"/>
  <c r="T16" i="10"/>
  <c r="T15" i="10"/>
  <c r="T14" i="10"/>
  <c r="T13" i="10"/>
  <c r="T12" i="10"/>
  <c r="T11" i="10"/>
  <c r="AC8" i="10" s="1"/>
  <c r="T10" i="10"/>
  <c r="P9" i="10"/>
  <c r="Q56" i="10" s="1"/>
  <c r="Z8" i="10"/>
  <c r="Y8" i="10"/>
  <c r="X25" i="15" l="1"/>
  <c r="X23" i="15"/>
  <c r="X21" i="15"/>
  <c r="X15" i="15"/>
  <c r="S27" i="15"/>
  <c r="X19" i="15"/>
  <c r="S11" i="15"/>
  <c r="S25" i="14"/>
  <c r="X21" i="14"/>
  <c r="X11" i="14"/>
  <c r="X75" i="14"/>
  <c r="S19" i="14"/>
  <c r="X23" i="14"/>
  <c r="X15" i="14"/>
  <c r="S11" i="14"/>
  <c r="X27" i="14"/>
  <c r="X19" i="14"/>
  <c r="S10" i="15"/>
  <c r="R10" i="15"/>
  <c r="S14" i="15"/>
  <c r="R14" i="15"/>
  <c r="S18" i="15"/>
  <c r="R18" i="15"/>
  <c r="S22" i="15"/>
  <c r="R22" i="15"/>
  <c r="S26" i="15"/>
  <c r="R26" i="15"/>
  <c r="S30" i="15"/>
  <c r="R30" i="15"/>
  <c r="S34" i="15"/>
  <c r="R34" i="15"/>
  <c r="R38" i="15"/>
  <c r="X38" i="15"/>
  <c r="S38" i="15"/>
  <c r="R42" i="15"/>
  <c r="X42" i="15"/>
  <c r="S42" i="15"/>
  <c r="R46" i="15"/>
  <c r="X46" i="15"/>
  <c r="S46" i="15"/>
  <c r="R50" i="15"/>
  <c r="X50" i="15"/>
  <c r="S50" i="15"/>
  <c r="R54" i="15"/>
  <c r="X54" i="15"/>
  <c r="S54" i="15"/>
  <c r="R58" i="15"/>
  <c r="X58" i="15"/>
  <c r="S58" i="15"/>
  <c r="R62" i="15"/>
  <c r="X62" i="15"/>
  <c r="S62" i="15"/>
  <c r="R66" i="15"/>
  <c r="X66" i="15"/>
  <c r="S66" i="15"/>
  <c r="R70" i="15"/>
  <c r="X70" i="15"/>
  <c r="S70" i="15"/>
  <c r="R74" i="15"/>
  <c r="X74" i="15"/>
  <c r="S74" i="15"/>
  <c r="S37" i="15"/>
  <c r="R37" i="15"/>
  <c r="S41" i="15"/>
  <c r="R41" i="15"/>
  <c r="S45" i="15"/>
  <c r="R45" i="15"/>
  <c r="S49" i="15"/>
  <c r="R49" i="15"/>
  <c r="S53" i="15"/>
  <c r="R53" i="15"/>
  <c r="S57" i="15"/>
  <c r="R57" i="15"/>
  <c r="S61" i="15"/>
  <c r="R61" i="15"/>
  <c r="S65" i="15"/>
  <c r="R65" i="15"/>
  <c r="S69" i="15"/>
  <c r="R69" i="15"/>
  <c r="S73" i="15"/>
  <c r="R73" i="15"/>
  <c r="X73" i="15"/>
  <c r="X69" i="15"/>
  <c r="X65" i="15"/>
  <c r="X61" i="15"/>
  <c r="X57" i="15"/>
  <c r="X53" i="15"/>
  <c r="X49" i="15"/>
  <c r="X45" i="15"/>
  <c r="X41" i="15"/>
  <c r="X37" i="15"/>
  <c r="X30" i="15"/>
  <c r="X26" i="15"/>
  <c r="X22" i="15"/>
  <c r="X18" i="15"/>
  <c r="X14" i="15"/>
  <c r="X10" i="15"/>
  <c r="R35" i="15"/>
  <c r="X35" i="15"/>
  <c r="S35" i="15"/>
  <c r="S12" i="15"/>
  <c r="R12" i="15"/>
  <c r="S16" i="15"/>
  <c r="R16" i="15"/>
  <c r="S20" i="15"/>
  <c r="R20" i="15"/>
  <c r="S24" i="15"/>
  <c r="R24" i="15"/>
  <c r="S28" i="15"/>
  <c r="R28" i="15"/>
  <c r="S32" i="15"/>
  <c r="R32" i="15"/>
  <c r="R36" i="15"/>
  <c r="X36" i="15"/>
  <c r="S36" i="15"/>
  <c r="R40" i="15"/>
  <c r="X40" i="15"/>
  <c r="S40" i="15"/>
  <c r="R44" i="15"/>
  <c r="X44" i="15"/>
  <c r="S44" i="15"/>
  <c r="R48" i="15"/>
  <c r="X48" i="15"/>
  <c r="S48" i="15"/>
  <c r="R52" i="15"/>
  <c r="X52" i="15"/>
  <c r="S52" i="15"/>
  <c r="R56" i="15"/>
  <c r="X56" i="15"/>
  <c r="S56" i="15"/>
  <c r="R60" i="15"/>
  <c r="X60" i="15"/>
  <c r="S60" i="15"/>
  <c r="R64" i="15"/>
  <c r="X64" i="15"/>
  <c r="S64" i="15"/>
  <c r="R68" i="15"/>
  <c r="X68" i="15"/>
  <c r="S68" i="15"/>
  <c r="R72" i="15"/>
  <c r="X72" i="15"/>
  <c r="S72" i="15"/>
  <c r="R76" i="15"/>
  <c r="X76" i="15"/>
  <c r="S76" i="15"/>
  <c r="S39" i="15"/>
  <c r="R39" i="15"/>
  <c r="S43" i="15"/>
  <c r="R43" i="15"/>
  <c r="S47" i="15"/>
  <c r="R47" i="15"/>
  <c r="S51" i="15"/>
  <c r="R51" i="15"/>
  <c r="S55" i="15"/>
  <c r="R55" i="15"/>
  <c r="S59" i="15"/>
  <c r="R59" i="15"/>
  <c r="S63" i="15"/>
  <c r="R63" i="15"/>
  <c r="S67" i="15"/>
  <c r="R67" i="15"/>
  <c r="S71" i="15"/>
  <c r="R71" i="15"/>
  <c r="S75" i="15"/>
  <c r="R75" i="15"/>
  <c r="S10" i="14"/>
  <c r="R10" i="14"/>
  <c r="S14" i="14"/>
  <c r="R14" i="14"/>
  <c r="S18" i="14"/>
  <c r="R18" i="14"/>
  <c r="S22" i="14"/>
  <c r="R22" i="14"/>
  <c r="S26" i="14"/>
  <c r="R26" i="14"/>
  <c r="S30" i="14"/>
  <c r="R30" i="14"/>
  <c r="S34" i="14"/>
  <c r="R34" i="14"/>
  <c r="R38" i="14"/>
  <c r="X38" i="14"/>
  <c r="S38" i="14"/>
  <c r="R42" i="14"/>
  <c r="X42" i="14"/>
  <c r="S42" i="14"/>
  <c r="R46" i="14"/>
  <c r="X46" i="14"/>
  <c r="S46" i="14"/>
  <c r="R50" i="14"/>
  <c r="X50" i="14"/>
  <c r="S50" i="14"/>
  <c r="R54" i="14"/>
  <c r="X54" i="14"/>
  <c r="S54" i="14"/>
  <c r="R58" i="14"/>
  <c r="X58" i="14"/>
  <c r="S58" i="14"/>
  <c r="R62" i="14"/>
  <c r="X62" i="14"/>
  <c r="S62" i="14"/>
  <c r="R66" i="14"/>
  <c r="X66" i="14"/>
  <c r="S66" i="14"/>
  <c r="R70" i="14"/>
  <c r="X70" i="14"/>
  <c r="S70" i="14"/>
  <c r="R74" i="14"/>
  <c r="X74" i="14"/>
  <c r="S74" i="14"/>
  <c r="S37" i="14"/>
  <c r="R37" i="14"/>
  <c r="S41" i="14"/>
  <c r="R41" i="14"/>
  <c r="S45" i="14"/>
  <c r="R45" i="14"/>
  <c r="S49" i="14"/>
  <c r="R49" i="14"/>
  <c r="S53" i="14"/>
  <c r="R53" i="14"/>
  <c r="S57" i="14"/>
  <c r="R57" i="14"/>
  <c r="S61" i="14"/>
  <c r="R61" i="14"/>
  <c r="S65" i="14"/>
  <c r="R65" i="14"/>
  <c r="S69" i="14"/>
  <c r="R69" i="14"/>
  <c r="S73" i="14"/>
  <c r="R73" i="14"/>
  <c r="X73" i="14"/>
  <c r="X69" i="14"/>
  <c r="X65" i="14"/>
  <c r="X61" i="14"/>
  <c r="X57" i="14"/>
  <c r="X53" i="14"/>
  <c r="X49" i="14"/>
  <c r="X45" i="14"/>
  <c r="X41" i="14"/>
  <c r="X37" i="14"/>
  <c r="X30" i="14"/>
  <c r="X26" i="14"/>
  <c r="X22" i="14"/>
  <c r="X18" i="14"/>
  <c r="X14" i="14"/>
  <c r="X10" i="14"/>
  <c r="R35" i="14"/>
  <c r="X35" i="14"/>
  <c r="S35" i="14"/>
  <c r="S12" i="14"/>
  <c r="R12" i="14"/>
  <c r="S16" i="14"/>
  <c r="R16" i="14"/>
  <c r="S20" i="14"/>
  <c r="R20" i="14"/>
  <c r="S24" i="14"/>
  <c r="R24" i="14"/>
  <c r="S28" i="14"/>
  <c r="R28" i="14"/>
  <c r="S32" i="14"/>
  <c r="R32" i="14"/>
  <c r="R36" i="14"/>
  <c r="X36" i="14"/>
  <c r="S36" i="14"/>
  <c r="R40" i="14"/>
  <c r="X40" i="14"/>
  <c r="S40" i="14"/>
  <c r="R44" i="14"/>
  <c r="X44" i="14"/>
  <c r="S44" i="14"/>
  <c r="R48" i="14"/>
  <c r="X48" i="14"/>
  <c r="S48" i="14"/>
  <c r="R52" i="14"/>
  <c r="X52" i="14"/>
  <c r="S52" i="14"/>
  <c r="R56" i="14"/>
  <c r="X56" i="14"/>
  <c r="S56" i="14"/>
  <c r="R60" i="14"/>
  <c r="X60" i="14"/>
  <c r="S60" i="14"/>
  <c r="R64" i="14"/>
  <c r="X64" i="14"/>
  <c r="S64" i="14"/>
  <c r="R68" i="14"/>
  <c r="X68" i="14"/>
  <c r="S68" i="14"/>
  <c r="R72" i="14"/>
  <c r="X72" i="14"/>
  <c r="S72" i="14"/>
  <c r="R77" i="14"/>
  <c r="X77" i="14"/>
  <c r="S77" i="14"/>
  <c r="S39" i="14"/>
  <c r="R39" i="14"/>
  <c r="S43" i="14"/>
  <c r="R43" i="14"/>
  <c r="S47" i="14"/>
  <c r="R47" i="14"/>
  <c r="S51" i="14"/>
  <c r="R51" i="14"/>
  <c r="S55" i="14"/>
  <c r="R55" i="14"/>
  <c r="S59" i="14"/>
  <c r="R59" i="14"/>
  <c r="S63" i="14"/>
  <c r="R63" i="14"/>
  <c r="S67" i="14"/>
  <c r="R67" i="14"/>
  <c r="S71" i="14"/>
  <c r="R71" i="14"/>
  <c r="S76" i="14"/>
  <c r="R76" i="14"/>
  <c r="R50" i="13"/>
  <c r="X50" i="13"/>
  <c r="S50" i="13"/>
  <c r="R46" i="13"/>
  <c r="X46" i="13"/>
  <c r="S46" i="13"/>
  <c r="R42" i="13"/>
  <c r="X42" i="13"/>
  <c r="S42" i="13"/>
  <c r="R38" i="13"/>
  <c r="X38" i="13"/>
  <c r="S38" i="13"/>
  <c r="S34" i="13"/>
  <c r="R34" i="13"/>
  <c r="S30" i="13"/>
  <c r="R30" i="13"/>
  <c r="S26" i="13"/>
  <c r="R26" i="13"/>
  <c r="S22" i="13"/>
  <c r="R22" i="13"/>
  <c r="S18" i="13"/>
  <c r="R18" i="13"/>
  <c r="S14" i="13"/>
  <c r="R14" i="13"/>
  <c r="R19" i="13"/>
  <c r="S19" i="13"/>
  <c r="X19" i="13"/>
  <c r="R11" i="13"/>
  <c r="S11" i="13"/>
  <c r="R56" i="13"/>
  <c r="X56" i="13"/>
  <c r="S56" i="13"/>
  <c r="R60" i="13"/>
  <c r="X60" i="13"/>
  <c r="S60" i="13"/>
  <c r="R64" i="13"/>
  <c r="X64" i="13"/>
  <c r="S64" i="13"/>
  <c r="R68" i="13"/>
  <c r="X68" i="13"/>
  <c r="S68" i="13"/>
  <c r="R72" i="13"/>
  <c r="X72" i="13"/>
  <c r="S72" i="13"/>
  <c r="S39" i="13"/>
  <c r="R39" i="13"/>
  <c r="S43" i="13"/>
  <c r="R43" i="13"/>
  <c r="S47" i="13"/>
  <c r="R47" i="13"/>
  <c r="S51" i="13"/>
  <c r="R51" i="13"/>
  <c r="S55" i="13"/>
  <c r="R55" i="13"/>
  <c r="S59" i="13"/>
  <c r="R59" i="13"/>
  <c r="S63" i="13"/>
  <c r="R63" i="13"/>
  <c r="S67" i="13"/>
  <c r="R67" i="13"/>
  <c r="S71" i="13"/>
  <c r="R71" i="13"/>
  <c r="S75" i="13"/>
  <c r="R75" i="13"/>
  <c r="X55" i="13"/>
  <c r="X51" i="13"/>
  <c r="X47" i="13"/>
  <c r="X43" i="13"/>
  <c r="X39" i="13"/>
  <c r="R33" i="13"/>
  <c r="X33" i="13"/>
  <c r="S33" i="13"/>
  <c r="R29" i="13"/>
  <c r="X29" i="13"/>
  <c r="S29" i="13"/>
  <c r="R25" i="13"/>
  <c r="X25" i="13"/>
  <c r="S25" i="13"/>
  <c r="R17" i="13"/>
  <c r="X17" i="13"/>
  <c r="S17" i="13"/>
  <c r="X34" i="13"/>
  <c r="X26" i="13"/>
  <c r="X18" i="13"/>
  <c r="R52" i="13"/>
  <c r="X52" i="13"/>
  <c r="S52" i="13"/>
  <c r="R48" i="13"/>
  <c r="X48" i="13"/>
  <c r="S48" i="13"/>
  <c r="R44" i="13"/>
  <c r="X44" i="13"/>
  <c r="S44" i="13"/>
  <c r="R40" i="13"/>
  <c r="X40" i="13"/>
  <c r="S40" i="13"/>
  <c r="R36" i="13"/>
  <c r="X36" i="13"/>
  <c r="S36" i="13"/>
  <c r="S32" i="13"/>
  <c r="R32" i="13"/>
  <c r="S28" i="13"/>
  <c r="R28" i="13"/>
  <c r="S24" i="13"/>
  <c r="R24" i="13"/>
  <c r="S20" i="13"/>
  <c r="R20" i="13"/>
  <c r="S16" i="13"/>
  <c r="R16" i="13"/>
  <c r="S12" i="13"/>
  <c r="R12" i="13"/>
  <c r="S10" i="13"/>
  <c r="R10" i="13"/>
  <c r="R23" i="13"/>
  <c r="S23" i="13"/>
  <c r="X23" i="13"/>
  <c r="R15" i="13"/>
  <c r="S15" i="13"/>
  <c r="X15" i="13"/>
  <c r="R54" i="13"/>
  <c r="X54" i="13"/>
  <c r="S54" i="13"/>
  <c r="R58" i="13"/>
  <c r="X58" i="13"/>
  <c r="S58" i="13"/>
  <c r="R62" i="13"/>
  <c r="X62" i="13"/>
  <c r="S62" i="13"/>
  <c r="R66" i="13"/>
  <c r="X66" i="13"/>
  <c r="S66" i="13"/>
  <c r="R70" i="13"/>
  <c r="X70" i="13"/>
  <c r="S70" i="13"/>
  <c r="R74" i="13"/>
  <c r="X74" i="13"/>
  <c r="S74" i="13"/>
  <c r="S37" i="13"/>
  <c r="R37" i="13"/>
  <c r="S41" i="13"/>
  <c r="R41" i="13"/>
  <c r="S45" i="13"/>
  <c r="R45" i="13"/>
  <c r="S49" i="13"/>
  <c r="R49" i="13"/>
  <c r="S53" i="13"/>
  <c r="R53" i="13"/>
  <c r="S57" i="13"/>
  <c r="R57" i="13"/>
  <c r="S61" i="13"/>
  <c r="R61" i="13"/>
  <c r="S65" i="13"/>
  <c r="R65" i="13"/>
  <c r="S69" i="13"/>
  <c r="R69" i="13"/>
  <c r="S73" i="13"/>
  <c r="R73" i="13"/>
  <c r="X75" i="13"/>
  <c r="X71" i="13"/>
  <c r="X67" i="13"/>
  <c r="X63" i="13"/>
  <c r="X59" i="13"/>
  <c r="X53" i="13"/>
  <c r="X49" i="13"/>
  <c r="X45" i="13"/>
  <c r="X41" i="13"/>
  <c r="X37" i="13"/>
  <c r="R31" i="13"/>
  <c r="X31" i="13"/>
  <c r="S31" i="13"/>
  <c r="R27" i="13"/>
  <c r="X27" i="13"/>
  <c r="S27" i="13"/>
  <c r="R21" i="13"/>
  <c r="X21" i="13"/>
  <c r="S21" i="13"/>
  <c r="R13" i="13"/>
  <c r="X13" i="13"/>
  <c r="S13" i="13"/>
  <c r="X30" i="13"/>
  <c r="X20" i="13"/>
  <c r="X12" i="13"/>
  <c r="X28" i="13"/>
  <c r="X22" i="13"/>
  <c r="X14" i="13"/>
  <c r="AB8" i="12"/>
  <c r="Q14" i="11"/>
  <c r="R14" i="11" s="1"/>
  <c r="Q22" i="11"/>
  <c r="R22" i="11" s="1"/>
  <c r="Q30" i="11"/>
  <c r="R30" i="11" s="1"/>
  <c r="Q38" i="11"/>
  <c r="R38" i="11" s="1"/>
  <c r="Q46" i="11"/>
  <c r="R46" i="11" s="1"/>
  <c r="Q56" i="11"/>
  <c r="R56" i="11" s="1"/>
  <c r="Q10" i="11"/>
  <c r="R10" i="11" s="1"/>
  <c r="Q18" i="11"/>
  <c r="R18" i="11" s="1"/>
  <c r="Q26" i="11"/>
  <c r="R26" i="11" s="1"/>
  <c r="Q34" i="11"/>
  <c r="R34" i="11" s="1"/>
  <c r="Q42" i="11"/>
  <c r="R42" i="11" s="1"/>
  <c r="Q52" i="11"/>
  <c r="R52" i="11" s="1"/>
  <c r="Q12" i="11"/>
  <c r="R12" i="11" s="1"/>
  <c r="Q16" i="11"/>
  <c r="R16" i="11" s="1"/>
  <c r="Q20" i="11"/>
  <c r="R20" i="11" s="1"/>
  <c r="Q24" i="11"/>
  <c r="R24" i="11" s="1"/>
  <c r="Q28" i="11"/>
  <c r="R28" i="11" s="1"/>
  <c r="Q32" i="11"/>
  <c r="R32" i="11" s="1"/>
  <c r="Q36" i="11"/>
  <c r="R36" i="11" s="1"/>
  <c r="Q40" i="11"/>
  <c r="R40" i="11" s="1"/>
  <c r="Q44" i="11"/>
  <c r="R44" i="11" s="1"/>
  <c r="Q48" i="11"/>
  <c r="Q50" i="11"/>
  <c r="R50" i="11" s="1"/>
  <c r="Q54" i="11"/>
  <c r="R54" i="11" s="1"/>
  <c r="Q58" i="11"/>
  <c r="R58" i="11" s="1"/>
  <c r="Q62" i="11"/>
  <c r="R62" i="11" s="1"/>
  <c r="Q14" i="10"/>
  <c r="R14" i="10" s="1"/>
  <c r="Q22" i="10"/>
  <c r="R22" i="10" s="1"/>
  <c r="Q30" i="10"/>
  <c r="R30" i="10" s="1"/>
  <c r="Q38" i="10"/>
  <c r="R38" i="10" s="1"/>
  <c r="Q46" i="10"/>
  <c r="R46" i="10" s="1"/>
  <c r="Q50" i="10"/>
  <c r="R50" i="10" s="1"/>
  <c r="Q58" i="10"/>
  <c r="R58" i="10" s="1"/>
  <c r="Q10" i="10"/>
  <c r="R10" i="10" s="1"/>
  <c r="Q18" i="10"/>
  <c r="R18" i="10" s="1"/>
  <c r="Q26" i="10"/>
  <c r="R26" i="10" s="1"/>
  <c r="Q34" i="10"/>
  <c r="R34" i="10" s="1"/>
  <c r="Q42" i="10"/>
  <c r="R42" i="10" s="1"/>
  <c r="Q54" i="10"/>
  <c r="R54" i="10" s="1"/>
  <c r="R56" i="10"/>
  <c r="X56" i="10"/>
  <c r="S56" i="10"/>
  <c r="Q12" i="10"/>
  <c r="X14" i="10"/>
  <c r="Q16" i="10"/>
  <c r="X18" i="10"/>
  <c r="Q20" i="10"/>
  <c r="Q24" i="10"/>
  <c r="Q28" i="10"/>
  <c r="X30" i="10"/>
  <c r="Q32" i="10"/>
  <c r="X34" i="10"/>
  <c r="Q36" i="10"/>
  <c r="Q40" i="10"/>
  <c r="Q44" i="10"/>
  <c r="X46" i="10"/>
  <c r="Q48" i="10"/>
  <c r="Q52" i="10"/>
  <c r="X54" i="10"/>
  <c r="Q75" i="12"/>
  <c r="X75" i="12" s="1"/>
  <c r="Q73" i="12"/>
  <c r="X73" i="12" s="1"/>
  <c r="Q71" i="12"/>
  <c r="X71" i="12" s="1"/>
  <c r="Q69" i="12"/>
  <c r="X69" i="12" s="1"/>
  <c r="Q67" i="12"/>
  <c r="X67" i="12" s="1"/>
  <c r="Q65" i="12"/>
  <c r="X65" i="12" s="1"/>
  <c r="Q63" i="12"/>
  <c r="X63" i="12" s="1"/>
  <c r="Q61" i="12"/>
  <c r="X61" i="12" s="1"/>
  <c r="Q76" i="12"/>
  <c r="Q74" i="12"/>
  <c r="Q72" i="12"/>
  <c r="Q70" i="12"/>
  <c r="Q68" i="12"/>
  <c r="Q66" i="12"/>
  <c r="Q64" i="12"/>
  <c r="Q62" i="12"/>
  <c r="Q60" i="12"/>
  <c r="Q58" i="12"/>
  <c r="Q56" i="12"/>
  <c r="X56" i="12" s="1"/>
  <c r="Q54" i="12"/>
  <c r="Q52" i="12"/>
  <c r="Q50" i="12"/>
  <c r="Q48" i="12"/>
  <c r="X48" i="12" s="1"/>
  <c r="Q46" i="12"/>
  <c r="X46" i="12" s="1"/>
  <c r="Q44" i="12"/>
  <c r="X44" i="12" s="1"/>
  <c r="Q42" i="12"/>
  <c r="X42" i="12" s="1"/>
  <c r="Q40" i="12"/>
  <c r="Q38" i="12"/>
  <c r="X38" i="12" s="1"/>
  <c r="Q36" i="12"/>
  <c r="X36" i="12" s="1"/>
  <c r="Q34" i="12"/>
  <c r="X34" i="12" s="1"/>
  <c r="Q32" i="12"/>
  <c r="Q30" i="12"/>
  <c r="X30" i="12" s="1"/>
  <c r="Q28" i="12"/>
  <c r="X28" i="12" s="1"/>
  <c r="Q26" i="12"/>
  <c r="X26" i="12" s="1"/>
  <c r="Q24" i="12"/>
  <c r="Q22" i="12"/>
  <c r="X22" i="12" s="1"/>
  <c r="Q20" i="12"/>
  <c r="X20" i="12" s="1"/>
  <c r="Q18" i="12"/>
  <c r="X18" i="12" s="1"/>
  <c r="Q16" i="12"/>
  <c r="Q14" i="12"/>
  <c r="X14" i="12" s="1"/>
  <c r="Q12" i="12"/>
  <c r="X12" i="12" s="1"/>
  <c r="Q10" i="12"/>
  <c r="P81" i="12"/>
  <c r="P80" i="12"/>
  <c r="AC8" i="12"/>
  <c r="X16" i="12"/>
  <c r="X24" i="12"/>
  <c r="X32" i="12"/>
  <c r="X40" i="12"/>
  <c r="X52" i="12"/>
  <c r="AD8" i="12"/>
  <c r="Q11" i="12"/>
  <c r="Q13" i="12"/>
  <c r="Q15" i="12"/>
  <c r="Q17" i="12"/>
  <c r="Q19" i="12"/>
  <c r="Q21" i="12"/>
  <c r="Q23" i="12"/>
  <c r="Q25" i="12"/>
  <c r="X25" i="12" s="1"/>
  <c r="Q27" i="12"/>
  <c r="Q29" i="12"/>
  <c r="Q31" i="12"/>
  <c r="Q33" i="12"/>
  <c r="Q35" i="12"/>
  <c r="Q37" i="12"/>
  <c r="Q39" i="12"/>
  <c r="Q41" i="12"/>
  <c r="Q43" i="12"/>
  <c r="Q45" i="12"/>
  <c r="Q47" i="12"/>
  <c r="Q49" i="12"/>
  <c r="Q51" i="12"/>
  <c r="Q53" i="12"/>
  <c r="Q55" i="12"/>
  <c r="Q57" i="12"/>
  <c r="Q59" i="12"/>
  <c r="X59" i="12" s="1"/>
  <c r="R60" i="11"/>
  <c r="X60" i="11"/>
  <c r="S60" i="11"/>
  <c r="S10" i="11"/>
  <c r="S12" i="11"/>
  <c r="X14" i="11"/>
  <c r="S18" i="11"/>
  <c r="X20" i="11"/>
  <c r="X22" i="11"/>
  <c r="S26" i="11"/>
  <c r="S28" i="11"/>
  <c r="X30" i="11"/>
  <c r="S34" i="11"/>
  <c r="X36" i="11"/>
  <c r="X38" i="11"/>
  <c r="S42" i="11"/>
  <c r="S44" i="11"/>
  <c r="X46" i="11"/>
  <c r="AB8" i="11"/>
  <c r="AD8" i="11"/>
  <c r="AF8" i="11"/>
  <c r="Q63" i="11"/>
  <c r="Q61" i="11"/>
  <c r="X61" i="11" s="1"/>
  <c r="Q59" i="11"/>
  <c r="Q57" i="11"/>
  <c r="X57" i="11" s="1"/>
  <c r="Q55" i="11"/>
  <c r="Q53" i="11"/>
  <c r="X53" i="11" s="1"/>
  <c r="Q51" i="11"/>
  <c r="Q49" i="11"/>
  <c r="P68" i="11"/>
  <c r="P67" i="11"/>
  <c r="Q11" i="11"/>
  <c r="Q13" i="11"/>
  <c r="X13" i="11" s="1"/>
  <c r="Q15" i="11"/>
  <c r="X15" i="11" s="1"/>
  <c r="Q17" i="11"/>
  <c r="Q19" i="11"/>
  <c r="Q21" i="11"/>
  <c r="X21" i="11" s="1"/>
  <c r="Q23" i="11"/>
  <c r="X23" i="11" s="1"/>
  <c r="Q25" i="11"/>
  <c r="X25" i="11" s="1"/>
  <c r="Q27" i="11"/>
  <c r="Q29" i="11"/>
  <c r="Q31" i="11"/>
  <c r="X31" i="11" s="1"/>
  <c r="Q33" i="11"/>
  <c r="X33" i="11" s="1"/>
  <c r="Q35" i="11"/>
  <c r="Q37" i="11"/>
  <c r="Q39" i="11"/>
  <c r="X39" i="11" s="1"/>
  <c r="Q41" i="11"/>
  <c r="X41" i="11" s="1"/>
  <c r="Q43" i="11"/>
  <c r="Q45" i="11"/>
  <c r="Q47" i="11"/>
  <c r="X47" i="11" s="1"/>
  <c r="X49" i="11"/>
  <c r="X50" i="11"/>
  <c r="X52" i="11"/>
  <c r="S58" i="11"/>
  <c r="S10" i="10"/>
  <c r="S18" i="10"/>
  <c r="S22" i="10"/>
  <c r="S38" i="10"/>
  <c r="S50" i="10"/>
  <c r="AF8" i="10"/>
  <c r="AD8" i="10"/>
  <c r="AB8" i="10"/>
  <c r="P64" i="10"/>
  <c r="P65" i="10"/>
  <c r="Q60" i="10"/>
  <c r="Q11" i="10"/>
  <c r="X11" i="10" s="1"/>
  <c r="Q13" i="10"/>
  <c r="Q15" i="10"/>
  <c r="X15" i="10" s="1"/>
  <c r="Q17" i="10"/>
  <c r="Q19" i="10"/>
  <c r="X19" i="10" s="1"/>
  <c r="Q21" i="10"/>
  <c r="Q23" i="10"/>
  <c r="X23" i="10" s="1"/>
  <c r="Q25" i="10"/>
  <c r="Q27" i="10"/>
  <c r="X27" i="10" s="1"/>
  <c r="Q29" i="10"/>
  <c r="Q31" i="10"/>
  <c r="X31" i="10" s="1"/>
  <c r="Q33" i="10"/>
  <c r="Q35" i="10"/>
  <c r="X35" i="10" s="1"/>
  <c r="Q37" i="10"/>
  <c r="Q39" i="10"/>
  <c r="X39" i="10" s="1"/>
  <c r="Q41" i="10"/>
  <c r="Q43" i="10"/>
  <c r="X43" i="10" s="1"/>
  <c r="Q45" i="10"/>
  <c r="Q47" i="10"/>
  <c r="X47" i="10" s="1"/>
  <c r="Q49" i="10"/>
  <c r="Q51" i="10"/>
  <c r="X51" i="10" s="1"/>
  <c r="Q53" i="10"/>
  <c r="Q55" i="10"/>
  <c r="X55" i="10" s="1"/>
  <c r="Q57" i="10"/>
  <c r="Q59" i="10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11" i="1"/>
  <c r="T10" i="1"/>
  <c r="S46" i="11" l="1"/>
  <c r="X42" i="11"/>
  <c r="S30" i="11"/>
  <c r="X26" i="11"/>
  <c r="S14" i="11"/>
  <c r="X10" i="11"/>
  <c r="S42" i="10"/>
  <c r="S26" i="10"/>
  <c r="X50" i="10"/>
  <c r="X42" i="10"/>
  <c r="X38" i="10"/>
  <c r="X26" i="10"/>
  <c r="X22" i="10"/>
  <c r="X10" i="10"/>
  <c r="D83" i="15"/>
  <c r="D81" i="15"/>
  <c r="AJ8" i="15"/>
  <c r="AL8" i="15"/>
  <c r="AH8" i="15"/>
  <c r="D84" i="14"/>
  <c r="D82" i="14"/>
  <c r="AJ8" i="14"/>
  <c r="AL8" i="14"/>
  <c r="AH8" i="14"/>
  <c r="D80" i="13"/>
  <c r="AJ8" i="13"/>
  <c r="AL8" i="13"/>
  <c r="D82" i="13"/>
  <c r="AH8" i="13"/>
  <c r="S56" i="11"/>
  <c r="X56" i="11"/>
  <c r="S54" i="11"/>
  <c r="S52" i="11"/>
  <c r="X40" i="11"/>
  <c r="S38" i="11"/>
  <c r="X34" i="11"/>
  <c r="X32" i="11"/>
  <c r="X24" i="11"/>
  <c r="S22" i="11"/>
  <c r="X18" i="11"/>
  <c r="X16" i="11"/>
  <c r="X62" i="11"/>
  <c r="X58" i="11"/>
  <c r="S50" i="11"/>
  <c r="X44" i="11"/>
  <c r="S36" i="11"/>
  <c r="X28" i="11"/>
  <c r="S20" i="11"/>
  <c r="X12" i="11"/>
  <c r="R48" i="11"/>
  <c r="X48" i="11"/>
  <c r="S58" i="10"/>
  <c r="S34" i="10"/>
  <c r="X54" i="11"/>
  <c r="S48" i="11"/>
  <c r="S40" i="11"/>
  <c r="S32" i="11"/>
  <c r="S24" i="11"/>
  <c r="S16" i="11"/>
  <c r="S62" i="11"/>
  <c r="S54" i="10"/>
  <c r="S46" i="10"/>
  <c r="S30" i="10"/>
  <c r="S14" i="10"/>
  <c r="X58" i="10"/>
  <c r="R52" i="10"/>
  <c r="X52" i="10"/>
  <c r="S52" i="10"/>
  <c r="R48" i="10"/>
  <c r="S48" i="10"/>
  <c r="R44" i="10"/>
  <c r="X44" i="10"/>
  <c r="S44" i="10"/>
  <c r="R40" i="10"/>
  <c r="X40" i="10"/>
  <c r="S40" i="10"/>
  <c r="R36" i="10"/>
  <c r="X36" i="10"/>
  <c r="S36" i="10"/>
  <c r="R32" i="10"/>
  <c r="X32" i="10"/>
  <c r="S32" i="10"/>
  <c r="R28" i="10"/>
  <c r="X28" i="10"/>
  <c r="S28" i="10"/>
  <c r="R24" i="10"/>
  <c r="X24" i="10"/>
  <c r="S24" i="10"/>
  <c r="R20" i="10"/>
  <c r="X20" i="10"/>
  <c r="S20" i="10"/>
  <c r="R16" i="10"/>
  <c r="X16" i="10"/>
  <c r="S16" i="10"/>
  <c r="R12" i="10"/>
  <c r="X12" i="10"/>
  <c r="S12" i="10"/>
  <c r="R57" i="12"/>
  <c r="X57" i="12"/>
  <c r="S57" i="12"/>
  <c r="R53" i="12"/>
  <c r="X53" i="12"/>
  <c r="S53" i="12"/>
  <c r="R49" i="12"/>
  <c r="X49" i="12"/>
  <c r="S49" i="12"/>
  <c r="R45" i="12"/>
  <c r="X45" i="12"/>
  <c r="S45" i="12"/>
  <c r="R41" i="12"/>
  <c r="X41" i="12"/>
  <c r="S41" i="12"/>
  <c r="R37" i="12"/>
  <c r="X37" i="12"/>
  <c r="S37" i="12"/>
  <c r="R33" i="12"/>
  <c r="X33" i="12"/>
  <c r="S33" i="12"/>
  <c r="R29" i="12"/>
  <c r="X29" i="12"/>
  <c r="S29" i="12"/>
  <c r="R25" i="12"/>
  <c r="S25" i="12"/>
  <c r="R21" i="12"/>
  <c r="X21" i="12"/>
  <c r="S21" i="12"/>
  <c r="R17" i="12"/>
  <c r="X17" i="12"/>
  <c r="S17" i="12"/>
  <c r="R13" i="12"/>
  <c r="X13" i="12"/>
  <c r="S13" i="12"/>
  <c r="S10" i="12"/>
  <c r="R10" i="12"/>
  <c r="S14" i="12"/>
  <c r="R14" i="12"/>
  <c r="S18" i="12"/>
  <c r="R18" i="12"/>
  <c r="S22" i="12"/>
  <c r="R22" i="12"/>
  <c r="S26" i="12"/>
  <c r="R26" i="12"/>
  <c r="S30" i="12"/>
  <c r="R30" i="12"/>
  <c r="S34" i="12"/>
  <c r="R34" i="12"/>
  <c r="S38" i="12"/>
  <c r="R38" i="12"/>
  <c r="S42" i="12"/>
  <c r="R42" i="12"/>
  <c r="S46" i="12"/>
  <c r="R46" i="12"/>
  <c r="S50" i="12"/>
  <c r="R50" i="12"/>
  <c r="S54" i="12"/>
  <c r="R54" i="12"/>
  <c r="S58" i="12"/>
  <c r="R58" i="12"/>
  <c r="R62" i="12"/>
  <c r="X62" i="12"/>
  <c r="S62" i="12"/>
  <c r="R66" i="12"/>
  <c r="X66" i="12"/>
  <c r="S66" i="12"/>
  <c r="R70" i="12"/>
  <c r="X70" i="12"/>
  <c r="S70" i="12"/>
  <c r="R74" i="12"/>
  <c r="X74" i="12"/>
  <c r="S74" i="12"/>
  <c r="S63" i="12"/>
  <c r="R63" i="12"/>
  <c r="S67" i="12"/>
  <c r="R67" i="12"/>
  <c r="S71" i="12"/>
  <c r="R71" i="12"/>
  <c r="S75" i="12"/>
  <c r="R75" i="12"/>
  <c r="S59" i="12"/>
  <c r="R59" i="12"/>
  <c r="R55" i="12"/>
  <c r="X55" i="12"/>
  <c r="S55" i="12"/>
  <c r="R51" i="12"/>
  <c r="X51" i="12"/>
  <c r="S51" i="12"/>
  <c r="R47" i="12"/>
  <c r="X47" i="12"/>
  <c r="S47" i="12"/>
  <c r="R43" i="12"/>
  <c r="X43" i="12"/>
  <c r="S43" i="12"/>
  <c r="R39" i="12"/>
  <c r="X39" i="12"/>
  <c r="S39" i="12"/>
  <c r="R35" i="12"/>
  <c r="X35" i="12"/>
  <c r="S35" i="12"/>
  <c r="R31" i="12"/>
  <c r="X31" i="12"/>
  <c r="S31" i="12"/>
  <c r="R27" i="12"/>
  <c r="X27" i="12"/>
  <c r="S27" i="12"/>
  <c r="R23" i="12"/>
  <c r="X23" i="12"/>
  <c r="S23" i="12"/>
  <c r="R19" i="12"/>
  <c r="X19" i="12"/>
  <c r="S19" i="12"/>
  <c r="R15" i="12"/>
  <c r="X15" i="12"/>
  <c r="S15" i="12"/>
  <c r="R11" i="12"/>
  <c r="X11" i="12"/>
  <c r="S11" i="12"/>
  <c r="X58" i="12"/>
  <c r="X54" i="12"/>
  <c r="X50" i="12"/>
  <c r="X10" i="12"/>
  <c r="S12" i="12"/>
  <c r="R12" i="12"/>
  <c r="S16" i="12"/>
  <c r="R16" i="12"/>
  <c r="S20" i="12"/>
  <c r="R20" i="12"/>
  <c r="S24" i="12"/>
  <c r="R24" i="12"/>
  <c r="S28" i="12"/>
  <c r="R28" i="12"/>
  <c r="S32" i="12"/>
  <c r="R32" i="12"/>
  <c r="S36" i="12"/>
  <c r="R36" i="12"/>
  <c r="S40" i="12"/>
  <c r="R40" i="12"/>
  <c r="S44" i="12"/>
  <c r="R44" i="12"/>
  <c r="S48" i="12"/>
  <c r="R48" i="12"/>
  <c r="S52" i="12"/>
  <c r="R52" i="12"/>
  <c r="S56" i="12"/>
  <c r="R56" i="12"/>
  <c r="R60" i="12"/>
  <c r="X60" i="12"/>
  <c r="S60" i="12"/>
  <c r="R64" i="12"/>
  <c r="X64" i="12"/>
  <c r="S64" i="12"/>
  <c r="R68" i="12"/>
  <c r="X68" i="12"/>
  <c r="S68" i="12"/>
  <c r="R72" i="12"/>
  <c r="X72" i="12"/>
  <c r="S72" i="12"/>
  <c r="R76" i="12"/>
  <c r="X76" i="12"/>
  <c r="S76" i="12"/>
  <c r="S61" i="12"/>
  <c r="R61" i="12"/>
  <c r="S65" i="12"/>
  <c r="R65" i="12"/>
  <c r="S69" i="12"/>
  <c r="R69" i="12"/>
  <c r="S73" i="12"/>
  <c r="R73" i="12"/>
  <c r="S47" i="11"/>
  <c r="R47" i="11"/>
  <c r="S43" i="11"/>
  <c r="R43" i="11"/>
  <c r="S39" i="11"/>
  <c r="R39" i="11"/>
  <c r="S35" i="11"/>
  <c r="R35" i="11"/>
  <c r="S31" i="11"/>
  <c r="R31" i="11"/>
  <c r="S27" i="11"/>
  <c r="R27" i="11"/>
  <c r="S23" i="11"/>
  <c r="R23" i="11"/>
  <c r="S19" i="11"/>
  <c r="R19" i="11"/>
  <c r="S15" i="11"/>
  <c r="R15" i="11"/>
  <c r="S11" i="11"/>
  <c r="R11" i="11"/>
  <c r="S51" i="11"/>
  <c r="R51" i="11"/>
  <c r="S55" i="11"/>
  <c r="R55" i="11"/>
  <c r="S59" i="11"/>
  <c r="R59" i="11"/>
  <c r="S63" i="11"/>
  <c r="R63" i="11"/>
  <c r="X63" i="11"/>
  <c r="X59" i="11"/>
  <c r="X55" i="11"/>
  <c r="X51" i="11"/>
  <c r="S45" i="11"/>
  <c r="R45" i="11"/>
  <c r="S41" i="11"/>
  <c r="R41" i="11"/>
  <c r="S37" i="11"/>
  <c r="R37" i="11"/>
  <c r="S33" i="11"/>
  <c r="R33" i="11"/>
  <c r="S29" i="11"/>
  <c r="R29" i="11"/>
  <c r="S25" i="11"/>
  <c r="R25" i="11"/>
  <c r="S21" i="11"/>
  <c r="R21" i="11"/>
  <c r="S17" i="11"/>
  <c r="R17" i="11"/>
  <c r="S13" i="11"/>
  <c r="R13" i="11"/>
  <c r="S49" i="11"/>
  <c r="R49" i="11"/>
  <c r="S53" i="11"/>
  <c r="R53" i="11"/>
  <c r="S57" i="11"/>
  <c r="R57" i="11"/>
  <c r="S61" i="11"/>
  <c r="R61" i="11"/>
  <c r="X45" i="11"/>
  <c r="X37" i="11"/>
  <c r="X29" i="11"/>
  <c r="X17" i="11"/>
  <c r="X43" i="11"/>
  <c r="X35" i="11"/>
  <c r="X27" i="11"/>
  <c r="X19" i="11"/>
  <c r="X11" i="11"/>
  <c r="S57" i="10"/>
  <c r="R57" i="10"/>
  <c r="S53" i="10"/>
  <c r="R53" i="10"/>
  <c r="S49" i="10"/>
  <c r="R49" i="10"/>
  <c r="S45" i="10"/>
  <c r="R45" i="10"/>
  <c r="S41" i="10"/>
  <c r="R41" i="10"/>
  <c r="S37" i="10"/>
  <c r="R37" i="10"/>
  <c r="S33" i="10"/>
  <c r="R33" i="10"/>
  <c r="S29" i="10"/>
  <c r="R29" i="10"/>
  <c r="S25" i="10"/>
  <c r="R25" i="10"/>
  <c r="S21" i="10"/>
  <c r="R21" i="10"/>
  <c r="S17" i="10"/>
  <c r="R17" i="10"/>
  <c r="S13" i="10"/>
  <c r="R13" i="10"/>
  <c r="S60" i="10"/>
  <c r="R60" i="10"/>
  <c r="X60" i="10"/>
  <c r="R59" i="10"/>
  <c r="X59" i="10"/>
  <c r="S59" i="10"/>
  <c r="S55" i="10"/>
  <c r="R55" i="10"/>
  <c r="S51" i="10"/>
  <c r="R51" i="10"/>
  <c r="S47" i="10"/>
  <c r="R47" i="10"/>
  <c r="S43" i="10"/>
  <c r="R43" i="10"/>
  <c r="S39" i="10"/>
  <c r="R39" i="10"/>
  <c r="S35" i="10"/>
  <c r="R35" i="10"/>
  <c r="S31" i="10"/>
  <c r="R31" i="10"/>
  <c r="S27" i="10"/>
  <c r="R27" i="10"/>
  <c r="S23" i="10"/>
  <c r="R23" i="10"/>
  <c r="S19" i="10"/>
  <c r="R19" i="10"/>
  <c r="S15" i="10"/>
  <c r="R15" i="10"/>
  <c r="S11" i="10"/>
  <c r="R11" i="10"/>
  <c r="X57" i="10"/>
  <c r="X53" i="10"/>
  <c r="X49" i="10"/>
  <c r="X45" i="10"/>
  <c r="X41" i="10"/>
  <c r="X37" i="10"/>
  <c r="X33" i="10"/>
  <c r="X29" i="10"/>
  <c r="X25" i="10"/>
  <c r="X21" i="10"/>
  <c r="X17" i="10"/>
  <c r="X13" i="10"/>
  <c r="P9" i="1"/>
  <c r="D80" i="15" l="1"/>
  <c r="AA8" i="15"/>
  <c r="AK8" i="15" s="1"/>
  <c r="D81" i="14"/>
  <c r="AA8" i="14"/>
  <c r="D79" i="13"/>
  <c r="AA8" i="13"/>
  <c r="AK8" i="13" s="1"/>
  <c r="D70" i="11"/>
  <c r="AL8" i="10"/>
  <c r="D64" i="10" s="1"/>
  <c r="D81" i="12"/>
  <c r="D83" i="12"/>
  <c r="AL8" i="12"/>
  <c r="AH8" i="12"/>
  <c r="AJ8" i="12"/>
  <c r="AJ8" i="11"/>
  <c r="D68" i="11"/>
  <c r="AH8" i="11"/>
  <c r="AL8" i="11"/>
  <c r="D67" i="10"/>
  <c r="D65" i="10"/>
  <c r="AH8" i="10"/>
  <c r="AJ8" i="10"/>
  <c r="Q13" i="1"/>
  <c r="Q15" i="1"/>
  <c r="Q17" i="1"/>
  <c r="Q19" i="1"/>
  <c r="Q21" i="1"/>
  <c r="Q23" i="1"/>
  <c r="Q25" i="1"/>
  <c r="Q27" i="1"/>
  <c r="Q29" i="1"/>
  <c r="Q31" i="1"/>
  <c r="Q33" i="1"/>
  <c r="Q35" i="1"/>
  <c r="Q37" i="1"/>
  <c r="Q39" i="1"/>
  <c r="Q41" i="1"/>
  <c r="Q43" i="1"/>
  <c r="Q45" i="1"/>
  <c r="Q47" i="1"/>
  <c r="Q49" i="1"/>
  <c r="Q51" i="1"/>
  <c r="Q53" i="1"/>
  <c r="Q55" i="1"/>
  <c r="Q57" i="1"/>
  <c r="Q59" i="1"/>
  <c r="Q10" i="1"/>
  <c r="Q12" i="1"/>
  <c r="Q14" i="1"/>
  <c r="Q16" i="1"/>
  <c r="Q18" i="1"/>
  <c r="Q20" i="1"/>
  <c r="Q22" i="1"/>
  <c r="Q24" i="1"/>
  <c r="Q26" i="1"/>
  <c r="Q28" i="1"/>
  <c r="Q30" i="1"/>
  <c r="Q32" i="1"/>
  <c r="Q34" i="1"/>
  <c r="Q36" i="1"/>
  <c r="Q38" i="1"/>
  <c r="Q40" i="1"/>
  <c r="Q42" i="1"/>
  <c r="Q44" i="1"/>
  <c r="Q46" i="1"/>
  <c r="Q48" i="1"/>
  <c r="Q50" i="1"/>
  <c r="Q52" i="1"/>
  <c r="Q54" i="1"/>
  <c r="Q56" i="1"/>
  <c r="Q58" i="1"/>
  <c r="Q60" i="1"/>
  <c r="Q11" i="1"/>
  <c r="Z8" i="1"/>
  <c r="Y8" i="1"/>
  <c r="AM8" i="15" l="1"/>
  <c r="D79" i="15"/>
  <c r="P79" i="15"/>
  <c r="AG8" i="15"/>
  <c r="AE8" i="15"/>
  <c r="AI8" i="15"/>
  <c r="D80" i="14"/>
  <c r="P80" i="14"/>
  <c r="AG8" i="14"/>
  <c r="AE8" i="14"/>
  <c r="AM8" i="14"/>
  <c r="AI8" i="14"/>
  <c r="AK8" i="14"/>
  <c r="D78" i="13"/>
  <c r="P78" i="13"/>
  <c r="AG8" i="13"/>
  <c r="AE8" i="13"/>
  <c r="AM8" i="13"/>
  <c r="AI8" i="13"/>
  <c r="AA8" i="12"/>
  <c r="AK8" i="12" s="1"/>
  <c r="D80" i="12"/>
  <c r="AI8" i="12"/>
  <c r="D67" i="11"/>
  <c r="AA8" i="11"/>
  <c r="AM8" i="11" s="1"/>
  <c r="AA8" i="10"/>
  <c r="S58" i="1"/>
  <c r="X58" i="1"/>
  <c r="R58" i="1"/>
  <c r="S54" i="1"/>
  <c r="X54" i="1"/>
  <c r="R54" i="1"/>
  <c r="S50" i="1"/>
  <c r="X50" i="1"/>
  <c r="R50" i="1"/>
  <c r="S46" i="1"/>
  <c r="X46" i="1"/>
  <c r="R46" i="1"/>
  <c r="S42" i="1"/>
  <c r="X42" i="1"/>
  <c r="R42" i="1"/>
  <c r="S38" i="1"/>
  <c r="X38" i="1"/>
  <c r="R38" i="1"/>
  <c r="S34" i="1"/>
  <c r="X34" i="1"/>
  <c r="R34" i="1"/>
  <c r="S30" i="1"/>
  <c r="X30" i="1"/>
  <c r="R30" i="1"/>
  <c r="S26" i="1"/>
  <c r="X26" i="1"/>
  <c r="R26" i="1"/>
  <c r="S22" i="1"/>
  <c r="X22" i="1"/>
  <c r="R22" i="1"/>
  <c r="S18" i="1"/>
  <c r="X18" i="1"/>
  <c r="R18" i="1"/>
  <c r="S14" i="1"/>
  <c r="X14" i="1"/>
  <c r="R14" i="1"/>
  <c r="X10" i="1"/>
  <c r="R10" i="1"/>
  <c r="S10" i="1"/>
  <c r="S57" i="1"/>
  <c r="R57" i="1"/>
  <c r="X57" i="1"/>
  <c r="S53" i="1"/>
  <c r="R53" i="1"/>
  <c r="X53" i="1"/>
  <c r="S49" i="1"/>
  <c r="R49" i="1"/>
  <c r="X49" i="1"/>
  <c r="S45" i="1"/>
  <c r="R45" i="1"/>
  <c r="X45" i="1"/>
  <c r="S41" i="1"/>
  <c r="R41" i="1"/>
  <c r="X41" i="1"/>
  <c r="S37" i="1"/>
  <c r="R37" i="1"/>
  <c r="X37" i="1"/>
  <c r="S33" i="1"/>
  <c r="R33" i="1"/>
  <c r="X33" i="1"/>
  <c r="S29" i="1"/>
  <c r="R29" i="1"/>
  <c r="X29" i="1"/>
  <c r="S25" i="1"/>
  <c r="R25" i="1"/>
  <c r="X25" i="1"/>
  <c r="S21" i="1"/>
  <c r="R21" i="1"/>
  <c r="X21" i="1"/>
  <c r="S17" i="1"/>
  <c r="R17" i="1"/>
  <c r="X17" i="1"/>
  <c r="S13" i="1"/>
  <c r="R13" i="1"/>
  <c r="X13" i="1"/>
  <c r="X11" i="1"/>
  <c r="R11" i="1"/>
  <c r="S11" i="1"/>
  <c r="S60" i="1"/>
  <c r="X60" i="1"/>
  <c r="R60" i="1"/>
  <c r="S56" i="1"/>
  <c r="X56" i="1"/>
  <c r="R56" i="1"/>
  <c r="S52" i="1"/>
  <c r="X52" i="1"/>
  <c r="R52" i="1"/>
  <c r="S48" i="1"/>
  <c r="X48" i="1"/>
  <c r="R48" i="1"/>
  <c r="S44" i="1"/>
  <c r="X44" i="1"/>
  <c r="R44" i="1"/>
  <c r="S40" i="1"/>
  <c r="X40" i="1"/>
  <c r="R40" i="1"/>
  <c r="S36" i="1"/>
  <c r="X36" i="1"/>
  <c r="R36" i="1"/>
  <c r="S32" i="1"/>
  <c r="X32" i="1"/>
  <c r="R32" i="1"/>
  <c r="S28" i="1"/>
  <c r="X28" i="1"/>
  <c r="R28" i="1"/>
  <c r="S24" i="1"/>
  <c r="X24" i="1"/>
  <c r="R24" i="1"/>
  <c r="S20" i="1"/>
  <c r="X20" i="1"/>
  <c r="R20" i="1"/>
  <c r="S16" i="1"/>
  <c r="X16" i="1"/>
  <c r="R16" i="1"/>
  <c r="S12" i="1"/>
  <c r="X12" i="1"/>
  <c r="R12" i="1"/>
  <c r="S59" i="1"/>
  <c r="R59" i="1"/>
  <c r="X59" i="1"/>
  <c r="S55" i="1"/>
  <c r="R55" i="1"/>
  <c r="X55" i="1"/>
  <c r="S51" i="1"/>
  <c r="R51" i="1"/>
  <c r="X51" i="1"/>
  <c r="S47" i="1"/>
  <c r="R47" i="1"/>
  <c r="X47" i="1"/>
  <c r="S43" i="1"/>
  <c r="R43" i="1"/>
  <c r="X43" i="1"/>
  <c r="S39" i="1"/>
  <c r="R39" i="1"/>
  <c r="X39" i="1"/>
  <c r="S35" i="1"/>
  <c r="R35" i="1"/>
  <c r="X35" i="1"/>
  <c r="S31" i="1"/>
  <c r="R31" i="1"/>
  <c r="X31" i="1"/>
  <c r="S27" i="1"/>
  <c r="R27" i="1"/>
  <c r="X27" i="1"/>
  <c r="S23" i="1"/>
  <c r="R23" i="1"/>
  <c r="X23" i="1"/>
  <c r="S19" i="1"/>
  <c r="R19" i="1"/>
  <c r="X19" i="1"/>
  <c r="S15" i="1"/>
  <c r="R15" i="1"/>
  <c r="X15" i="1"/>
  <c r="AF8" i="1"/>
  <c r="P64" i="1"/>
  <c r="P65" i="1"/>
  <c r="AD8" i="1"/>
  <c r="AB8" i="1"/>
  <c r="AC8" i="1"/>
  <c r="AM8" i="12" l="1"/>
  <c r="P79" i="12"/>
  <c r="D79" i="12"/>
  <c r="AG8" i="12"/>
  <c r="AE8" i="12"/>
  <c r="AK8" i="11"/>
  <c r="P66" i="11"/>
  <c r="D66" i="11"/>
  <c r="AG8" i="11"/>
  <c r="AE8" i="11"/>
  <c r="AI8" i="11"/>
  <c r="D63" i="10"/>
  <c r="P63" i="10"/>
  <c r="AE8" i="10"/>
  <c r="AG8" i="10"/>
  <c r="AM8" i="10"/>
  <c r="AK8" i="10"/>
  <c r="AI8" i="10"/>
  <c r="AL8" i="1"/>
  <c r="D64" i="1" s="1"/>
  <c r="D67" i="1"/>
  <c r="D65" i="1"/>
  <c r="AJ8" i="1"/>
  <c r="AH8" i="1"/>
  <c r="AA8" i="1" l="1"/>
  <c r="AK8" i="1" l="1"/>
  <c r="P63" i="1"/>
  <c r="D63" i="1"/>
  <c r="AG8" i="1"/>
  <c r="AM8" i="1"/>
  <c r="AE8" i="1"/>
  <c r="AI8" i="1"/>
</calcChain>
</file>

<file path=xl/sharedStrings.xml><?xml version="1.0" encoding="utf-8"?>
<sst xmlns="http://schemas.openxmlformats.org/spreadsheetml/2006/main" count="3513" uniqueCount="1234">
  <si>
    <t>HỌC VIỆN CÔNG NGHỆ BƯU CHÍNH VIỄN THÔNG</t>
  </si>
  <si>
    <t>DANH SÁCH SINH VIÊN DỰ THI</t>
  </si>
  <si>
    <t>TRUNG TÂM KHẢO THÍ VÀ ĐẢM BẢO CHẤT LƯỢNG GIÁO DỤC</t>
  </si>
  <si>
    <t>Học phần:</t>
  </si>
  <si>
    <t>Số tín chỉ:</t>
  </si>
  <si>
    <t>Số
TT</t>
  </si>
  <si>
    <t>Mã SV</t>
  </si>
  <si>
    <t>Họ và tên</t>
  </si>
  <si>
    <t>Ngày sinh</t>
  </si>
  <si>
    <t>Lớp</t>
  </si>
  <si>
    <t>Điểm CC</t>
  </si>
  <si>
    <t>Điểm TBKT</t>
  </si>
  <si>
    <t>Điểm TN-TH</t>
  </si>
  <si>
    <t>Điểm BTTL</t>
  </si>
  <si>
    <t>Mã đề</t>
  </si>
  <si>
    <t>Số tờ</t>
  </si>
  <si>
    <t>Ký tên</t>
  </si>
  <si>
    <t>Số Phách</t>
  </si>
  <si>
    <t>Điểm
THI</t>
  </si>
  <si>
    <t>Điểm
KTHP</t>
  </si>
  <si>
    <t>Điểm hệ
chữ</t>
  </si>
  <si>
    <t>Xếp loại</t>
  </si>
  <si>
    <t>Ghi chú</t>
  </si>
  <si>
    <t>Phòng thi</t>
  </si>
  <si>
    <t>KT</t>
  </si>
  <si>
    <t>CC</t>
  </si>
  <si>
    <t>ĐCT</t>
  </si>
  <si>
    <t>Tỷ lệ</t>
  </si>
  <si>
    <t>SL</t>
  </si>
  <si>
    <t>Trọng số:</t>
  </si>
  <si>
    <t/>
  </si>
  <si>
    <t>Ghi chú:</t>
  </si>
  <si>
    <t>- Số SV theo DS:</t>
  </si>
  <si>
    <t>SV</t>
  </si>
  <si>
    <t>- Số SV dự thi:</t>
  </si>
  <si>
    <t>- Số SV thi đạt:</t>
  </si>
  <si>
    <t>- Số SV vắng thi:</t>
  </si>
  <si>
    <t xml:space="preserve">CÁN BỘ KHỚP PHÁCH </t>
  </si>
  <si>
    <t>TRƯỞNG TRUNG TÂM</t>
  </si>
  <si>
    <t>SỐ 1</t>
  </si>
  <si>
    <t>SỐ 2</t>
  </si>
  <si>
    <t>Phạm Anh Tuấn</t>
  </si>
  <si>
    <t>Nguyễn Xuân Trường</t>
  </si>
  <si>
    <t>CÁN BỘ COI THI</t>
  </si>
  <si>
    <t>Thi đạt</t>
  </si>
  <si>
    <t>Thi lại</t>
  </si>
  <si>
    <t>Học lại</t>
  </si>
  <si>
    <t>Vắng thi</t>
  </si>
  <si>
    <t>Vi phạm quy chế thi</t>
  </si>
  <si>
    <t>Sỹ số</t>
  </si>
  <si>
    <t>Học phần</t>
  </si>
  <si>
    <t>- Số SV thi không đạt:</t>
  </si>
  <si>
    <t>- Số SV vắng thi có phép:</t>
  </si>
  <si>
    <t>- Số SV thi lại:</t>
  </si>
  <si>
    <t>Nguyễn Hoa Cương</t>
  </si>
  <si>
    <t>Hà Nội, ngày   tháng   năm 2017</t>
  </si>
  <si>
    <t>KT TRƯỞNG TRUNG TÂM
PHÓ TRƯỞNG TRUNG TÂM</t>
  </si>
  <si>
    <t>Trần Thị Mỹ Hạnh</t>
  </si>
  <si>
    <t xml:space="preserve">Thi lần 1 học kỳ II năm học 2016 - 2017 </t>
  </si>
  <si>
    <t>Anh</t>
  </si>
  <si>
    <t>Nguyễn Ngọc</t>
  </si>
  <si>
    <t>ánh</t>
  </si>
  <si>
    <t>Bích</t>
  </si>
  <si>
    <t>Phạm Thị</t>
  </si>
  <si>
    <t>Dung</t>
  </si>
  <si>
    <t>Dương</t>
  </si>
  <si>
    <t>Giang</t>
  </si>
  <si>
    <t>Hà</t>
  </si>
  <si>
    <t>Đặng Thị Thúy</t>
  </si>
  <si>
    <t>Hằng</t>
  </si>
  <si>
    <t>Hạnh</t>
  </si>
  <si>
    <t>20/03/96</t>
  </si>
  <si>
    <t>Nguyễn Thị Mỹ</t>
  </si>
  <si>
    <t>Lê Thị</t>
  </si>
  <si>
    <t>Hiền</t>
  </si>
  <si>
    <t>Nguyễn Thị</t>
  </si>
  <si>
    <t>Hòa</t>
  </si>
  <si>
    <t>Hoàng Thị</t>
  </si>
  <si>
    <t>Hoài</t>
  </si>
  <si>
    <t>Huyền</t>
  </si>
  <si>
    <t>Liên</t>
  </si>
  <si>
    <t>Đỗ Thị Thùy</t>
  </si>
  <si>
    <t>Linh</t>
  </si>
  <si>
    <t>Nguyễn Hà</t>
  </si>
  <si>
    <t>Ngân</t>
  </si>
  <si>
    <t>Ngọc</t>
  </si>
  <si>
    <t>Nguyệt</t>
  </si>
  <si>
    <t>Nhung</t>
  </si>
  <si>
    <t>Phương</t>
  </si>
  <si>
    <t>Sơn</t>
  </si>
  <si>
    <t>Nguyễn Thị Phương</t>
  </si>
  <si>
    <t>Thanh</t>
  </si>
  <si>
    <t>Nguyễn Thị Bích</t>
  </si>
  <si>
    <t>Thảo</t>
  </si>
  <si>
    <t>Thúy</t>
  </si>
  <si>
    <t>Bùi Thị Thu</t>
  </si>
  <si>
    <t>Trang</t>
  </si>
  <si>
    <t>Nguyễn Thị Kim</t>
  </si>
  <si>
    <t>Trần Thị</t>
  </si>
  <si>
    <t>Vân</t>
  </si>
  <si>
    <t>Trần Đức</t>
  </si>
  <si>
    <t>Bình</t>
  </si>
  <si>
    <t>Chi</t>
  </si>
  <si>
    <t>Đức</t>
  </si>
  <si>
    <t>Phạm Thanh</t>
  </si>
  <si>
    <t>Trương Thị</t>
  </si>
  <si>
    <t>Hồng</t>
  </si>
  <si>
    <t>Trần Thị Thu</t>
  </si>
  <si>
    <t>Hương</t>
  </si>
  <si>
    <t>Ngô Thị</t>
  </si>
  <si>
    <t>B12DCQT323</t>
  </si>
  <si>
    <t>Lý Hồng</t>
  </si>
  <si>
    <t>Lâm</t>
  </si>
  <si>
    <t>27/08/93</t>
  </si>
  <si>
    <t>D12QTDN1</t>
  </si>
  <si>
    <t>Minh</t>
  </si>
  <si>
    <t>D13QTDN2</t>
  </si>
  <si>
    <t>Nguyễn Bích</t>
  </si>
  <si>
    <t>Trần ánh</t>
  </si>
  <si>
    <t>Nguyễn Thị Hồng</t>
  </si>
  <si>
    <t>Nguyễn Xuân</t>
  </si>
  <si>
    <t>Nguyễn Phương</t>
  </si>
  <si>
    <t>Nguyễn Thu</t>
  </si>
  <si>
    <t>Nguyễn Thanh</t>
  </si>
  <si>
    <t>Thư</t>
  </si>
  <si>
    <t>21/03/95</t>
  </si>
  <si>
    <t>Nguyễn Thùy</t>
  </si>
  <si>
    <t>Nguyễn Văn</t>
  </si>
  <si>
    <t>Đạt</t>
  </si>
  <si>
    <t>Vũ Ngọc</t>
  </si>
  <si>
    <t>Diễm</t>
  </si>
  <si>
    <t>Nguyễn Hải</t>
  </si>
  <si>
    <t>Hiếu</t>
  </si>
  <si>
    <t>Hoa</t>
  </si>
  <si>
    <t>Hường</t>
  </si>
  <si>
    <t>Mai</t>
  </si>
  <si>
    <t>Nam</t>
  </si>
  <si>
    <t>Nguyễn Thị Thanh</t>
  </si>
  <si>
    <t>Nga</t>
  </si>
  <si>
    <t>Bùi Thị</t>
  </si>
  <si>
    <t>Quân</t>
  </si>
  <si>
    <t>Hoàng Thanh</t>
  </si>
  <si>
    <t>Phạm Thị Thanh</t>
  </si>
  <si>
    <t>Thùy</t>
  </si>
  <si>
    <t>Thủy</t>
  </si>
  <si>
    <t>Trinh</t>
  </si>
  <si>
    <t>Yến</t>
  </si>
  <si>
    <t>Hải</t>
  </si>
  <si>
    <t>Hân</t>
  </si>
  <si>
    <t>B13DCQT098</t>
  </si>
  <si>
    <t>Trương Trọng</t>
  </si>
  <si>
    <t>13/03/93</t>
  </si>
  <si>
    <t>Lê Văn</t>
  </si>
  <si>
    <t>B16LDQT001</t>
  </si>
  <si>
    <t>Chinh</t>
  </si>
  <si>
    <t>07/01/95</t>
  </si>
  <si>
    <t>L16CQQT01-B</t>
  </si>
  <si>
    <t>B16LDQT002</t>
  </si>
  <si>
    <t>Đào Thùy</t>
  </si>
  <si>
    <t>08/06/94</t>
  </si>
  <si>
    <t>Hưng</t>
  </si>
  <si>
    <t>Phạm Hồng</t>
  </si>
  <si>
    <t>Khánh</t>
  </si>
  <si>
    <t>B12DCQT301</t>
  </si>
  <si>
    <t>10/12/93</t>
  </si>
  <si>
    <t>B16DCKT002</t>
  </si>
  <si>
    <t>Đoàn Kim</t>
  </si>
  <si>
    <t>28/02/98</t>
  </si>
  <si>
    <t>D16CQKT02-B</t>
  </si>
  <si>
    <t>B16DCKT006</t>
  </si>
  <si>
    <t>Nguyễn Thị Vân</t>
  </si>
  <si>
    <t>23/04/98</t>
  </si>
  <si>
    <t>B16DCKT016</t>
  </si>
  <si>
    <t>28/01/98</t>
  </si>
  <si>
    <t>D16CQKT04-B</t>
  </si>
  <si>
    <t>B16DCKT021</t>
  </si>
  <si>
    <t>10/12/98</t>
  </si>
  <si>
    <t>D16CQKT01-B</t>
  </si>
  <si>
    <t>B16DCKT022</t>
  </si>
  <si>
    <t>Duyên</t>
  </si>
  <si>
    <t>17/09/98</t>
  </si>
  <si>
    <t>B16DCKT023</t>
  </si>
  <si>
    <t>Đỗ Thị Lệ</t>
  </si>
  <si>
    <t>15/05/98</t>
  </si>
  <si>
    <t>D16CQKT03-B</t>
  </si>
  <si>
    <t>B16DCKT028</t>
  </si>
  <si>
    <t>Mai Thị Thu</t>
  </si>
  <si>
    <t>28/09/98</t>
  </si>
  <si>
    <t>B16DCKT037</t>
  </si>
  <si>
    <t>Mông Thị Thu</t>
  </si>
  <si>
    <t>B16DCKT041</t>
  </si>
  <si>
    <t>Trương Thị Hồng</t>
  </si>
  <si>
    <t>12/09/98</t>
  </si>
  <si>
    <t>B16DCKT042</t>
  </si>
  <si>
    <t>Đỗ Thị</t>
  </si>
  <si>
    <t>Hậu</t>
  </si>
  <si>
    <t>08/11/98</t>
  </si>
  <si>
    <t>B16DCKT053</t>
  </si>
  <si>
    <t>Nguyễn Phượng</t>
  </si>
  <si>
    <t>31/12/97</t>
  </si>
  <si>
    <t>B16DCKT055</t>
  </si>
  <si>
    <t>Tống Thị</t>
  </si>
  <si>
    <t>Huê</t>
  </si>
  <si>
    <t>15/11/98</t>
  </si>
  <si>
    <t>B16DCKT058</t>
  </si>
  <si>
    <t>11/06/98</t>
  </si>
  <si>
    <t>B16DCKT060</t>
  </si>
  <si>
    <t>Phạm Thu</t>
  </si>
  <si>
    <t>24/10/98</t>
  </si>
  <si>
    <t>B16DCKT062</t>
  </si>
  <si>
    <t>23/02/98</t>
  </si>
  <si>
    <t>B16DCKT063</t>
  </si>
  <si>
    <t>07/12/98</t>
  </si>
  <si>
    <t>B16DCKT066</t>
  </si>
  <si>
    <t>Mai Thị Thanh</t>
  </si>
  <si>
    <t>19/05/98</t>
  </si>
  <si>
    <t>B16DCKT067</t>
  </si>
  <si>
    <t>Nguyễn Khánh</t>
  </si>
  <si>
    <t>B16DCKT068</t>
  </si>
  <si>
    <t>Nguyễn Thị Ngọc</t>
  </si>
  <si>
    <t>28/10/98</t>
  </si>
  <si>
    <t>B16DCKT070</t>
  </si>
  <si>
    <t>25/08/98</t>
  </si>
  <si>
    <t>B16DCKT071</t>
  </si>
  <si>
    <t>06/07/98</t>
  </si>
  <si>
    <t>B16DCKT073</t>
  </si>
  <si>
    <t>Lan</t>
  </si>
  <si>
    <t>27/10/98</t>
  </si>
  <si>
    <t>B16DCKT075</t>
  </si>
  <si>
    <t>Liễu</t>
  </si>
  <si>
    <t>04/12/98</t>
  </si>
  <si>
    <t>B16DCKT079</t>
  </si>
  <si>
    <t>B16DCKT094</t>
  </si>
  <si>
    <t>Mơ</t>
  </si>
  <si>
    <t>18/07/98</t>
  </si>
  <si>
    <t>B16DCKT095</t>
  </si>
  <si>
    <t>01/11/98</t>
  </si>
  <si>
    <t>B16DCKT096</t>
  </si>
  <si>
    <t>Ngà</t>
  </si>
  <si>
    <t>19/10/98</t>
  </si>
  <si>
    <t>B16DCKT100</t>
  </si>
  <si>
    <t>Hoàng Bích</t>
  </si>
  <si>
    <t>09/02/98</t>
  </si>
  <si>
    <t>B16DCKT102</t>
  </si>
  <si>
    <t>27/08/98</t>
  </si>
  <si>
    <t>B16DCKT103</t>
  </si>
  <si>
    <t>14/04/98</t>
  </si>
  <si>
    <t>B16DCKT105</t>
  </si>
  <si>
    <t>Nguyễn Mai</t>
  </si>
  <si>
    <t>Như</t>
  </si>
  <si>
    <t>18/12/98</t>
  </si>
  <si>
    <t>B16DCKT106</t>
  </si>
  <si>
    <t>Đặng Hồng</t>
  </si>
  <si>
    <t>16/02/98</t>
  </si>
  <si>
    <t>B16DCKT109</t>
  </si>
  <si>
    <t>Hoàng Hồng</t>
  </si>
  <si>
    <t>Phúc</t>
  </si>
  <si>
    <t>16/01/98</t>
  </si>
  <si>
    <t>B16DCKT110</t>
  </si>
  <si>
    <t>Lương Thị Mai</t>
  </si>
  <si>
    <t>29/10/97</t>
  </si>
  <si>
    <t>B16DCKT114</t>
  </si>
  <si>
    <t>Phượng</t>
  </si>
  <si>
    <t>15/12/97</t>
  </si>
  <si>
    <t>B16DCKT118</t>
  </si>
  <si>
    <t>Quỳnh</t>
  </si>
  <si>
    <t>23/06/98</t>
  </si>
  <si>
    <t>B16DCKT120</t>
  </si>
  <si>
    <t>Tâm</t>
  </si>
  <si>
    <t>23/03/98</t>
  </si>
  <si>
    <t>B16DCKT126</t>
  </si>
  <si>
    <t>23/08/98</t>
  </si>
  <si>
    <t>B16DCKT129</t>
  </si>
  <si>
    <t>Vũ Thị Thanh</t>
  </si>
  <si>
    <t>B16DCKT133</t>
  </si>
  <si>
    <t>Hà Thị</t>
  </si>
  <si>
    <t>11/01/98</t>
  </si>
  <si>
    <t>B16DCKT132</t>
  </si>
  <si>
    <t>09/06/98</t>
  </si>
  <si>
    <t>B16DCKT136</t>
  </si>
  <si>
    <t>Tạ Thị</t>
  </si>
  <si>
    <t>Trà</t>
  </si>
  <si>
    <t>24/08/98</t>
  </si>
  <si>
    <t>B16DCKT137</t>
  </si>
  <si>
    <t>Lý Thị Thu</t>
  </si>
  <si>
    <t>30/01/98</t>
  </si>
  <si>
    <t>B16DCKT141</t>
  </si>
  <si>
    <t>Nguyễn Thị Thùy</t>
  </si>
  <si>
    <t>B16DCKT146</t>
  </si>
  <si>
    <t>Mai Thị Kiều</t>
  </si>
  <si>
    <t>17/12/98</t>
  </si>
  <si>
    <t>B16DCKT148</t>
  </si>
  <si>
    <t>Tuyến</t>
  </si>
  <si>
    <t>11/03/97</t>
  </si>
  <si>
    <t>B16DCKT149</t>
  </si>
  <si>
    <t>Tuyết</t>
  </si>
  <si>
    <t>13/12/98</t>
  </si>
  <si>
    <t>B16DCKT151</t>
  </si>
  <si>
    <t>16/04/98</t>
  </si>
  <si>
    <t>B16DCKT157</t>
  </si>
  <si>
    <t>10/10/98</t>
  </si>
  <si>
    <t>B16DCKT158</t>
  </si>
  <si>
    <t>21/03/98</t>
  </si>
  <si>
    <t>Kinh tế Vĩ mô 1</t>
  </si>
  <si>
    <t>Ngày thi: 2/7/2017</t>
  </si>
  <si>
    <t>Giờ thi: 8h</t>
  </si>
  <si>
    <t>Nhóm: BSA1311-01</t>
  </si>
  <si>
    <t>401A2</t>
  </si>
  <si>
    <t xml:space="preserve">                                 SỐ 2</t>
  </si>
  <si>
    <t>402A2</t>
  </si>
  <si>
    <t>B16DCKT001</t>
  </si>
  <si>
    <t>Đinh Thị Diệu</t>
  </si>
  <si>
    <t>02/08/98</t>
  </si>
  <si>
    <t>B16DCKT003</t>
  </si>
  <si>
    <t>Hoàng Thị Vân</t>
  </si>
  <si>
    <t>12/01/98</t>
  </si>
  <si>
    <t>B16DCKT004</t>
  </si>
  <si>
    <t>Lê Thị Vân</t>
  </si>
  <si>
    <t>10/06/98</t>
  </si>
  <si>
    <t>B16DCKT009</t>
  </si>
  <si>
    <t>27/04/97</t>
  </si>
  <si>
    <t>B16DCKT010</t>
  </si>
  <si>
    <t>Phan Thị</t>
  </si>
  <si>
    <t>20/08/98</t>
  </si>
  <si>
    <t>B16DCKT011</t>
  </si>
  <si>
    <t>11/10/98</t>
  </si>
  <si>
    <t>B16DCKT018</t>
  </si>
  <si>
    <t>08/02/98</t>
  </si>
  <si>
    <t>B16DCKT026</t>
  </si>
  <si>
    <t>Trần Hương</t>
  </si>
  <si>
    <t>19/08/98</t>
  </si>
  <si>
    <t>B16DCKT027</t>
  </si>
  <si>
    <t>Trần Thị Hương</t>
  </si>
  <si>
    <t>26/07/98</t>
  </si>
  <si>
    <t>B16DCKT030</t>
  </si>
  <si>
    <t>Tạ Thị Ngọc</t>
  </si>
  <si>
    <t>20/01/98</t>
  </si>
  <si>
    <t>B16DCKT035</t>
  </si>
  <si>
    <t>Lê Ngọc</t>
  </si>
  <si>
    <t>B16DCKT039</t>
  </si>
  <si>
    <t>Quách Thị</t>
  </si>
  <si>
    <t>03/07/98</t>
  </si>
  <si>
    <t>B16DCKT043</t>
  </si>
  <si>
    <t>Hiên</t>
  </si>
  <si>
    <t>03/09/98</t>
  </si>
  <si>
    <t>B13DCKT127</t>
  </si>
  <si>
    <t>Nguyễn Thúy</t>
  </si>
  <si>
    <t>02/01/95</t>
  </si>
  <si>
    <t>D13CQKT04-B</t>
  </si>
  <si>
    <t>B16DCKT046</t>
  </si>
  <si>
    <t>Phùng Thị Ngọc</t>
  </si>
  <si>
    <t>17/02/98</t>
  </si>
  <si>
    <t>B16DCKT047</t>
  </si>
  <si>
    <t>Trịnh Thị</t>
  </si>
  <si>
    <t>16/03/98</t>
  </si>
  <si>
    <t>B16DCKT050</t>
  </si>
  <si>
    <t>Đào Thị Thu</t>
  </si>
  <si>
    <t>30/06/98</t>
  </si>
  <si>
    <t>B16DCKT051</t>
  </si>
  <si>
    <t>Lê Thị Thu</t>
  </si>
  <si>
    <t>14/11/98</t>
  </si>
  <si>
    <t>B16DCKT054</t>
  </si>
  <si>
    <t>Trương Thị Bích</t>
  </si>
  <si>
    <t>B16DCKT061</t>
  </si>
  <si>
    <t>Phan Thị Lan</t>
  </si>
  <si>
    <t>08/09/98</t>
  </si>
  <si>
    <t>B16DCKT069</t>
  </si>
  <si>
    <t>Nguyễn Thị Thu</t>
  </si>
  <si>
    <t>23/01/98</t>
  </si>
  <si>
    <t>B16DCKT072</t>
  </si>
  <si>
    <t>25/06/98</t>
  </si>
  <si>
    <t>B16DCKT076</t>
  </si>
  <si>
    <t>29/11/98</t>
  </si>
  <si>
    <t>B16DCKT077</t>
  </si>
  <si>
    <t>Hoàng Thị Ngọc</t>
  </si>
  <si>
    <t>16/05/98</t>
  </si>
  <si>
    <t>B16DCKT081</t>
  </si>
  <si>
    <t>Loan</t>
  </si>
  <si>
    <t>15/07/98</t>
  </si>
  <si>
    <t>B16DCKT082</t>
  </si>
  <si>
    <t>Vũ Thanh</t>
  </si>
  <si>
    <t>30/09/98</t>
  </si>
  <si>
    <t>B16DCKT083</t>
  </si>
  <si>
    <t>Lê Thị Hiền</t>
  </si>
  <si>
    <t>Lương</t>
  </si>
  <si>
    <t>B16DCKT084</t>
  </si>
  <si>
    <t>Lý</t>
  </si>
  <si>
    <t>29/06/98</t>
  </si>
  <si>
    <t>B16DCKT085</t>
  </si>
  <si>
    <t>B16DCKT086</t>
  </si>
  <si>
    <t>05/12/98</t>
  </si>
  <si>
    <t>B16DCKT087</t>
  </si>
  <si>
    <t>B16DCKT089</t>
  </si>
  <si>
    <t>B16DCKT097</t>
  </si>
  <si>
    <t>Lê Thị Kim</t>
  </si>
  <si>
    <t>20/03/98</t>
  </si>
  <si>
    <t>B16DCKT098</t>
  </si>
  <si>
    <t>28/07/98</t>
  </si>
  <si>
    <t>B16DCKT101</t>
  </si>
  <si>
    <t>15/10/98</t>
  </si>
  <si>
    <t>B16DCKT112</t>
  </si>
  <si>
    <t>13/03/98</t>
  </si>
  <si>
    <t>B16DCKT115</t>
  </si>
  <si>
    <t>Nguyễn Hồng</t>
  </si>
  <si>
    <t>25/01/98</t>
  </si>
  <si>
    <t>B16DCKT116</t>
  </si>
  <si>
    <t>Hoàng Thị Như</t>
  </si>
  <si>
    <t>B16DCKT117</t>
  </si>
  <si>
    <t>25/04/98</t>
  </si>
  <si>
    <t>B16DCKT119</t>
  </si>
  <si>
    <t>Vũ Thị</t>
  </si>
  <si>
    <t>Sen</t>
  </si>
  <si>
    <t>30/04/98</t>
  </si>
  <si>
    <t>B16DCKT121</t>
  </si>
  <si>
    <t>Đào Thị Hồng</t>
  </si>
  <si>
    <t>Thắm</t>
  </si>
  <si>
    <t>B16DCKT122</t>
  </si>
  <si>
    <t>Nguyễn Thị Hoài</t>
  </si>
  <si>
    <t>B16DCKT124</t>
  </si>
  <si>
    <t>Lê Thu</t>
  </si>
  <si>
    <t>06/11/98</t>
  </si>
  <si>
    <t>B16DCKT127</t>
  </si>
  <si>
    <t>04/01/98</t>
  </si>
  <si>
    <t>B16DCKT134</t>
  </si>
  <si>
    <t>Hoàng Minh</t>
  </si>
  <si>
    <t>04/08/98</t>
  </si>
  <si>
    <t>B16DCKT142</t>
  </si>
  <si>
    <t>25/05/98</t>
  </si>
  <si>
    <t>B16DCKT154</t>
  </si>
  <si>
    <t>Nguyễn Thị Lệ</t>
  </si>
  <si>
    <t>Xuân</t>
  </si>
  <si>
    <t>19/03/98</t>
  </si>
  <si>
    <t>B16DCKT155</t>
  </si>
  <si>
    <t>02/02/98</t>
  </si>
  <si>
    <t>B16DCKT156</t>
  </si>
  <si>
    <t>04/02/98</t>
  </si>
  <si>
    <t>403A2</t>
  </si>
  <si>
    <t>405A2</t>
  </si>
  <si>
    <t>Nhóm: BSA1311-02</t>
  </si>
  <si>
    <t>B16DCKT005</t>
  </si>
  <si>
    <t>Lê Trương Phương</t>
  </si>
  <si>
    <t>26/07/97</t>
  </si>
  <si>
    <t>B16DCKT008</t>
  </si>
  <si>
    <t>Đỗ Ngọc</t>
  </si>
  <si>
    <t>12/07/98</t>
  </si>
  <si>
    <t>B16DCKT012</t>
  </si>
  <si>
    <t>B16DCKT013</t>
  </si>
  <si>
    <t>Hoàng Trần</t>
  </si>
  <si>
    <t>13/11/98</t>
  </si>
  <si>
    <t>B16DCKT015</t>
  </si>
  <si>
    <t>Đàm Thị Kiều</t>
  </si>
  <si>
    <t>B16DCKT017</t>
  </si>
  <si>
    <t>Hoàng Phương</t>
  </si>
  <si>
    <t>Đông</t>
  </si>
  <si>
    <t>16/06/96</t>
  </si>
  <si>
    <t>B16DCKT020</t>
  </si>
  <si>
    <t>B16DCKT024</t>
  </si>
  <si>
    <t>B16DCKT025</t>
  </si>
  <si>
    <t>Phạm Thị Hà</t>
  </si>
  <si>
    <t>10/02/98</t>
  </si>
  <si>
    <t>B16DCKT029</t>
  </si>
  <si>
    <t>Phạm Thị Thu</t>
  </si>
  <si>
    <t>30/10/98</t>
  </si>
  <si>
    <t>B16DCKT031</t>
  </si>
  <si>
    <t>06/10/98</t>
  </si>
  <si>
    <t>B16DCKT032</t>
  </si>
  <si>
    <t>Trịnh Thị Thu</t>
  </si>
  <si>
    <t>07/03/98</t>
  </si>
  <si>
    <t>B16DCKT034</t>
  </si>
  <si>
    <t>22/10/97</t>
  </si>
  <si>
    <t>B16DCKT036</t>
  </si>
  <si>
    <t>Lâm Thị</t>
  </si>
  <si>
    <t>B16DCKT038</t>
  </si>
  <si>
    <t>07/07/98</t>
  </si>
  <si>
    <t>B16DCKT040</t>
  </si>
  <si>
    <t>B16DCKT044</t>
  </si>
  <si>
    <t>25/11/98</t>
  </si>
  <si>
    <t>B13DCQT150</t>
  </si>
  <si>
    <t>Đỗ Minh</t>
  </si>
  <si>
    <t>B16DCKT048</t>
  </si>
  <si>
    <t>11/07/98</t>
  </si>
  <si>
    <t>B16DCKT049</t>
  </si>
  <si>
    <t>18/06/98</t>
  </si>
  <si>
    <t>B16DCKT052</t>
  </si>
  <si>
    <t>27/06/98</t>
  </si>
  <si>
    <t>B16DCKT056</t>
  </si>
  <si>
    <t>Huệ</t>
  </si>
  <si>
    <t>B16DCKT057</t>
  </si>
  <si>
    <t>11/02/98</t>
  </si>
  <si>
    <t>B16DCKT059</t>
  </si>
  <si>
    <t>Nguyễn Thị Lan</t>
  </si>
  <si>
    <t>05/03/98</t>
  </si>
  <si>
    <t>B16DCKT064</t>
  </si>
  <si>
    <t>Nguyễn Quang</t>
  </si>
  <si>
    <t>Huy</t>
  </si>
  <si>
    <t>03/02/98</t>
  </si>
  <si>
    <t>B16DCKT074</t>
  </si>
  <si>
    <t>Nguyễn Hương</t>
  </si>
  <si>
    <t>B16DCKT080</t>
  </si>
  <si>
    <t>Tạ Thị Mỹ</t>
  </si>
  <si>
    <t>26/08/98</t>
  </si>
  <si>
    <t>B13DCQT158</t>
  </si>
  <si>
    <t>Long</t>
  </si>
  <si>
    <t>08/01/95</t>
  </si>
  <si>
    <t>B16DCKT088</t>
  </si>
  <si>
    <t>B16DCKT090</t>
  </si>
  <si>
    <t>Mận</t>
  </si>
  <si>
    <t>16/07/98</t>
  </si>
  <si>
    <t>B16DCKT091</t>
  </si>
  <si>
    <t>Nguyễn Huy</t>
  </si>
  <si>
    <t>B16DCKT092</t>
  </si>
  <si>
    <t>11/08/97</t>
  </si>
  <si>
    <t>B16DCKT093</t>
  </si>
  <si>
    <t>Trần Công</t>
  </si>
  <si>
    <t>B16DCKT099</t>
  </si>
  <si>
    <t>Đặng Thị Hồng</t>
  </si>
  <si>
    <t>27/12/98</t>
  </si>
  <si>
    <t>B16DCKT107</t>
  </si>
  <si>
    <t>Lê Thị Hồng</t>
  </si>
  <si>
    <t>B16DCKT108</t>
  </si>
  <si>
    <t>Phạm Thị Kiều</t>
  </si>
  <si>
    <t>Oanh</t>
  </si>
  <si>
    <t>02/11/98</t>
  </si>
  <si>
    <t>B16DCKT111</t>
  </si>
  <si>
    <t>B16DCKT113</t>
  </si>
  <si>
    <t>25/02/98</t>
  </si>
  <si>
    <t>B16DCKT125</t>
  </si>
  <si>
    <t>05/01/98</t>
  </si>
  <si>
    <t>B16DCKT128</t>
  </si>
  <si>
    <t>25/07/98</t>
  </si>
  <si>
    <t>B16DCKT130</t>
  </si>
  <si>
    <t>Bùi Thị Hoài</t>
  </si>
  <si>
    <t>Thương</t>
  </si>
  <si>
    <t>22/08/98</t>
  </si>
  <si>
    <t>B16DCKT131</t>
  </si>
  <si>
    <t>B16DCKT135</t>
  </si>
  <si>
    <t>Phạm Ngọc</t>
  </si>
  <si>
    <t>B16DCKT138</t>
  </si>
  <si>
    <t>Nguyễn Hồng Phương</t>
  </si>
  <si>
    <t>B16DCKT139</t>
  </si>
  <si>
    <t>18/11/98</t>
  </si>
  <si>
    <t>B16DCKT140</t>
  </si>
  <si>
    <t>Nguyễn Thị Huyền</t>
  </si>
  <si>
    <t>18/09/98</t>
  </si>
  <si>
    <t>B16DCKT143</t>
  </si>
  <si>
    <t>Phan Minh</t>
  </si>
  <si>
    <t>21/07/98</t>
  </si>
  <si>
    <t>B16DCKT144</t>
  </si>
  <si>
    <t>03/11/98</t>
  </si>
  <si>
    <t>B16DCKT145</t>
  </si>
  <si>
    <t>Trần Thùy</t>
  </si>
  <si>
    <t>B16DCKT150</t>
  </si>
  <si>
    <t>Uyên</t>
  </si>
  <si>
    <t>B16DCKT152</t>
  </si>
  <si>
    <t>Phạm Minh</t>
  </si>
  <si>
    <t>Vượng</t>
  </si>
  <si>
    <t>10/03/98</t>
  </si>
  <si>
    <t>B16DCKT153</t>
  </si>
  <si>
    <t>Nguyễn Lệ</t>
  </si>
  <si>
    <t>25/03/98</t>
  </si>
  <si>
    <t>Nhóm: BSA1311-03</t>
  </si>
  <si>
    <t xml:space="preserve">                               SỐ 2</t>
  </si>
  <si>
    <t>501A2</t>
  </si>
  <si>
    <t>502A2</t>
  </si>
  <si>
    <t>B16DCMR001</t>
  </si>
  <si>
    <t>Đỗ Thị Xuân</t>
  </si>
  <si>
    <t>An</t>
  </si>
  <si>
    <t>D16CQMR01-B</t>
  </si>
  <si>
    <t>B16DCQT009</t>
  </si>
  <si>
    <t>Nguyễn Trung</t>
  </si>
  <si>
    <t>04/11/96</t>
  </si>
  <si>
    <t>D16CQQT01-B</t>
  </si>
  <si>
    <t>B16DCMR005</t>
  </si>
  <si>
    <t>Trần Thị Lan</t>
  </si>
  <si>
    <t>15/01/98</t>
  </si>
  <si>
    <t>B16DCMR008</t>
  </si>
  <si>
    <t>Phạm Thị Thủy</t>
  </si>
  <si>
    <t>D16CQMR02-B</t>
  </si>
  <si>
    <t>B16DCQT017</t>
  </si>
  <si>
    <t>Hoàng Thị Cẩm</t>
  </si>
  <si>
    <t>03/06/98</t>
  </si>
  <si>
    <t>B16DCMR012</t>
  </si>
  <si>
    <t>Bưởi</t>
  </si>
  <si>
    <t>30/05/98</t>
  </si>
  <si>
    <t>B16DCQT022</t>
  </si>
  <si>
    <t>Cao Thị</t>
  </si>
  <si>
    <t>Đào</t>
  </si>
  <si>
    <t>03/05/98</t>
  </si>
  <si>
    <t>D16CQQT02-B</t>
  </si>
  <si>
    <t>B16DCMR013</t>
  </si>
  <si>
    <t>Lê Tiến</t>
  </si>
  <si>
    <t>18/05/98</t>
  </si>
  <si>
    <t>B16DCQT025</t>
  </si>
  <si>
    <t>Diệu</t>
  </si>
  <si>
    <t>08/05/97</t>
  </si>
  <si>
    <t>B16DCQT030</t>
  </si>
  <si>
    <t>Dũng</t>
  </si>
  <si>
    <t>13/09/97</t>
  </si>
  <si>
    <t>B16DCQT032</t>
  </si>
  <si>
    <t>Lưu Hoàng</t>
  </si>
  <si>
    <t>15/08/98</t>
  </si>
  <si>
    <t>D16CQQT04-B</t>
  </si>
  <si>
    <t>B16DCMR020</t>
  </si>
  <si>
    <t>Đỗ Thu</t>
  </si>
  <si>
    <t>B16DCQT038</t>
  </si>
  <si>
    <t>03/08/98</t>
  </si>
  <si>
    <t>B16DCMR025</t>
  </si>
  <si>
    <t>Nông Thị</t>
  </si>
  <si>
    <t>B14DCKT094</t>
  </si>
  <si>
    <t>Cao Thị Thanh</t>
  </si>
  <si>
    <t>27/03/95</t>
  </si>
  <si>
    <t>D14CQKT01-B</t>
  </si>
  <si>
    <t>B16DCQT039</t>
  </si>
  <si>
    <t>Lê Minh</t>
  </si>
  <si>
    <t>07/08/98</t>
  </si>
  <si>
    <t>D16CQQT03-B</t>
  </si>
  <si>
    <t>B16DCQT045</t>
  </si>
  <si>
    <t>Chu Thị</t>
  </si>
  <si>
    <t>B16DCMR037</t>
  </si>
  <si>
    <t>Hiệp</t>
  </si>
  <si>
    <t>18/06/97</t>
  </si>
  <si>
    <t>B16DCMR039</t>
  </si>
  <si>
    <t>22/01/98</t>
  </si>
  <si>
    <t>B13DCQT055</t>
  </si>
  <si>
    <t>05/05/95</t>
  </si>
  <si>
    <t>D13QTM</t>
  </si>
  <si>
    <t>B16DCQT055</t>
  </si>
  <si>
    <t>B16DCQT058</t>
  </si>
  <si>
    <t>Huế</t>
  </si>
  <si>
    <t>11/05/98</t>
  </si>
  <si>
    <t>B16DCQT059</t>
  </si>
  <si>
    <t>10/05/98</t>
  </si>
  <si>
    <t>B16DCQT060</t>
  </si>
  <si>
    <t>B16DCQT066</t>
  </si>
  <si>
    <t>Đoàn Thị Lan</t>
  </si>
  <si>
    <t>B16DCMR043</t>
  </si>
  <si>
    <t>27/04/98</t>
  </si>
  <si>
    <t>B16DCMR044</t>
  </si>
  <si>
    <t>B16DCQT070</t>
  </si>
  <si>
    <t>B16DCQT072</t>
  </si>
  <si>
    <t>15/06/98</t>
  </si>
  <si>
    <t>B16DCQT074</t>
  </si>
  <si>
    <t>29/01/98</t>
  </si>
  <si>
    <t>B16DCQT075</t>
  </si>
  <si>
    <t>B16DCQT082</t>
  </si>
  <si>
    <t>01/07/98</t>
  </si>
  <si>
    <t>B14DCKT069</t>
  </si>
  <si>
    <t>Phạm Nguyễn Diệu</t>
  </si>
  <si>
    <t>23/08/96</t>
  </si>
  <si>
    <t>B16DCQT086</t>
  </si>
  <si>
    <t>Tạ Thị Thùy</t>
  </si>
  <si>
    <t>13/02/98</t>
  </si>
  <si>
    <t>B16DCMR065</t>
  </si>
  <si>
    <t>26/05/98</t>
  </si>
  <si>
    <t>B16DCMR067</t>
  </si>
  <si>
    <t>Nguyễn Thị Hiền</t>
  </si>
  <si>
    <t>B16DCMR068</t>
  </si>
  <si>
    <t>22/10/98</t>
  </si>
  <si>
    <t>B16DCMR069</t>
  </si>
  <si>
    <t>01/12/98</t>
  </si>
  <si>
    <t>B16DCMR071</t>
  </si>
  <si>
    <t>Nguyễn Hữu</t>
  </si>
  <si>
    <t>Mạnh</t>
  </si>
  <si>
    <t>31/10/97</t>
  </si>
  <si>
    <t>B16DCQT094</t>
  </si>
  <si>
    <t>29/09/98</t>
  </si>
  <si>
    <t>B16DCQT095</t>
  </si>
  <si>
    <t>Nguyễn Công</t>
  </si>
  <si>
    <t>28/08/98</t>
  </si>
  <si>
    <t>B16DCQT096</t>
  </si>
  <si>
    <t>Phạm Bình</t>
  </si>
  <si>
    <t>B16DCMR073</t>
  </si>
  <si>
    <t>11/12/98</t>
  </si>
  <si>
    <t>B16DCQT099</t>
  </si>
  <si>
    <t>Vũ Văn</t>
  </si>
  <si>
    <t>09/08/98</t>
  </si>
  <si>
    <t>B16DCMR075</t>
  </si>
  <si>
    <t>Vũ Thị Quỳnh</t>
  </si>
  <si>
    <t>12/08/98</t>
  </si>
  <si>
    <t>B12DCQT136</t>
  </si>
  <si>
    <t>Đỗ Hoàng</t>
  </si>
  <si>
    <t>Nghĩa</t>
  </si>
  <si>
    <t>16/08/94</t>
  </si>
  <si>
    <t>D12QTM2</t>
  </si>
  <si>
    <t>B16DCQT103</t>
  </si>
  <si>
    <t>Mạch Thị Bích</t>
  </si>
  <si>
    <t>B13CCKT033</t>
  </si>
  <si>
    <t>28/08/95</t>
  </si>
  <si>
    <t>C13CQKT01-B</t>
  </si>
  <si>
    <t>B16DCQT108</t>
  </si>
  <si>
    <t>Nguyễn Kiều</t>
  </si>
  <si>
    <t>B16DCMR083</t>
  </si>
  <si>
    <t>07/11/98</t>
  </si>
  <si>
    <t>B16DCMR087</t>
  </si>
  <si>
    <t>04/07/98</t>
  </si>
  <si>
    <t>B16DCQT114</t>
  </si>
  <si>
    <t>B16DCQT120</t>
  </si>
  <si>
    <t>Đào Thúy</t>
  </si>
  <si>
    <t>10/09/98</t>
  </si>
  <si>
    <t>B16DCQT122</t>
  </si>
  <si>
    <t>17/07/98</t>
  </si>
  <si>
    <t>B16DCQT123</t>
  </si>
  <si>
    <t>B16DCMR091</t>
  </si>
  <si>
    <t>Trần Thị Thúy</t>
  </si>
  <si>
    <t>B16DCQT124</t>
  </si>
  <si>
    <t>Nguyễn Sỹ Hoàng</t>
  </si>
  <si>
    <t>B16DCQT127</t>
  </si>
  <si>
    <t>Dương Thị</t>
  </si>
  <si>
    <t>20/10/98</t>
  </si>
  <si>
    <t>B16DCMR097</t>
  </si>
  <si>
    <t>Lò Thị</t>
  </si>
  <si>
    <t>Thơm</t>
  </si>
  <si>
    <t>B16DCQT135</t>
  </si>
  <si>
    <t>Đỗ Thị Anh</t>
  </si>
  <si>
    <t>B16DCQT138</t>
  </si>
  <si>
    <t>Trần Thị Minh</t>
  </si>
  <si>
    <t>06/03/98</t>
  </si>
  <si>
    <t>B16DCMR100</t>
  </si>
  <si>
    <t>Lương Thị Thảo</t>
  </si>
  <si>
    <t>Tiên</t>
  </si>
  <si>
    <t>B16DCMR101</t>
  </si>
  <si>
    <t>B16DCQT145</t>
  </si>
  <si>
    <t>Đoàn Thị Thu</t>
  </si>
  <si>
    <t>B16DCMR103</t>
  </si>
  <si>
    <t>Đoàn Thu</t>
  </si>
  <si>
    <t>06/04/98</t>
  </si>
  <si>
    <t>B16DCMR110</t>
  </si>
  <si>
    <t>Cao Mạnh</t>
  </si>
  <si>
    <t>Tuấn</t>
  </si>
  <si>
    <t>B16DCQT163</t>
  </si>
  <si>
    <t>Chu Hải</t>
  </si>
  <si>
    <t>22/08/97</t>
  </si>
  <si>
    <t xml:space="preserve">                                   SỐ 2</t>
  </si>
  <si>
    <t>Nhóm: BSA1310-04</t>
  </si>
  <si>
    <t>304A2</t>
  </si>
  <si>
    <t>305A2</t>
  </si>
  <si>
    <t>Kinh tế Vi mô 1</t>
  </si>
  <si>
    <t>B16DCQT002</t>
  </si>
  <si>
    <t>06/09/98</t>
  </si>
  <si>
    <t>B16DCMR002</t>
  </si>
  <si>
    <t>Mai Thị Vân</t>
  </si>
  <si>
    <t>B16DCQT007</t>
  </si>
  <si>
    <t>Nguyễn Đình</t>
  </si>
  <si>
    <t>02/01/97</t>
  </si>
  <si>
    <t>B16DCQT008</t>
  </si>
  <si>
    <t>19/01/98</t>
  </si>
  <si>
    <t>B16DCMR004</t>
  </si>
  <si>
    <t>Nguyễn Vân</t>
  </si>
  <si>
    <t>17/01/98</t>
  </si>
  <si>
    <t>B16DCMR007</t>
  </si>
  <si>
    <t>Trần Thị Vân</t>
  </si>
  <si>
    <t>24/06/98</t>
  </si>
  <si>
    <t>B16DCQT014</t>
  </si>
  <si>
    <t>22/09/98</t>
  </si>
  <si>
    <t>B16DCQT020</t>
  </si>
  <si>
    <t>Trần Văn</t>
  </si>
  <si>
    <t>Chương</t>
  </si>
  <si>
    <t>B16DCQT023</t>
  </si>
  <si>
    <t>Đỗ Tiến</t>
  </si>
  <si>
    <t>02/05/98</t>
  </si>
  <si>
    <t>B16DCQT029</t>
  </si>
  <si>
    <t>Nguyễn Mạnh</t>
  </si>
  <si>
    <t>B16DCQT033</t>
  </si>
  <si>
    <t>Lê Tùng</t>
  </si>
  <si>
    <t>Duy</t>
  </si>
  <si>
    <t>B16DCMR018</t>
  </si>
  <si>
    <t>19/11/98</t>
  </si>
  <si>
    <t>B16DCMR019</t>
  </si>
  <si>
    <t>Vương Hương</t>
  </si>
  <si>
    <t>19/05/97</t>
  </si>
  <si>
    <t>B16DCQT040</t>
  </si>
  <si>
    <t>07/10/98</t>
  </si>
  <si>
    <t>B16DCMR027</t>
  </si>
  <si>
    <t>31/08/98</t>
  </si>
  <si>
    <t>B16DCQT042</t>
  </si>
  <si>
    <t>B13CCQT054</t>
  </si>
  <si>
    <t>Trần Thị Hồng</t>
  </si>
  <si>
    <t>05/09/95</t>
  </si>
  <si>
    <t>C14CQQT01-B</t>
  </si>
  <si>
    <t>B16DCMR033</t>
  </si>
  <si>
    <t>15/03/98</t>
  </si>
  <si>
    <t>B16DCMR036</t>
  </si>
  <si>
    <t>B16DCQT052</t>
  </si>
  <si>
    <t>Phạm Thị Ngọc</t>
  </si>
  <si>
    <t>Hoàn</t>
  </si>
  <si>
    <t>23/09/98</t>
  </si>
  <si>
    <t>B16DCQT053</t>
  </si>
  <si>
    <t>Bùi</t>
  </si>
  <si>
    <t>Hoàng</t>
  </si>
  <si>
    <t>14/10/98</t>
  </si>
  <si>
    <t>B16DCQT057</t>
  </si>
  <si>
    <t>B15DCMR033</t>
  </si>
  <si>
    <t>Đặng Văn</t>
  </si>
  <si>
    <t>Hùng</t>
  </si>
  <si>
    <t>D15CQMR03-B</t>
  </si>
  <si>
    <t>B16DCMR045</t>
  </si>
  <si>
    <t>B16DCMR047</t>
  </si>
  <si>
    <t>Lê Đức</t>
  </si>
  <si>
    <t>B16DCQT078</t>
  </si>
  <si>
    <t>Tạ Thành</t>
  </si>
  <si>
    <t>B16DCQT081</t>
  </si>
  <si>
    <t>Hạ Ngọc</t>
  </si>
  <si>
    <t>03/04/98</t>
  </si>
  <si>
    <t>B16DCMR052</t>
  </si>
  <si>
    <t>08/05/98</t>
  </si>
  <si>
    <t>B16DCMR053</t>
  </si>
  <si>
    <t>Nguyễn Thị Thúy</t>
  </si>
  <si>
    <t>Lanh</t>
  </si>
  <si>
    <t>31/01/98</t>
  </si>
  <si>
    <t>B16DCMR060</t>
  </si>
  <si>
    <t>14/03/98</t>
  </si>
  <si>
    <t>B16DCMR063</t>
  </si>
  <si>
    <t>Trịnh Ngọc</t>
  </si>
  <si>
    <t>B16DCQT090</t>
  </si>
  <si>
    <t>Lý Mai</t>
  </si>
  <si>
    <t>Ly</t>
  </si>
  <si>
    <t>B16DCQT092</t>
  </si>
  <si>
    <t>B16DCMR072</t>
  </si>
  <si>
    <t>Cao Hoàng</t>
  </si>
  <si>
    <t>B16DCMR076</t>
  </si>
  <si>
    <t>Nguyễn Như</t>
  </si>
  <si>
    <t>20/06/98</t>
  </si>
  <si>
    <t>B16DCMR078</t>
  </si>
  <si>
    <t>Tạ Thị ánh</t>
  </si>
  <si>
    <t>26/02/98</t>
  </si>
  <si>
    <t>B16DCMR079</t>
  </si>
  <si>
    <t>Trần Minh</t>
  </si>
  <si>
    <t>B16DCQT106</t>
  </si>
  <si>
    <t>Nhàn</t>
  </si>
  <si>
    <t>15/09/98</t>
  </si>
  <si>
    <t>B16DCMR082</t>
  </si>
  <si>
    <t>B16DCMR084</t>
  </si>
  <si>
    <t>10/10/97</t>
  </si>
  <si>
    <t>B16DCQT109</t>
  </si>
  <si>
    <t>13/01/98</t>
  </si>
  <si>
    <t>B16DCMR085</t>
  </si>
  <si>
    <t>Lã Thị Thu</t>
  </si>
  <si>
    <t>28/04/97</t>
  </si>
  <si>
    <t>B16DCQT113</t>
  </si>
  <si>
    <t>05/06/98</t>
  </si>
  <si>
    <t>B16DCMR086</t>
  </si>
  <si>
    <t>Trương Anh</t>
  </si>
  <si>
    <t>B16DCMR088</t>
  </si>
  <si>
    <t>Võ Nguyễn Minh</t>
  </si>
  <si>
    <t>02/10/98</t>
  </si>
  <si>
    <t>B16DCMR089</t>
  </si>
  <si>
    <t>Quang</t>
  </si>
  <si>
    <t>06/01/98</t>
  </si>
  <si>
    <t>B16DCQT118</t>
  </si>
  <si>
    <t>Quyết</t>
  </si>
  <si>
    <t>02/12/98</t>
  </si>
  <si>
    <t>B16DCMR090</t>
  </si>
  <si>
    <t>Phạm Thị Như</t>
  </si>
  <si>
    <t>B16DCMR094</t>
  </si>
  <si>
    <t>13/04/98</t>
  </si>
  <si>
    <t>B16DCMR095</t>
  </si>
  <si>
    <t>15/02/98</t>
  </si>
  <si>
    <t>B16DCQT125</t>
  </si>
  <si>
    <t>22/04/98</t>
  </si>
  <si>
    <t>B16DCQT129</t>
  </si>
  <si>
    <t>Trần Phương</t>
  </si>
  <si>
    <t>B16DCQT130</t>
  </si>
  <si>
    <t>Trịnh Thị Phương</t>
  </si>
  <si>
    <t>B16DCMR096</t>
  </si>
  <si>
    <t>Vũ Quang</t>
  </si>
  <si>
    <t>Thịnh</t>
  </si>
  <si>
    <t>12/04/98</t>
  </si>
  <si>
    <t>B16DCMR098</t>
  </si>
  <si>
    <t>Đàm Thị</t>
  </si>
  <si>
    <t>Thu</t>
  </si>
  <si>
    <t>01/08/98</t>
  </si>
  <si>
    <t>B16DCQT139</t>
  </si>
  <si>
    <t>07/05/98</t>
  </si>
  <si>
    <t>B16DCQT142</t>
  </si>
  <si>
    <t>04/05/98</t>
  </si>
  <si>
    <t>B16DCMR104</t>
  </si>
  <si>
    <t>Hạ Thị Huyền</t>
  </si>
  <si>
    <t>07/02/98</t>
  </si>
  <si>
    <t>B16DCMR105</t>
  </si>
  <si>
    <t>Hoàng Huyền</t>
  </si>
  <si>
    <t>B16DCMR107</t>
  </si>
  <si>
    <t>18/03/98</t>
  </si>
  <si>
    <t>B16DCQT148</t>
  </si>
  <si>
    <t>Hoàng Hải</t>
  </si>
  <si>
    <t>Triều</t>
  </si>
  <si>
    <t>B16DCMR109</t>
  </si>
  <si>
    <t>Phương Văn</t>
  </si>
  <si>
    <t>Trường</t>
  </si>
  <si>
    <t>B16DCQT153</t>
  </si>
  <si>
    <t>Lê Anh</t>
  </si>
  <si>
    <t>B16DCQT159</t>
  </si>
  <si>
    <t>Nguyễn Thị ánh</t>
  </si>
  <si>
    <t>08/08/98</t>
  </si>
  <si>
    <t>B16DCMR115</t>
  </si>
  <si>
    <t>25/10/98</t>
  </si>
  <si>
    <t>B16DCMR118</t>
  </si>
  <si>
    <t>Nguyễn Thị Thục</t>
  </si>
  <si>
    <t>Vy</t>
  </si>
  <si>
    <t>05/05/98</t>
  </si>
  <si>
    <t>Nhóm: BSA1310-01</t>
  </si>
  <si>
    <t>101A2</t>
  </si>
  <si>
    <t>102A2</t>
  </si>
  <si>
    <t>B16DCQT005</t>
  </si>
  <si>
    <t>Lại Thị Phương</t>
  </si>
  <si>
    <t>08/04/98</t>
  </si>
  <si>
    <t>B16DCMR003</t>
  </si>
  <si>
    <t>08/12/98</t>
  </si>
  <si>
    <t>B15DCQT011</t>
  </si>
  <si>
    <t>D15QT3</t>
  </si>
  <si>
    <t>B16DCMR006</t>
  </si>
  <si>
    <t>26/01/98</t>
  </si>
  <si>
    <t>B16DCQT013</t>
  </si>
  <si>
    <t>Vũ Phương</t>
  </si>
  <si>
    <t>B16DCQT015</t>
  </si>
  <si>
    <t>B16DCMR010</t>
  </si>
  <si>
    <t>17/08/98</t>
  </si>
  <si>
    <t>B16DCMR011</t>
  </si>
  <si>
    <t>Bông</t>
  </si>
  <si>
    <t>14/01/98</t>
  </si>
  <si>
    <t>B16DCQT021</t>
  </si>
  <si>
    <t>Vũ Thành</t>
  </si>
  <si>
    <t>Công</t>
  </si>
  <si>
    <t>12/02/97</t>
  </si>
  <si>
    <t>B16DCQT026</t>
  </si>
  <si>
    <t>Độ</t>
  </si>
  <si>
    <t>02/01/98</t>
  </si>
  <si>
    <t>B16DCMR014</t>
  </si>
  <si>
    <t>B16DCQT028</t>
  </si>
  <si>
    <t>Khuất Quang</t>
  </si>
  <si>
    <t>07/09/98</t>
  </si>
  <si>
    <t>B16DCQT031</t>
  </si>
  <si>
    <t>Cao Thị Thùy</t>
  </si>
  <si>
    <t>B16DCQT035</t>
  </si>
  <si>
    <t>Đỗ Mĩ</t>
  </si>
  <si>
    <t>B16DCQT036</t>
  </si>
  <si>
    <t>Hoàng Lê Kỳ</t>
  </si>
  <si>
    <t>B16DCMR016</t>
  </si>
  <si>
    <t>B16DCMR023</t>
  </si>
  <si>
    <t>Bùi Hoàng</t>
  </si>
  <si>
    <t>B16DCMR024</t>
  </si>
  <si>
    <t>22/12/98</t>
  </si>
  <si>
    <t>B16DCQT041</t>
  </si>
  <si>
    <t>Ngô Thúy</t>
  </si>
  <si>
    <t>24/04/98</t>
  </si>
  <si>
    <t>B16DCMR029</t>
  </si>
  <si>
    <t>Lê Mỹ</t>
  </si>
  <si>
    <t>B16DCMR030</t>
  </si>
  <si>
    <t>B15DCMR029</t>
  </si>
  <si>
    <t>02/11/97</t>
  </si>
  <si>
    <t>D15CQMR02-B</t>
  </si>
  <si>
    <t>B16DCQT047</t>
  </si>
  <si>
    <t>01/04/98</t>
  </si>
  <si>
    <t>B16DCMR034</t>
  </si>
  <si>
    <t>12/10/98</t>
  </si>
  <si>
    <t>B16DCMR035</t>
  </si>
  <si>
    <t>B16DCMR038</t>
  </si>
  <si>
    <t>Vũ Huy</t>
  </si>
  <si>
    <t>B16DCQT050</t>
  </si>
  <si>
    <t>B16DCQT051</t>
  </si>
  <si>
    <t>Nguyễn Thị Khánh</t>
  </si>
  <si>
    <t>29/12/98</t>
  </si>
  <si>
    <t>B16DCQT054</t>
  </si>
  <si>
    <t>Nguyễn Công Minh</t>
  </si>
  <si>
    <t>20/09/98</t>
  </si>
  <si>
    <t>B16DCQT061</t>
  </si>
  <si>
    <t>04/04/98</t>
  </si>
  <si>
    <t>B16DCMR041</t>
  </si>
  <si>
    <t>Lê Bảo</t>
  </si>
  <si>
    <t>09/07/98</t>
  </si>
  <si>
    <t>B16DCQT065</t>
  </si>
  <si>
    <t>Lê Minh Thái</t>
  </si>
  <si>
    <t>02/07/98</t>
  </si>
  <si>
    <t>B16DCMR042</t>
  </si>
  <si>
    <t>03/01/98</t>
  </si>
  <si>
    <t>B16DCQT067</t>
  </si>
  <si>
    <t>Hoàng Thu</t>
  </si>
  <si>
    <t>24/09/98</t>
  </si>
  <si>
    <t>B16DCQT069</t>
  </si>
  <si>
    <t>B15DCMR045</t>
  </si>
  <si>
    <t>Phạm Huy</t>
  </si>
  <si>
    <t>03/03/97</t>
  </si>
  <si>
    <t>B16DCMR050</t>
  </si>
  <si>
    <t>Đặng Đăng</t>
  </si>
  <si>
    <t>Khoa</t>
  </si>
  <si>
    <t>B16DCQT076</t>
  </si>
  <si>
    <t>Tống Thị Phương</t>
  </si>
  <si>
    <t>Lam</t>
  </si>
  <si>
    <t>13/10/98</t>
  </si>
  <si>
    <t>B16DCMR054</t>
  </si>
  <si>
    <t>Lệ</t>
  </si>
  <si>
    <t>B16DCMR056</t>
  </si>
  <si>
    <t>Bùi Phương</t>
  </si>
  <si>
    <t>27/07/98</t>
  </si>
  <si>
    <t>B16DCMR057</t>
  </si>
  <si>
    <t>Đỗ Diệu</t>
  </si>
  <si>
    <t>B16DCQT084</t>
  </si>
  <si>
    <t>B16DCMR062</t>
  </si>
  <si>
    <t>Phạm Thùy</t>
  </si>
  <si>
    <t>B16DCQT087</t>
  </si>
  <si>
    <t>Trần Thị Khánh</t>
  </si>
  <si>
    <t>12/05/98</t>
  </si>
  <si>
    <t>B16DCMR064</t>
  </si>
  <si>
    <t>Vương Huyền</t>
  </si>
  <si>
    <t>21/01/98</t>
  </si>
  <si>
    <t>B16DCQT089</t>
  </si>
  <si>
    <t>Nguyễn Văn Bảo</t>
  </si>
  <si>
    <t>24/07/98</t>
  </si>
  <si>
    <t>B16DCMR070</t>
  </si>
  <si>
    <t>Lý Thị</t>
  </si>
  <si>
    <t>21/08/98</t>
  </si>
  <si>
    <t>B16DCMR074</t>
  </si>
  <si>
    <t>B16DCQT101</t>
  </si>
  <si>
    <t>08/07/98</t>
  </si>
  <si>
    <t>B16DCMR077</t>
  </si>
  <si>
    <t>Lê Thị Hạnh</t>
  </si>
  <si>
    <t>Nguyên</t>
  </si>
  <si>
    <t>31/07/98</t>
  </si>
  <si>
    <t>B16DCQT104</t>
  </si>
  <si>
    <t>10/01/98</t>
  </si>
  <si>
    <t>B16DCMR081</t>
  </si>
  <si>
    <t>04/04/97</t>
  </si>
  <si>
    <t>B16DCQT115</t>
  </si>
  <si>
    <t>Mai Văn</t>
  </si>
  <si>
    <t>B16DCQT131</t>
  </si>
  <si>
    <t>Nguyễn Đức</t>
  </si>
  <si>
    <t>Thế</t>
  </si>
  <si>
    <t>B16DCQT136</t>
  </si>
  <si>
    <t>Phùng Minh</t>
  </si>
  <si>
    <t>24/01/98</t>
  </si>
  <si>
    <t>B16DCQT137</t>
  </si>
  <si>
    <t>Trần Duy</t>
  </si>
  <si>
    <t>Thường</t>
  </si>
  <si>
    <t>B16DCMR102</t>
  </si>
  <si>
    <t>B15DCMR117</t>
  </si>
  <si>
    <t>Đoàn Hữu</t>
  </si>
  <si>
    <t>Trọng</t>
  </si>
  <si>
    <t>24/09/96</t>
  </si>
  <si>
    <t>B16DCQT150</t>
  </si>
  <si>
    <t>Lê Công</t>
  </si>
  <si>
    <t>Trung</t>
  </si>
  <si>
    <t>B16DCQT151</t>
  </si>
  <si>
    <t>Nguyễn Trọng</t>
  </si>
  <si>
    <t>B16DCQT155</t>
  </si>
  <si>
    <t>Nguyễn Anh</t>
  </si>
  <si>
    <t>07/01/98</t>
  </si>
  <si>
    <t>B16DCQT157</t>
  </si>
  <si>
    <t>Trần Anh</t>
  </si>
  <si>
    <t>16/01/97</t>
  </si>
  <si>
    <t>B16DCMR113</t>
  </si>
  <si>
    <t>Tùng</t>
  </si>
  <si>
    <t>02/06/98</t>
  </si>
  <si>
    <t>B16DCQT158</t>
  </si>
  <si>
    <t>Quách Thanh</t>
  </si>
  <si>
    <t>16/09/98</t>
  </si>
  <si>
    <t>B16DCQT160</t>
  </si>
  <si>
    <t>Trần Thị Thanh</t>
  </si>
  <si>
    <t>B16DCMR116</t>
  </si>
  <si>
    <t>Đặng Thế</t>
  </si>
  <si>
    <t>Vinh</t>
  </si>
  <si>
    <t>24/04/95</t>
  </si>
  <si>
    <t>B16DCMR117</t>
  </si>
  <si>
    <t>Phạm Quân</t>
  </si>
  <si>
    <t>Vương</t>
  </si>
  <si>
    <t>03/07/97</t>
  </si>
  <si>
    <t>B16DCQT164</t>
  </si>
  <si>
    <t>Mai Thị</t>
  </si>
  <si>
    <t>29/10/98</t>
  </si>
  <si>
    <t>201A2</t>
  </si>
  <si>
    <t>202A2</t>
  </si>
  <si>
    <t>B16DCQT003</t>
  </si>
  <si>
    <t>B16DCQT004</t>
  </si>
  <si>
    <t>Đỗ Tuấn</t>
  </si>
  <si>
    <t>22/11/98</t>
  </si>
  <si>
    <t>B16DCQT006</t>
  </si>
  <si>
    <t>Lê Thục</t>
  </si>
  <si>
    <t>B16DCQT010</t>
  </si>
  <si>
    <t>Nguyễn Việt</t>
  </si>
  <si>
    <t>B16DCQT011</t>
  </si>
  <si>
    <t>Trần Quốc</t>
  </si>
  <si>
    <t>B16DCQT012</t>
  </si>
  <si>
    <t>Trịnh Việt</t>
  </si>
  <si>
    <t>09/05/98</t>
  </si>
  <si>
    <t>B14DCKT107</t>
  </si>
  <si>
    <t>22/03/96</t>
  </si>
  <si>
    <t>B16DCMR009</t>
  </si>
  <si>
    <t>Phùng Thị</t>
  </si>
  <si>
    <t>B16DCQT016</t>
  </si>
  <si>
    <t>Nguyễn Lê</t>
  </si>
  <si>
    <t>Bằng</t>
  </si>
  <si>
    <t>B16DCQT019</t>
  </si>
  <si>
    <t>Nguyễn Linh</t>
  </si>
  <si>
    <t>B12CCQT063</t>
  </si>
  <si>
    <t>Nguyễn Bá</t>
  </si>
  <si>
    <t>09/11/94</t>
  </si>
  <si>
    <t>C12CQQT02-B</t>
  </si>
  <si>
    <t>B16DCQT024</t>
  </si>
  <si>
    <t>Trần Tiến</t>
  </si>
  <si>
    <t>B16DCQT034</t>
  </si>
  <si>
    <t>Nguyễn Khắc</t>
  </si>
  <si>
    <t>20/11/98</t>
  </si>
  <si>
    <t>B16DCQT037</t>
  </si>
  <si>
    <t>Giáp Thị Hương</t>
  </si>
  <si>
    <t>01/12/97</t>
  </si>
  <si>
    <t>B13DCMR061</t>
  </si>
  <si>
    <t>Trần Hoàng</t>
  </si>
  <si>
    <t>09/05/95</t>
  </si>
  <si>
    <t>D13CQMA02-B</t>
  </si>
  <si>
    <t>B14DCKT061</t>
  </si>
  <si>
    <t>26/07/96</t>
  </si>
  <si>
    <t>B16DCMR022</t>
  </si>
  <si>
    <t>Võ Thị Thu</t>
  </si>
  <si>
    <t>Hạ</t>
  </si>
  <si>
    <t>13/08/98</t>
  </si>
  <si>
    <t>B13DCQT049</t>
  </si>
  <si>
    <t>Nguyễn Minh</t>
  </si>
  <si>
    <t>27/02/95</t>
  </si>
  <si>
    <t>D13QTDN1</t>
  </si>
  <si>
    <t>B16DCMR026</t>
  </si>
  <si>
    <t>B16DCMR028</t>
  </si>
  <si>
    <t>Nguyễn Thị Minh</t>
  </si>
  <si>
    <t>01/05/98</t>
  </si>
  <si>
    <t>B16DCMR031</t>
  </si>
  <si>
    <t>14/02/98</t>
  </si>
  <si>
    <t>B16DCMR032</t>
  </si>
  <si>
    <t>Dương Thị Thanh</t>
  </si>
  <si>
    <t>B16DCQT046</t>
  </si>
  <si>
    <t>Lưu Thị</t>
  </si>
  <si>
    <t>B16DCQT049</t>
  </si>
  <si>
    <t>B14DCMR008</t>
  </si>
  <si>
    <t>Lưu Thị Phương</t>
  </si>
  <si>
    <t>30/09/96</t>
  </si>
  <si>
    <t>D14CQMR02-B</t>
  </si>
  <si>
    <t>B16DCMR040</t>
  </si>
  <si>
    <t>Triệu Thị Thu</t>
  </si>
  <si>
    <t>28/03/98</t>
  </si>
  <si>
    <t>B16DCQT056</t>
  </si>
  <si>
    <t>Tăng Thị Mai</t>
  </si>
  <si>
    <t>06/06/98</t>
  </si>
  <si>
    <t>B16DCQT063</t>
  </si>
  <si>
    <t>B16DCQT064</t>
  </si>
  <si>
    <t>Nguyễn Thượng</t>
  </si>
  <si>
    <t>20/07/97</t>
  </si>
  <si>
    <t>B16DCMR046</t>
  </si>
  <si>
    <t>Đỗ Văn</t>
  </si>
  <si>
    <t>B16DCQT071</t>
  </si>
  <si>
    <t>Dương Đức</t>
  </si>
  <si>
    <t>B16DCMR048</t>
  </si>
  <si>
    <t>Tạ Thu</t>
  </si>
  <si>
    <t>B16DCQT073</t>
  </si>
  <si>
    <t>Trần Thanh</t>
  </si>
  <si>
    <t>26/09/98</t>
  </si>
  <si>
    <t>B16DCQT077</t>
  </si>
  <si>
    <t>Hoàng Tùng</t>
  </si>
  <si>
    <t>B16DCQT079</t>
  </si>
  <si>
    <t>Lãm</t>
  </si>
  <si>
    <t>20/12/98</t>
  </si>
  <si>
    <t>B16DCMR055</t>
  </si>
  <si>
    <t>B16DCQT083</t>
  </si>
  <si>
    <t>Dương Khánh</t>
  </si>
  <si>
    <t>19/06/98</t>
  </si>
  <si>
    <t>B16DCMR059</t>
  </si>
  <si>
    <t>Lê Thị Thùy</t>
  </si>
  <si>
    <t>B16DCQT085</t>
  </si>
  <si>
    <t>Phạm Diệu</t>
  </si>
  <si>
    <t>B16DCQT088</t>
  </si>
  <si>
    <t>Thân Dương</t>
  </si>
  <si>
    <t>Lợi</t>
  </si>
  <si>
    <t>B16DCMR066</t>
  </si>
  <si>
    <t>B16DCQT091</t>
  </si>
  <si>
    <t>Nguyễn Vũ Yến</t>
  </si>
  <si>
    <t>27/11/98</t>
  </si>
  <si>
    <t>B16DCQT097</t>
  </si>
  <si>
    <t>Thân Văn</t>
  </si>
  <si>
    <t>10/07/98</t>
  </si>
  <si>
    <t>B16DCQT100</t>
  </si>
  <si>
    <t>Lê Thị Bích</t>
  </si>
  <si>
    <t>19/07/98</t>
  </si>
  <si>
    <t>B16DCQT102</t>
  </si>
  <si>
    <t>10/11/98</t>
  </si>
  <si>
    <t>B16DCQT105</t>
  </si>
  <si>
    <t>28/11/98</t>
  </si>
  <si>
    <t>B16DCMR080</t>
  </si>
  <si>
    <t>Vũ Thị Hồng</t>
  </si>
  <si>
    <t>Nhật</t>
  </si>
  <si>
    <t>08/10/98</t>
  </si>
  <si>
    <t>B16DCQT107</t>
  </si>
  <si>
    <t>Ngô Thị Hồng</t>
  </si>
  <si>
    <t>B16DCQT110</t>
  </si>
  <si>
    <t>Cấn Hà</t>
  </si>
  <si>
    <t>B14DCQT014</t>
  </si>
  <si>
    <t>Hoàng Thị Khánh</t>
  </si>
  <si>
    <t>02/11/96</t>
  </si>
  <si>
    <t>D14CQQT02-B</t>
  </si>
  <si>
    <t>B16DCQT111</t>
  </si>
  <si>
    <t>09/11/98</t>
  </si>
  <si>
    <t>B16DCQT112</t>
  </si>
  <si>
    <t>Ngô Lan</t>
  </si>
  <si>
    <t>B16DCQT116</t>
  </si>
  <si>
    <t>Vũ Minh</t>
  </si>
  <si>
    <t>B16DCMR092</t>
  </si>
  <si>
    <t>Lê Hồng</t>
  </si>
  <si>
    <t>B16DCQT132</t>
  </si>
  <si>
    <t>Phan Văn</t>
  </si>
  <si>
    <t>Thiện</t>
  </si>
  <si>
    <t>13/05/98</t>
  </si>
  <si>
    <t>B16DCQT133</t>
  </si>
  <si>
    <t>Ngô Đức</t>
  </si>
  <si>
    <t>B16DCQT140</t>
  </si>
  <si>
    <t>B16DCQT141</t>
  </si>
  <si>
    <t>Tạ Bá</t>
  </si>
  <si>
    <t>Toàn</t>
  </si>
  <si>
    <t>B16DCQT143</t>
  </si>
  <si>
    <t>Bùi Thị Huyền</t>
  </si>
  <si>
    <t>06/12/98</t>
  </si>
  <si>
    <t>B16DCMR106</t>
  </si>
  <si>
    <t>Nguyễn Huyền</t>
  </si>
  <si>
    <t>B16DCQT147</t>
  </si>
  <si>
    <t>Nguyễn Thị Hà</t>
  </si>
  <si>
    <t>B16DCMR108</t>
  </si>
  <si>
    <t>B16DCQT149</t>
  </si>
  <si>
    <t>Trần Thị Huyền</t>
  </si>
  <si>
    <t>B16DCQT152</t>
  </si>
  <si>
    <t>Bùi Duy</t>
  </si>
  <si>
    <t>B16DCMR111</t>
  </si>
  <si>
    <t>Hồ Anh</t>
  </si>
  <si>
    <t>17/12/95</t>
  </si>
  <si>
    <t>B16DCMR112</t>
  </si>
  <si>
    <t>Nguyễn Ngọc Anh</t>
  </si>
  <si>
    <t>14/06/98</t>
  </si>
  <si>
    <t>B16DCQT162</t>
  </si>
  <si>
    <t>Nhóm: BSA1310-03</t>
  </si>
  <si>
    <t>Nhóm: BSA1310-02</t>
  </si>
  <si>
    <t>301A2</t>
  </si>
  <si>
    <t>302A2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</si>
</sst>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_);[Red]\(0.0\)"/>
    <numFmt numFmtId="165" formatCode="#,##0.0"/>
  </numFmts>
  <fonts count="24" x14ac:knownFonts="1">
    <font>
      <sz val="12"/>
      <name val=".VnTime"/>
      <family val="2"/>
    </font>
    <font>
      <sz val="12"/>
      <name val="Times New Roman"/>
      <family val="1"/>
    </font>
    <font>
      <sz val="11"/>
      <name val=".VnTime"/>
      <family val="2"/>
    </font>
    <font>
      <sz val="10"/>
      <name val="Times New Roman"/>
      <family val="1"/>
    </font>
    <font>
      <b/>
      <sz val="16"/>
      <name val="Times New Roman"/>
      <family val="1"/>
    </font>
    <font>
      <sz val="11"/>
      <name val="Times New Roman"/>
      <family val="1"/>
    </font>
    <font>
      <b/>
      <u/>
      <sz val="8"/>
      <name val="Times New Roman"/>
      <family val="1"/>
    </font>
    <font>
      <sz val="8"/>
      <name val="Times New Roman"/>
      <family val="1"/>
    </font>
    <font>
      <b/>
      <u/>
      <sz val="9"/>
      <name val="Times New Roman"/>
      <family val="1"/>
    </font>
    <font>
      <b/>
      <sz val="9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u/>
      <sz val="8.25"/>
      <color indexed="12"/>
      <name val=".VnTime"/>
      <family val="2"/>
    </font>
    <font>
      <b/>
      <sz val="10"/>
      <name val="Times New Roman"/>
      <family val="1"/>
    </font>
    <font>
      <b/>
      <sz val="10"/>
      <name val="Arial"/>
      <family val="2"/>
    </font>
    <font>
      <sz val="13"/>
      <name val="Times New Roman"/>
      <family val="1"/>
    </font>
    <font>
      <sz val="9"/>
      <name val="Times New Roman"/>
      <family val="1"/>
    </font>
    <font>
      <i/>
      <sz val="12"/>
      <name val="Times New Roman"/>
      <family val="1"/>
    </font>
    <font>
      <sz val="10"/>
      <name val="MS Sans Serif"/>
      <family val="2"/>
    </font>
    <font>
      <sz val="12"/>
      <color theme="0"/>
      <name val="Times New Roman"/>
      <family val="1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sz val="11"/>
      <color theme="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8">
    <xf numFmtId="0" fontId="0" fillId="0" borderId="0"/>
    <xf numFmtId="0" fontId="2" fillId="0" borderId="0"/>
    <xf numFmtId="0" fontId="12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2" fillId="0" borderId="0"/>
    <xf numFmtId="0" fontId="2" fillId="0" borderId="0"/>
    <xf numFmtId="0" fontId="19" fillId="0" borderId="0"/>
  </cellStyleXfs>
  <cellXfs count="129">
    <xf numFmtId="0" fontId="0" fillId="0" borderId="0" xfId="0"/>
    <xf numFmtId="0" fontId="1" fillId="0" borderId="0" xfId="0" applyFont="1" applyFill="1" applyProtection="1">
      <protection locked="0"/>
    </xf>
    <xf numFmtId="0" fontId="1" fillId="0" borderId="0" xfId="0" applyFont="1" applyFill="1" applyBorder="1" applyProtection="1">
      <protection locked="0"/>
    </xf>
    <xf numFmtId="0" fontId="5" fillId="0" borderId="0" xfId="0" applyFont="1" applyFill="1" applyProtection="1">
      <protection locked="0"/>
    </xf>
    <xf numFmtId="0" fontId="7" fillId="0" borderId="0" xfId="0" applyFont="1" applyAlignment="1" applyProtection="1">
      <alignment horizontal="justify"/>
      <protection locked="0"/>
    </xf>
    <xf numFmtId="0" fontId="7" fillId="0" borderId="0" xfId="0" applyFont="1" applyBorder="1" applyAlignment="1" applyProtection="1">
      <alignment horizontal="justify"/>
      <protection locked="0"/>
    </xf>
    <xf numFmtId="0" fontId="8" fillId="0" borderId="0" xfId="1" applyFont="1" applyFill="1" applyAlignment="1" applyProtection="1">
      <alignment horizontal="center"/>
      <protection locked="0"/>
    </xf>
    <xf numFmtId="0" fontId="9" fillId="0" borderId="0" xfId="1" applyFont="1" applyFill="1" applyAlignment="1" applyProtection="1">
      <protection locked="0"/>
    </xf>
    <xf numFmtId="0" fontId="10" fillId="0" borderId="0" xfId="1" applyFont="1" applyFill="1" applyAlignment="1" applyProtection="1">
      <protection locked="0"/>
    </xf>
    <xf numFmtId="0" fontId="5" fillId="0" borderId="0" xfId="1" applyFont="1" applyFill="1" applyAlignment="1" applyProtection="1">
      <alignment horizontal="center" vertical="center"/>
      <protection locked="0"/>
    </xf>
    <xf numFmtId="0" fontId="5" fillId="0" borderId="0" xfId="1" applyFont="1" applyFill="1" applyProtection="1">
      <protection locked="0"/>
    </xf>
    <xf numFmtId="0" fontId="10" fillId="0" borderId="0" xfId="1" applyFont="1" applyFill="1" applyProtection="1"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 wrapText="1"/>
      <protection locked="0"/>
    </xf>
    <xf numFmtId="0" fontId="10" fillId="2" borderId="4" xfId="0" applyFont="1" applyFill="1" applyBorder="1" applyAlignment="1" applyProtection="1">
      <alignment horizontal="center"/>
      <protection locked="0"/>
    </xf>
    <xf numFmtId="0" fontId="10" fillId="0" borderId="9" xfId="0" applyFont="1" applyFill="1" applyBorder="1" applyAlignment="1" applyProtection="1">
      <alignment vertical="center" textRotation="90" wrapText="1"/>
      <protection locked="0"/>
    </xf>
    <xf numFmtId="0" fontId="10" fillId="0" borderId="10" xfId="0" applyFont="1" applyFill="1" applyBorder="1" applyAlignment="1" applyProtection="1">
      <alignment vertical="center" textRotation="90" wrapText="1"/>
      <protection locked="0"/>
    </xf>
    <xf numFmtId="0" fontId="10" fillId="0" borderId="11" xfId="0" applyFont="1" applyFill="1" applyBorder="1" applyAlignment="1" applyProtection="1">
      <alignment vertical="center" textRotation="90" wrapText="1"/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3" fillId="0" borderId="12" xfId="1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14" fillId="0" borderId="14" xfId="0" applyFont="1" applyFill="1" applyBorder="1" applyAlignment="1">
      <alignment vertical="center"/>
    </xf>
    <xf numFmtId="14" fontId="3" fillId="0" borderId="12" xfId="0" applyNumberFormat="1" applyFont="1" applyFill="1" applyBorder="1" applyAlignment="1">
      <alignment horizontal="center" vertical="center"/>
    </xf>
    <xf numFmtId="164" fontId="3" fillId="0" borderId="14" xfId="4" quotePrefix="1" applyNumberFormat="1" applyFont="1" applyBorder="1" applyAlignment="1" applyProtection="1">
      <alignment horizontal="center" vertical="center"/>
      <protection locked="0"/>
    </xf>
    <xf numFmtId="0" fontId="3" fillId="0" borderId="14" xfId="4" quotePrefix="1" applyFont="1" applyBorder="1" applyAlignment="1" applyProtection="1">
      <alignment horizontal="center" vertical="center"/>
      <protection locked="0"/>
    </xf>
    <xf numFmtId="165" fontId="3" fillId="0" borderId="12" xfId="0" quotePrefix="1" applyNumberFormat="1" applyFont="1" applyFill="1" applyBorder="1" applyAlignment="1" applyProtection="1">
      <alignment horizontal="center" vertical="center"/>
      <protection locked="0"/>
    </xf>
    <xf numFmtId="165" fontId="15" fillId="0" borderId="12" xfId="0" applyNumberFormat="1" applyFont="1" applyFill="1" applyBorder="1" applyAlignment="1" applyProtection="1">
      <alignment horizontal="center" vertical="center"/>
      <protection hidden="1"/>
    </xf>
    <xf numFmtId="0" fontId="3" fillId="0" borderId="12" xfId="0" applyFont="1" applyFill="1" applyBorder="1" applyAlignment="1" applyProtection="1">
      <alignment horizontal="center"/>
      <protection hidden="1"/>
    </xf>
    <xf numFmtId="1" fontId="3" fillId="0" borderId="12" xfId="0" applyNumberFormat="1" applyFont="1" applyFill="1" applyBorder="1" applyAlignment="1" applyProtection="1">
      <alignment horizontal="center"/>
      <protection hidden="1"/>
    </xf>
    <xf numFmtId="0" fontId="1" fillId="0" borderId="0" xfId="0" applyFont="1" applyFill="1" applyBorder="1" applyAlignment="1" applyProtection="1">
      <alignment horizontal="center"/>
      <protection hidden="1"/>
    </xf>
    <xf numFmtId="0" fontId="3" fillId="0" borderId="15" xfId="1" applyFont="1" applyFill="1" applyBorder="1" applyAlignment="1" applyProtection="1">
      <alignment horizontal="center" vertical="center"/>
      <protection locked="0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vertical="center"/>
    </xf>
    <xf numFmtId="0" fontId="14" fillId="0" borderId="17" xfId="0" applyFont="1" applyFill="1" applyBorder="1" applyAlignment="1">
      <alignment vertical="center"/>
    </xf>
    <xf numFmtId="14" fontId="3" fillId="0" borderId="15" xfId="0" applyNumberFormat="1" applyFont="1" applyFill="1" applyBorder="1" applyAlignment="1">
      <alignment horizontal="center" vertical="center"/>
    </xf>
    <xf numFmtId="164" fontId="3" fillId="0" borderId="17" xfId="4" quotePrefix="1" applyNumberFormat="1" applyFont="1" applyBorder="1" applyAlignment="1" applyProtection="1">
      <alignment horizontal="center" vertical="center"/>
      <protection locked="0"/>
    </xf>
    <xf numFmtId="0" fontId="3" fillId="0" borderId="17" xfId="4" quotePrefix="1" applyFont="1" applyBorder="1" applyAlignment="1" applyProtection="1">
      <alignment horizontal="center" vertical="center"/>
      <protection locked="0"/>
    </xf>
    <xf numFmtId="165" fontId="3" fillId="0" borderId="15" xfId="0" applyNumberFormat="1" applyFont="1" applyFill="1" applyBorder="1" applyAlignment="1" applyProtection="1">
      <alignment horizontal="center" vertical="center"/>
      <protection locked="0"/>
    </xf>
    <xf numFmtId="165" fontId="15" fillId="0" borderId="15" xfId="0" applyNumberFormat="1" applyFont="1" applyFill="1" applyBorder="1" applyAlignment="1" applyProtection="1">
      <alignment horizontal="center" vertical="center"/>
      <protection hidden="1"/>
    </xf>
    <xf numFmtId="0" fontId="3" fillId="0" borderId="15" xfId="0" applyFont="1" applyFill="1" applyBorder="1" applyAlignment="1" applyProtection="1">
      <alignment horizontal="center"/>
      <protection hidden="1"/>
    </xf>
    <xf numFmtId="165" fontId="3" fillId="0" borderId="15" xfId="0" quotePrefix="1" applyNumberFormat="1" applyFont="1" applyFill="1" applyBorder="1" applyAlignment="1" applyProtection="1">
      <alignment horizontal="center"/>
      <protection hidden="1"/>
    </xf>
    <xf numFmtId="0" fontId="3" fillId="0" borderId="15" xfId="0" applyFont="1" applyFill="1" applyBorder="1" applyAlignment="1" applyProtection="1">
      <alignment horizontal="center" vertical="center"/>
      <protection hidden="1"/>
    </xf>
    <xf numFmtId="1" fontId="3" fillId="0" borderId="15" xfId="0" applyNumberFormat="1" applyFont="1" applyFill="1" applyBorder="1" applyAlignment="1" applyProtection="1">
      <alignment horizontal="center"/>
      <protection hidden="1"/>
    </xf>
    <xf numFmtId="0" fontId="3" fillId="0" borderId="17" xfId="4" applyFont="1" applyBorder="1" applyAlignment="1" applyProtection="1">
      <alignment horizontal="center" vertical="center"/>
      <protection locked="0"/>
    </xf>
    <xf numFmtId="0" fontId="5" fillId="0" borderId="0" xfId="1" applyFont="1" applyFill="1" applyBorder="1" applyAlignment="1" applyProtection="1">
      <alignment horizontal="center"/>
      <protection locked="0"/>
    </xf>
    <xf numFmtId="0" fontId="5" fillId="0" borderId="0" xfId="5" applyFont="1" applyFill="1" applyBorder="1" applyAlignment="1" applyProtection="1">
      <alignment horizontal="left" vertical="center"/>
      <protection locked="0"/>
    </xf>
    <xf numFmtId="0" fontId="5" fillId="0" borderId="0" xfId="5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 applyProtection="1">
      <alignment horizontal="center" wrapText="1"/>
      <protection locked="0"/>
    </xf>
    <xf numFmtId="0" fontId="16" fillId="0" borderId="0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Protection="1">
      <protection locked="0"/>
    </xf>
    <xf numFmtId="0" fontId="17" fillId="0" borderId="0" xfId="5" quotePrefix="1" applyFont="1" applyFill="1" applyBorder="1" applyAlignment="1" applyProtection="1">
      <alignment vertical="center"/>
      <protection locked="0"/>
    </xf>
    <xf numFmtId="0" fontId="17" fillId="0" borderId="0" xfId="5" applyFont="1" applyFill="1" applyBorder="1" applyAlignment="1" applyProtection="1">
      <alignment horizontal="center" vertical="center"/>
      <protection hidden="1"/>
    </xf>
    <xf numFmtId="0" fontId="17" fillId="0" borderId="0" xfId="0" applyFont="1" applyFill="1" applyProtection="1">
      <protection locked="0"/>
    </xf>
    <xf numFmtId="0" fontId="3" fillId="0" borderId="0" xfId="0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center"/>
      <protection locked="0"/>
    </xf>
    <xf numFmtId="0" fontId="10" fillId="0" borderId="0" xfId="1" applyFont="1" applyFill="1" applyBorder="1" applyAlignment="1" applyProtection="1">
      <protection locked="0"/>
    </xf>
    <xf numFmtId="0" fontId="10" fillId="0" borderId="0" xfId="6" applyFont="1" applyFill="1" applyBorder="1" applyAlignment="1" applyProtection="1">
      <alignment vertical="center"/>
      <protection locked="0"/>
    </xf>
    <xf numFmtId="0" fontId="5" fillId="0" borderId="0" xfId="6" applyFont="1" applyFill="1" applyBorder="1" applyAlignment="1" applyProtection="1">
      <alignment horizontal="left" vertical="center"/>
      <protection locked="0"/>
    </xf>
    <xf numFmtId="0" fontId="5" fillId="0" borderId="0" xfId="6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wrapText="1"/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0" fontId="10" fillId="0" borderId="0" xfId="3" applyFont="1" applyFill="1" applyAlignment="1" applyProtection="1">
      <alignment horizontal="center"/>
      <protection locked="0"/>
    </xf>
    <xf numFmtId="0" fontId="10" fillId="2" borderId="4" xfId="0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/>
      <protection hidden="1"/>
    </xf>
    <xf numFmtId="0" fontId="20" fillId="0" borderId="0" xfId="0" applyFont="1" applyFill="1" applyProtection="1">
      <protection locked="0"/>
    </xf>
    <xf numFmtId="0" fontId="20" fillId="0" borderId="0" xfId="0" applyFont="1" applyFill="1" applyBorder="1" applyProtection="1">
      <protection locked="0"/>
    </xf>
    <xf numFmtId="0" fontId="20" fillId="0" borderId="0" xfId="0" applyFont="1" applyFill="1" applyBorder="1" applyAlignment="1" applyProtection="1">
      <alignment horizontal="center" vertical="center"/>
      <protection hidden="1"/>
    </xf>
    <xf numFmtId="0" fontId="20" fillId="0" borderId="0" xfId="0" applyFont="1" applyFill="1" applyBorder="1" applyAlignment="1" applyProtection="1">
      <alignment horizontal="center" vertical="center"/>
      <protection locked="0"/>
    </xf>
    <xf numFmtId="0" fontId="22" fillId="0" borderId="0" xfId="2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Fill="1" applyBorder="1" applyAlignment="1" applyProtection="1">
      <alignment horizontal="center"/>
      <protection locked="0"/>
    </xf>
    <xf numFmtId="0" fontId="21" fillId="0" borderId="0" xfId="2" applyFont="1" applyFill="1" applyBorder="1" applyAlignment="1" applyProtection="1">
      <alignment horizontal="left" vertical="center" wrapText="1"/>
      <protection hidden="1"/>
    </xf>
    <xf numFmtId="0" fontId="21" fillId="0" borderId="0" xfId="2" applyFont="1" applyFill="1" applyBorder="1" applyAlignment="1" applyProtection="1">
      <alignment horizontal="left" vertical="center" wrapText="1"/>
    </xf>
    <xf numFmtId="0" fontId="21" fillId="0" borderId="0" xfId="2" applyFont="1" applyFill="1" applyBorder="1" applyAlignment="1" applyProtection="1">
      <alignment horizontal="center" vertical="center" wrapText="1"/>
      <protection hidden="1"/>
    </xf>
    <xf numFmtId="10" fontId="20" fillId="0" borderId="0" xfId="0" applyNumberFormat="1" applyFont="1" applyFill="1" applyBorder="1" applyAlignment="1" applyProtection="1">
      <alignment horizontal="center" vertical="center"/>
      <protection hidden="1"/>
    </xf>
    <xf numFmtId="10" fontId="22" fillId="0" borderId="0" xfId="2" applyNumberFormat="1" applyFont="1" applyFill="1" applyBorder="1" applyAlignment="1" applyProtection="1">
      <alignment horizontal="center" vertical="center" wrapText="1"/>
      <protection hidden="1"/>
    </xf>
    <xf numFmtId="0" fontId="23" fillId="0" borderId="0" xfId="0" applyFont="1" applyFill="1" applyBorder="1" applyAlignment="1" applyProtection="1">
      <alignment horizontal="center" vertical="center"/>
      <protection hidden="1"/>
    </xf>
    <xf numFmtId="0" fontId="21" fillId="0" borderId="0" xfId="2" applyFont="1" applyFill="1" applyBorder="1" applyAlignment="1" applyProtection="1">
      <alignment vertical="center" wrapText="1"/>
      <protection locked="0"/>
    </xf>
    <xf numFmtId="0" fontId="20" fillId="0" borderId="0" xfId="0" applyFont="1" applyFill="1" applyBorder="1" applyProtection="1">
      <protection hidden="1"/>
    </xf>
    <xf numFmtId="0" fontId="21" fillId="0" borderId="0" xfId="2" applyFont="1" applyFill="1" applyBorder="1" applyAlignment="1" applyProtection="1">
      <alignment horizontal="left" vertical="center" wrapText="1"/>
      <protection locked="0"/>
    </xf>
    <xf numFmtId="0" fontId="21" fillId="0" borderId="0" xfId="2" applyFont="1" applyFill="1" applyBorder="1" applyAlignment="1" applyProtection="1">
      <alignment horizontal="center" vertical="center" wrapText="1"/>
      <protection locked="0"/>
    </xf>
    <xf numFmtId="10" fontId="20" fillId="0" borderId="0" xfId="0" applyNumberFormat="1" applyFont="1" applyFill="1" applyBorder="1" applyAlignment="1" applyProtection="1">
      <alignment horizontal="center" vertical="center"/>
      <protection locked="0"/>
    </xf>
    <xf numFmtId="10" fontId="22" fillId="0" borderId="0" xfId="2" applyNumberFormat="1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5" xfId="0" applyFont="1" applyFill="1" applyBorder="1" applyAlignment="1" applyProtection="1">
      <alignment horizontal="center" vertical="center"/>
      <protection locked="0"/>
    </xf>
    <xf numFmtId="0" fontId="9" fillId="0" borderId="0" xfId="5" quotePrefix="1" applyFont="1" applyFill="1" applyBorder="1" applyAlignment="1" applyProtection="1">
      <alignment vertical="center"/>
      <protection locked="0"/>
    </xf>
    <xf numFmtId="0" fontId="9" fillId="0" borderId="0" xfId="0" applyFont="1" applyFill="1" applyBorder="1" applyAlignment="1" applyProtection="1">
      <alignment horizontal="center" vertical="center"/>
      <protection hidden="1"/>
    </xf>
    <xf numFmtId="0" fontId="9" fillId="0" borderId="0" xfId="0" applyFont="1" applyFill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hidden="1"/>
    </xf>
    <xf numFmtId="0" fontId="21" fillId="0" borderId="0" xfId="2" applyFont="1" applyFill="1" applyBorder="1" applyAlignment="1" applyProtection="1">
      <alignment horizontal="center" vertical="center" wrapText="1"/>
      <protection locked="0"/>
    </xf>
    <xf numFmtId="0" fontId="21" fillId="0" borderId="0" xfId="2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Alignment="1" applyProtection="1">
      <alignment horizontal="center"/>
      <protection locked="0"/>
    </xf>
    <xf numFmtId="0" fontId="10" fillId="0" borderId="0" xfId="0" applyFont="1" applyFill="1" applyAlignment="1" applyProtection="1">
      <alignment horizontal="center"/>
      <protection locked="0"/>
    </xf>
    <xf numFmtId="0" fontId="10" fillId="0" borderId="0" xfId="1" applyFont="1" applyFill="1" applyBorder="1" applyAlignment="1" applyProtection="1">
      <alignment horizontal="center"/>
      <protection locked="0"/>
    </xf>
    <xf numFmtId="0" fontId="10" fillId="0" borderId="0" xfId="0" applyFont="1" applyFill="1" applyBorder="1" applyAlignment="1" applyProtection="1">
      <alignment horizontal="center" wrapText="1"/>
      <protection locked="0"/>
    </xf>
    <xf numFmtId="0" fontId="10" fillId="0" borderId="0" xfId="0" applyFont="1" applyFill="1" applyBorder="1" applyAlignment="1" applyProtection="1">
      <alignment horizontal="center"/>
      <protection locked="0"/>
    </xf>
    <xf numFmtId="0" fontId="10" fillId="0" borderId="0" xfId="6" applyFont="1" applyFill="1" applyBorder="1" applyAlignment="1" applyProtection="1">
      <alignment horizontal="center" vertical="center"/>
      <protection locked="0"/>
    </xf>
    <xf numFmtId="0" fontId="3" fillId="0" borderId="0" xfId="5" quotePrefix="1" applyFont="1" applyFill="1" applyBorder="1" applyAlignment="1" applyProtection="1">
      <alignment horizontal="right" vertical="center"/>
      <protection locked="0"/>
    </xf>
    <xf numFmtId="0" fontId="18" fillId="0" borderId="0" xfId="0" applyFont="1" applyFill="1" applyBorder="1" applyAlignment="1" applyProtection="1">
      <alignment horizontal="center"/>
      <protection locked="0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14" fillId="0" borderId="8" xfId="0" applyFont="1" applyFill="1" applyBorder="1" applyAlignment="1" applyProtection="1">
      <alignment horizontal="center" vertical="center" wrapText="1"/>
      <protection locked="0"/>
    </xf>
    <xf numFmtId="0" fontId="14" fillId="0" borderId="5" xfId="0" applyFont="1" applyFill="1" applyBorder="1" applyAlignment="1" applyProtection="1">
      <alignment horizontal="center" vertical="center" wrapText="1"/>
      <protection locked="0"/>
    </xf>
    <xf numFmtId="0" fontId="14" fillId="0" borderId="9" xfId="0" applyFont="1" applyFill="1" applyBorder="1" applyAlignment="1" applyProtection="1">
      <alignment horizontal="center" vertical="center" wrapText="1"/>
      <protection locked="0"/>
    </xf>
    <xf numFmtId="0" fontId="14" fillId="0" borderId="10" xfId="0" applyFont="1" applyFill="1" applyBorder="1" applyAlignment="1" applyProtection="1">
      <alignment horizontal="center" vertical="center" wrapText="1"/>
      <protection locked="0"/>
    </xf>
    <xf numFmtId="0" fontId="14" fillId="0" borderId="11" xfId="0" applyFont="1" applyFill="1" applyBorder="1" applyAlignment="1" applyProtection="1">
      <alignment horizontal="center" vertical="center" wrapText="1"/>
      <protection locked="0"/>
    </xf>
    <xf numFmtId="0" fontId="14" fillId="0" borderId="0" xfId="1" applyFont="1" applyFill="1" applyBorder="1" applyAlignment="1" applyProtection="1">
      <alignment horizontal="left"/>
      <protection locked="0"/>
    </xf>
    <xf numFmtId="0" fontId="14" fillId="0" borderId="4" xfId="0" applyFont="1" applyFill="1" applyBorder="1" applyAlignment="1" applyProtection="1">
      <alignment horizontal="center" vertical="center" wrapText="1"/>
      <protection locked="0"/>
    </xf>
    <xf numFmtId="0" fontId="14" fillId="0" borderId="4" xfId="1" applyFont="1" applyFill="1" applyBorder="1" applyAlignment="1" applyProtection="1">
      <alignment horizontal="center" vertical="center"/>
      <protection locked="0"/>
    </xf>
    <xf numFmtId="0" fontId="14" fillId="0" borderId="4" xfId="0" applyFont="1" applyFill="1" applyBorder="1" applyAlignment="1" applyProtection="1">
      <alignment horizontal="center" vertical="center" textRotation="90" wrapText="1"/>
      <protection locked="0"/>
    </xf>
    <xf numFmtId="0" fontId="21" fillId="0" borderId="0" xfId="2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Alignment="1" applyProtection="1">
      <alignment horizontal="right" vertical="center"/>
      <protection locked="0"/>
    </xf>
    <xf numFmtId="0" fontId="10" fillId="0" borderId="0" xfId="1" applyFont="1" applyFill="1" applyAlignment="1" applyProtection="1">
      <alignment horizontal="left" vertical="center"/>
      <protection locked="0"/>
    </xf>
    <xf numFmtId="0" fontId="14" fillId="0" borderId="1" xfId="0" applyFont="1" applyFill="1" applyBorder="1" applyAlignment="1" applyProtection="1">
      <alignment horizontal="center" vertical="center"/>
      <protection locked="0"/>
    </xf>
    <xf numFmtId="0" fontId="14" fillId="0" borderId="5" xfId="0" applyFont="1" applyFill="1" applyBorder="1" applyAlignment="1" applyProtection="1">
      <alignment horizontal="center" vertical="center"/>
      <protection locked="0"/>
    </xf>
    <xf numFmtId="0" fontId="14" fillId="0" borderId="2" xfId="0" applyFont="1" applyFill="1" applyBorder="1" applyAlignment="1" applyProtection="1">
      <alignment horizontal="center" vertical="center" wrapText="1"/>
      <protection locked="0"/>
    </xf>
    <xf numFmtId="0" fontId="14" fillId="0" borderId="3" xfId="0" applyFont="1" applyFill="1" applyBorder="1" applyAlignment="1" applyProtection="1">
      <alignment horizontal="center" vertical="center" wrapText="1"/>
      <protection locked="0"/>
    </xf>
    <xf numFmtId="0" fontId="14" fillId="0" borderId="6" xfId="0" applyFont="1" applyFill="1" applyBorder="1" applyAlignment="1" applyProtection="1">
      <alignment horizontal="center" vertical="center" wrapText="1"/>
      <protection locked="0"/>
    </xf>
    <xf numFmtId="0" fontId="14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Fill="1" applyAlignment="1" applyProtection="1">
      <alignment horizontal="center"/>
      <protection locked="0"/>
    </xf>
    <xf numFmtId="0" fontId="4" fillId="0" borderId="0" xfId="1" applyFont="1" applyFill="1" applyAlignment="1" applyProtection="1">
      <alignment horizontal="center"/>
      <protection locked="0"/>
    </xf>
    <xf numFmtId="0" fontId="6" fillId="0" borderId="0" xfId="1" applyFont="1" applyFill="1" applyAlignment="1" applyProtection="1">
      <alignment horizontal="center"/>
      <protection locked="0"/>
    </xf>
    <xf numFmtId="0" fontId="5" fillId="0" borderId="0" xfId="0" applyFont="1" applyFill="1" applyAlignment="1" applyProtection="1">
      <alignment horizontal="center"/>
      <protection locked="0"/>
    </xf>
    <xf numFmtId="0" fontId="10" fillId="0" borderId="0" xfId="1" applyFont="1" applyFill="1" applyAlignment="1" applyProtection="1">
      <alignment horizontal="right" vertical="center"/>
      <protection locked="0"/>
    </xf>
    <xf numFmtId="0" fontId="11" fillId="0" borderId="0" xfId="1" applyFont="1" applyFill="1" applyAlignment="1" applyProtection="1">
      <alignment horizontal="left" vertical="center"/>
      <protection locked="0"/>
    </xf>
    <xf numFmtId="0" fontId="9" fillId="0" borderId="0" xfId="1" applyFont="1" applyFill="1" applyAlignment="1" applyProtection="1">
      <alignment horizontal="left" vertical="center"/>
      <protection locked="0"/>
    </xf>
  </cellXfs>
  <cellStyles count="8">
    <cellStyle name="Hyperlink" xfId="3" builtinId="8"/>
    <cellStyle name="Normal" xfId="0" builtinId="0"/>
    <cellStyle name="Normal_Bao cao tong hop ket qua thi ket thuc hoc phan_KT2" xfId="2"/>
    <cellStyle name="Normal_DS C07VT1" xfId="5"/>
    <cellStyle name="Normal_DS D07DT2" xfId="6"/>
    <cellStyle name="Normal_DS_lop khoa_2009 (kem theo cac QD thanh lap lop)" xfId="4"/>
    <cellStyle name="Normal_Sheet1" xfId="1"/>
    <cellStyle name="Style 1" xfId="7"/>
  </cellStyles>
  <dxfs count="2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3"/>
  <sheetViews>
    <sheetView workbookViewId="0">
      <pane ySplit="3" topLeftCell="A67" activePane="bottomLeft" state="frozen"/>
      <selection activeCell="Y57" sqref="Y57"/>
      <selection pane="bottomLeft" activeCell="D14" sqref="D14"/>
    </sheetView>
  </sheetViews>
  <sheetFormatPr defaultColWidth="9" defaultRowHeight="15.75" x14ac:dyDescent="0.25"/>
  <cols>
    <col min="1" max="1" width="0.375" style="1" customWidth="1"/>
    <col min="2" max="2" width="4" style="1" customWidth="1"/>
    <col min="3" max="3" width="11.375" style="1" customWidth="1"/>
    <col min="4" max="4" width="15.5" style="1" customWidth="1"/>
    <col min="5" max="5" width="7.25" style="1" customWidth="1"/>
    <col min="6" max="6" width="9.375" style="1" hidden="1" customWidth="1"/>
    <col min="7" max="7" width="11.625" style="1" customWidth="1"/>
    <col min="8" max="11" width="4.375" style="1" customWidth="1"/>
    <col min="12" max="12" width="3.25" style="1" customWidth="1"/>
    <col min="13" max="13" width="3.5" style="1" customWidth="1"/>
    <col min="14" max="14" width="7.375" style="1" customWidth="1"/>
    <col min="15" max="15" width="9.125" style="1" hidden="1" customWidth="1"/>
    <col min="16" max="16" width="4.25" style="1" hidden="1" customWidth="1"/>
    <col min="17" max="18" width="6.5" style="1" hidden="1" customWidth="1"/>
    <col min="19" max="19" width="11.875" style="1" hidden="1" customWidth="1"/>
    <col min="20" max="20" width="12.125" style="1" customWidth="1"/>
    <col min="21" max="21" width="5.75" style="1" customWidth="1"/>
    <col min="22" max="22" width="6.5" style="1" customWidth="1"/>
    <col min="23" max="23" width="6.5" style="2" customWidth="1"/>
    <col min="24" max="24" width="9" style="68"/>
    <col min="25" max="25" width="9.125" style="68" bestFit="1" customWidth="1"/>
    <col min="26" max="26" width="9" style="68"/>
    <col min="27" max="27" width="10.375" style="68" bestFit="1" customWidth="1"/>
    <col min="28" max="28" width="9.125" style="68" bestFit="1" customWidth="1"/>
    <col min="29" max="39" width="9" style="68"/>
    <col min="40" max="16384" width="9" style="1"/>
  </cols>
  <sheetData>
    <row r="1" spans="2:39" ht="27.75" customHeight="1" x14ac:dyDescent="0.3">
      <c r="B1" s="122" t="s">
        <v>0</v>
      </c>
      <c r="C1" s="122"/>
      <c r="D1" s="122"/>
      <c r="E1" s="122"/>
      <c r="F1" s="122"/>
      <c r="G1" s="122"/>
      <c r="H1" s="123" t="s">
        <v>1</v>
      </c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3"/>
    </row>
    <row r="2" spans="2:39" ht="25.5" customHeight="1" x14ac:dyDescent="0.25">
      <c r="B2" s="124" t="s">
        <v>2</v>
      </c>
      <c r="C2" s="124"/>
      <c r="D2" s="124"/>
      <c r="E2" s="124"/>
      <c r="F2" s="124"/>
      <c r="G2" s="124"/>
      <c r="H2" s="125" t="s">
        <v>58</v>
      </c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4"/>
      <c r="W2" s="5"/>
      <c r="AE2" s="69"/>
      <c r="AF2" s="70"/>
      <c r="AG2" s="69"/>
      <c r="AH2" s="69"/>
      <c r="AI2" s="69"/>
      <c r="AJ2" s="70"/>
      <c r="AK2" s="69"/>
    </row>
    <row r="3" spans="2:39" ht="4.5" customHeight="1" x14ac:dyDescent="0.25">
      <c r="B3" s="6"/>
      <c r="C3" s="6"/>
      <c r="D3" s="6"/>
      <c r="E3" s="6"/>
      <c r="F3" s="6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4"/>
      <c r="W3" s="5"/>
      <c r="AF3" s="71"/>
      <c r="AJ3" s="71"/>
    </row>
    <row r="4" spans="2:39" ht="23.25" customHeight="1" x14ac:dyDescent="0.25">
      <c r="B4" s="126" t="s">
        <v>3</v>
      </c>
      <c r="C4" s="126"/>
      <c r="D4" s="127" t="s">
        <v>736</v>
      </c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8" t="s">
        <v>733</v>
      </c>
      <c r="Q4" s="128"/>
      <c r="R4" s="128"/>
      <c r="S4" s="128"/>
      <c r="T4" s="128"/>
      <c r="U4" s="128"/>
      <c r="X4" s="69"/>
      <c r="Y4" s="113" t="s">
        <v>50</v>
      </c>
      <c r="Z4" s="113" t="s">
        <v>9</v>
      </c>
      <c r="AA4" s="113" t="s">
        <v>49</v>
      </c>
      <c r="AB4" s="113" t="s">
        <v>48</v>
      </c>
      <c r="AC4" s="113"/>
      <c r="AD4" s="113"/>
      <c r="AE4" s="113"/>
      <c r="AF4" s="113" t="s">
        <v>47</v>
      </c>
      <c r="AG4" s="113"/>
      <c r="AH4" s="113" t="s">
        <v>45</v>
      </c>
      <c r="AI4" s="113"/>
      <c r="AJ4" s="113" t="s">
        <v>46</v>
      </c>
      <c r="AK4" s="113"/>
      <c r="AL4" s="113" t="s">
        <v>44</v>
      </c>
      <c r="AM4" s="113"/>
    </row>
    <row r="5" spans="2:39" ht="17.25" customHeight="1" x14ac:dyDescent="0.25">
      <c r="B5" s="114" t="s">
        <v>4</v>
      </c>
      <c r="C5" s="114"/>
      <c r="D5" s="9"/>
      <c r="G5" s="115" t="s">
        <v>304</v>
      </c>
      <c r="H5" s="115"/>
      <c r="I5" s="115"/>
      <c r="J5" s="115"/>
      <c r="K5" s="115"/>
      <c r="L5" s="115"/>
      <c r="M5" s="115"/>
      <c r="N5" s="115"/>
      <c r="O5" s="115"/>
      <c r="P5" s="115" t="s">
        <v>305</v>
      </c>
      <c r="Q5" s="115"/>
      <c r="R5" s="115"/>
      <c r="S5" s="115"/>
      <c r="T5" s="115"/>
      <c r="U5" s="115"/>
      <c r="X5" s="69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</row>
    <row r="6" spans="2:39" ht="5.25" customHeight="1" x14ac:dyDescent="0.25"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1"/>
      <c r="P6" s="65"/>
      <c r="Q6" s="3"/>
      <c r="R6" s="3"/>
      <c r="S6" s="3"/>
      <c r="T6" s="3"/>
      <c r="U6" s="3"/>
      <c r="X6" s="69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</row>
    <row r="7" spans="2:39" ht="32.25" customHeight="1" x14ac:dyDescent="0.25">
      <c r="B7" s="103" t="s">
        <v>5</v>
      </c>
      <c r="C7" s="116" t="s">
        <v>6</v>
      </c>
      <c r="D7" s="118" t="s">
        <v>7</v>
      </c>
      <c r="E7" s="119"/>
      <c r="F7" s="103" t="s">
        <v>8</v>
      </c>
      <c r="G7" s="103" t="s">
        <v>9</v>
      </c>
      <c r="H7" s="112" t="s">
        <v>10</v>
      </c>
      <c r="I7" s="112" t="s">
        <v>11</v>
      </c>
      <c r="J7" s="112" t="s">
        <v>12</v>
      </c>
      <c r="K7" s="112" t="s">
        <v>13</v>
      </c>
      <c r="L7" s="110" t="s">
        <v>14</v>
      </c>
      <c r="M7" s="110" t="s">
        <v>15</v>
      </c>
      <c r="N7" s="110" t="s">
        <v>16</v>
      </c>
      <c r="O7" s="111" t="s">
        <v>17</v>
      </c>
      <c r="P7" s="110" t="s">
        <v>18</v>
      </c>
      <c r="Q7" s="103" t="s">
        <v>19</v>
      </c>
      <c r="R7" s="110" t="s">
        <v>20</v>
      </c>
      <c r="S7" s="103" t="s">
        <v>21</v>
      </c>
      <c r="T7" s="103" t="s">
        <v>22</v>
      </c>
      <c r="U7" s="103" t="s">
        <v>23</v>
      </c>
      <c r="X7" s="69"/>
      <c r="Y7" s="113"/>
      <c r="Z7" s="113"/>
      <c r="AA7" s="113"/>
      <c r="AB7" s="72" t="s">
        <v>24</v>
      </c>
      <c r="AC7" s="72" t="s">
        <v>25</v>
      </c>
      <c r="AD7" s="72" t="s">
        <v>26</v>
      </c>
      <c r="AE7" s="72" t="s">
        <v>27</v>
      </c>
      <c r="AF7" s="72" t="s">
        <v>28</v>
      </c>
      <c r="AG7" s="72" t="s">
        <v>27</v>
      </c>
      <c r="AH7" s="72" t="s">
        <v>28</v>
      </c>
      <c r="AI7" s="72" t="s">
        <v>27</v>
      </c>
      <c r="AJ7" s="72" t="s">
        <v>28</v>
      </c>
      <c r="AK7" s="72" t="s">
        <v>27</v>
      </c>
      <c r="AL7" s="72" t="s">
        <v>28</v>
      </c>
      <c r="AM7" s="73" t="s">
        <v>27</v>
      </c>
    </row>
    <row r="8" spans="2:39" ht="32.25" customHeight="1" x14ac:dyDescent="0.25">
      <c r="B8" s="105"/>
      <c r="C8" s="117"/>
      <c r="D8" s="120"/>
      <c r="E8" s="121"/>
      <c r="F8" s="105"/>
      <c r="G8" s="105"/>
      <c r="H8" s="112"/>
      <c r="I8" s="112"/>
      <c r="J8" s="112"/>
      <c r="K8" s="112"/>
      <c r="L8" s="110"/>
      <c r="M8" s="110"/>
      <c r="N8" s="110"/>
      <c r="O8" s="111"/>
      <c r="P8" s="110"/>
      <c r="Q8" s="104"/>
      <c r="R8" s="110"/>
      <c r="S8" s="105"/>
      <c r="T8" s="104"/>
      <c r="U8" s="104"/>
      <c r="W8" s="12"/>
      <c r="X8" s="69"/>
      <c r="Y8" s="74" t="str">
        <f>+D4</f>
        <v>Kinh tế Vi mô 1</v>
      </c>
      <c r="Z8" s="75" t="str">
        <f>+P4</f>
        <v>Nhóm: BSA1310-04</v>
      </c>
      <c r="AA8" s="76">
        <f>+$AJ$8+$AL$8+$AH$8</f>
        <v>67</v>
      </c>
      <c r="AB8" s="70">
        <f>COUNTIF($T$9:$T$136,"Khiển trách")</f>
        <v>0</v>
      </c>
      <c r="AC8" s="70">
        <f>COUNTIF($T$9:$T$136,"Cảnh cáo")</f>
        <v>0</v>
      </c>
      <c r="AD8" s="70">
        <f>COUNTIF($T$9:$T$136,"Đình chỉ thi")</f>
        <v>0</v>
      </c>
      <c r="AE8" s="77">
        <f>+($AB$8+$AC$8+$AD$8)/$AA$8*100%</f>
        <v>0</v>
      </c>
      <c r="AF8" s="70">
        <f>SUM(COUNTIF($T$9:$T$134,"Vắng"),COUNTIF($T$9:$T$134,"Vắng có phép"))</f>
        <v>0</v>
      </c>
      <c r="AG8" s="78">
        <f>+$AF$8/$AA$8</f>
        <v>0</v>
      </c>
      <c r="AH8" s="79">
        <f>COUNTIF($X$9:$X$134,"Thi lại")</f>
        <v>0</v>
      </c>
      <c r="AI8" s="78">
        <f>+$AH$8/$AA$8</f>
        <v>0</v>
      </c>
      <c r="AJ8" s="79">
        <f>COUNTIF($X$9:$X$135,"Học lại")</f>
        <v>67</v>
      </c>
      <c r="AK8" s="78">
        <f>+$AJ$8/$AA$8</f>
        <v>1</v>
      </c>
      <c r="AL8" s="70">
        <f>COUNTIF($X$10:$X$135,"Đạt")</f>
        <v>0</v>
      </c>
      <c r="AM8" s="77">
        <f>+$AL$8/$AA$8</f>
        <v>0</v>
      </c>
    </row>
    <row r="9" spans="2:39" ht="14.25" customHeight="1" x14ac:dyDescent="0.25">
      <c r="B9" s="106" t="s">
        <v>29</v>
      </c>
      <c r="C9" s="107"/>
      <c r="D9" s="107"/>
      <c r="E9" s="107"/>
      <c r="F9" s="107"/>
      <c r="G9" s="108"/>
      <c r="H9" s="13">
        <v>10</v>
      </c>
      <c r="I9" s="13">
        <v>10</v>
      </c>
      <c r="J9" s="14"/>
      <c r="K9" s="13">
        <v>20</v>
      </c>
      <c r="L9" s="15"/>
      <c r="M9" s="16"/>
      <c r="N9" s="16"/>
      <c r="O9" s="17"/>
      <c r="P9" s="66">
        <f>100-(H9+I9+J9+K9)</f>
        <v>60</v>
      </c>
      <c r="Q9" s="105"/>
      <c r="R9" s="18"/>
      <c r="S9" s="18"/>
      <c r="T9" s="105"/>
      <c r="U9" s="105"/>
      <c r="X9" s="69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</row>
    <row r="10" spans="2:39" ht="18" customHeight="1" x14ac:dyDescent="0.25">
      <c r="B10" s="19">
        <v>1</v>
      </c>
      <c r="C10" s="20" t="s">
        <v>564</v>
      </c>
      <c r="D10" s="21" t="s">
        <v>565</v>
      </c>
      <c r="E10" s="22" t="s">
        <v>566</v>
      </c>
      <c r="F10" s="23" t="s">
        <v>546</v>
      </c>
      <c r="G10" s="20" t="s">
        <v>567</v>
      </c>
      <c r="H10" s="24">
        <v>6</v>
      </c>
      <c r="I10" s="24">
        <v>9</v>
      </c>
      <c r="J10" s="24" t="s">
        <v>30</v>
      </c>
      <c r="K10" s="24">
        <v>7</v>
      </c>
      <c r="L10" s="25"/>
      <c r="M10" s="25"/>
      <c r="N10" s="25"/>
      <c r="O10" s="87"/>
      <c r="P10" s="26"/>
      <c r="Q10" s="27">
        <f>ROUND(SUMPRODUCT(H10:P10,$H$9:$P$9)/100,1)</f>
        <v>2.9</v>
      </c>
      <c r="R10" s="28" t="str">
        <f t="shared" ref="R10:R73" si="0">IF(AND($Q10&gt;=9,$Q10&lt;=10),"A+","")&amp;IF(AND($Q10&gt;=8.5,$Q10&lt;=8.9),"A","")&amp;IF(AND($Q10&gt;=8,$Q10&lt;=8.4),"B+","")&amp;IF(AND($Q10&gt;=7,$Q10&lt;=7.9),"B","")&amp;IF(AND($Q10&gt;=6.5,$Q10&lt;=6.9),"C+","")&amp;IF(AND($Q10&gt;=5.5,$Q10&lt;=6.4),"C","")&amp;IF(AND($Q10&gt;=5,$Q10&lt;=5.4),"D+","")&amp;IF(AND($Q10&gt;=4,$Q10&lt;=4.9),"D","")&amp;IF(AND($Q10&lt;4),"F","")</f>
        <v>F</v>
      </c>
      <c r="S10" s="28" t="str">
        <f t="shared" ref="S10:S73" si="1">IF($Q10&lt;4,"Kém",IF(AND($Q10&gt;=4,$Q10&lt;=5.4),"Trung bình yếu",IF(AND($Q10&gt;=5.5,$Q10&lt;=6.9),"Trung bình",IF(AND($Q10&gt;=7,$Q10&lt;=8.4),"Khá",IF(AND($Q10&gt;=8.5,$Q10&lt;=10),"Giỏi","")))))</f>
        <v>Kém</v>
      </c>
      <c r="T10" s="92" t="str">
        <f>+IF(OR($H10=0,$I10=0,$J10=0,$K10=0),"Không đủ ĐKDT","")</f>
        <v/>
      </c>
      <c r="U10" s="29" t="s">
        <v>734</v>
      </c>
      <c r="V10" s="3"/>
      <c r="W10" s="30"/>
      <c r="X10" s="81" t="str">
        <f>IF(T10="Không đủ ĐKDT","Học lại",IF(T10="Đình chỉ thi","Học lại",IF(AND(MID(G10,2,2)&gt;="12",T10="Vắng"),"Học lại",IF(T10="Vắng có phép", "Thi lại",IF(T10="Nợ học phí", "Thi lại",IF(AND((MID(G10,2,2)&lt;"12"),Q10&lt;4.5),"Thi lại",IF(Q10&lt;4,"Học lại","Đạt")))))))</f>
        <v>Học lại</v>
      </c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</row>
    <row r="11" spans="2:39" ht="18" customHeight="1" x14ac:dyDescent="0.25">
      <c r="B11" s="31">
        <v>2</v>
      </c>
      <c r="C11" s="32" t="s">
        <v>568</v>
      </c>
      <c r="D11" s="33" t="s">
        <v>569</v>
      </c>
      <c r="E11" s="34" t="s">
        <v>59</v>
      </c>
      <c r="F11" s="35" t="s">
        <v>570</v>
      </c>
      <c r="G11" s="32" t="s">
        <v>571</v>
      </c>
      <c r="H11" s="36">
        <v>0</v>
      </c>
      <c r="I11" s="36">
        <v>0</v>
      </c>
      <c r="J11" s="36" t="s">
        <v>30</v>
      </c>
      <c r="K11" s="36">
        <v>0</v>
      </c>
      <c r="L11" s="37"/>
      <c r="M11" s="37"/>
      <c r="N11" s="37"/>
      <c r="O11" s="88"/>
      <c r="P11" s="38"/>
      <c r="Q11" s="39">
        <f>ROUND(SUMPRODUCT(H11:P11,$H$9:$P$9)/100,1)</f>
        <v>0</v>
      </c>
      <c r="R11" s="40" t="str">
        <f t="shared" si="0"/>
        <v>F</v>
      </c>
      <c r="S11" s="41" t="str">
        <f t="shared" si="1"/>
        <v>Kém</v>
      </c>
      <c r="T11" s="42" t="str">
        <f>+IF(OR($H11=0,$I11=0,$J11=0,$K11=0),"Không đủ ĐKDT","")</f>
        <v>Không đủ ĐKDT</v>
      </c>
      <c r="U11" s="43" t="s">
        <v>734</v>
      </c>
      <c r="V11" s="3"/>
      <c r="W11" s="30"/>
      <c r="X11" s="81" t="str">
        <f t="shared" ref="X11:X74" si="2">IF(T11="Không đủ ĐKDT","Học lại",IF(T11="Đình chỉ thi","Học lại",IF(AND(MID(G11,2,2)&gt;="12",T11="Vắng"),"Học lại",IF(T11="Vắng có phép", "Thi lại",IF(T11="Nợ học phí", "Thi lại",IF(AND((MID(G11,2,2)&lt;"12"),Q11&lt;4.5),"Thi lại",IF(Q11&lt;4,"Học lại","Đạt")))))))</f>
        <v>Học lại</v>
      </c>
      <c r="Y11" s="80"/>
      <c r="Z11" s="80"/>
      <c r="AA11" s="80"/>
      <c r="AB11" s="72"/>
      <c r="AC11" s="72"/>
      <c r="AD11" s="72"/>
      <c r="AE11" s="72"/>
      <c r="AF11" s="71"/>
      <c r="AG11" s="72"/>
      <c r="AH11" s="72"/>
      <c r="AI11" s="72"/>
      <c r="AJ11" s="72"/>
      <c r="AK11" s="72"/>
      <c r="AL11" s="72"/>
      <c r="AM11" s="73"/>
    </row>
    <row r="12" spans="2:39" ht="18" customHeight="1" x14ac:dyDescent="0.25">
      <c r="B12" s="31">
        <v>3</v>
      </c>
      <c r="C12" s="32" t="s">
        <v>572</v>
      </c>
      <c r="D12" s="33" t="s">
        <v>573</v>
      </c>
      <c r="E12" s="34" t="s">
        <v>59</v>
      </c>
      <c r="F12" s="35" t="s">
        <v>574</v>
      </c>
      <c r="G12" s="32" t="s">
        <v>567</v>
      </c>
      <c r="H12" s="36">
        <v>6</v>
      </c>
      <c r="I12" s="36">
        <v>6</v>
      </c>
      <c r="J12" s="36" t="s">
        <v>30</v>
      </c>
      <c r="K12" s="36">
        <v>7</v>
      </c>
      <c r="L12" s="44"/>
      <c r="M12" s="44"/>
      <c r="N12" s="44"/>
      <c r="O12" s="88"/>
      <c r="P12" s="38"/>
      <c r="Q12" s="39">
        <f t="shared" ref="Q12:Q75" si="3">ROUND(SUMPRODUCT(H12:P12,$H$9:$P$9)/100,1)</f>
        <v>2.6</v>
      </c>
      <c r="R12" s="40" t="str">
        <f t="shared" si="0"/>
        <v>F</v>
      </c>
      <c r="S12" s="41" t="str">
        <f t="shared" si="1"/>
        <v>Kém</v>
      </c>
      <c r="T12" s="42" t="str">
        <f t="shared" ref="T12:T75" si="4">+IF(OR($H12=0,$I12=0,$J12=0,$K12=0),"Không đủ ĐKDT","")</f>
        <v/>
      </c>
      <c r="U12" s="43" t="s">
        <v>734</v>
      </c>
      <c r="V12" s="3"/>
      <c r="W12" s="30"/>
      <c r="X12" s="81" t="str">
        <f t="shared" si="2"/>
        <v>Học lại</v>
      </c>
      <c r="Y12" s="82"/>
      <c r="Z12" s="82"/>
      <c r="AA12" s="93"/>
      <c r="AB12" s="71"/>
      <c r="AC12" s="71"/>
      <c r="AD12" s="71"/>
      <c r="AE12" s="84"/>
      <c r="AF12" s="71"/>
      <c r="AG12" s="85"/>
      <c r="AH12" s="86"/>
      <c r="AI12" s="85"/>
      <c r="AJ12" s="86"/>
      <c r="AK12" s="85"/>
      <c r="AL12" s="71"/>
      <c r="AM12" s="84"/>
    </row>
    <row r="13" spans="2:39" ht="18" customHeight="1" x14ac:dyDescent="0.25">
      <c r="B13" s="31">
        <v>4</v>
      </c>
      <c r="C13" s="32" t="s">
        <v>575</v>
      </c>
      <c r="D13" s="33" t="s">
        <v>576</v>
      </c>
      <c r="E13" s="34" t="s">
        <v>61</v>
      </c>
      <c r="F13" s="35" t="s">
        <v>360</v>
      </c>
      <c r="G13" s="32" t="s">
        <v>577</v>
      </c>
      <c r="H13" s="36">
        <v>6</v>
      </c>
      <c r="I13" s="36">
        <v>6</v>
      </c>
      <c r="J13" s="36" t="s">
        <v>30</v>
      </c>
      <c r="K13" s="36">
        <v>7</v>
      </c>
      <c r="L13" s="44"/>
      <c r="M13" s="44"/>
      <c r="N13" s="44"/>
      <c r="O13" s="88"/>
      <c r="P13" s="38"/>
      <c r="Q13" s="39">
        <f t="shared" si="3"/>
        <v>2.6</v>
      </c>
      <c r="R13" s="40" t="str">
        <f t="shared" si="0"/>
        <v>F</v>
      </c>
      <c r="S13" s="41" t="str">
        <f t="shared" si="1"/>
        <v>Kém</v>
      </c>
      <c r="T13" s="42" t="str">
        <f t="shared" si="4"/>
        <v/>
      </c>
      <c r="U13" s="43" t="s">
        <v>734</v>
      </c>
      <c r="V13" s="3"/>
      <c r="W13" s="30"/>
      <c r="X13" s="81" t="str">
        <f t="shared" si="2"/>
        <v>Học lại</v>
      </c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</row>
    <row r="14" spans="2:39" ht="18" customHeight="1" x14ac:dyDescent="0.25">
      <c r="B14" s="31">
        <v>5</v>
      </c>
      <c r="C14" s="32" t="s">
        <v>578</v>
      </c>
      <c r="D14" s="33" t="s">
        <v>579</v>
      </c>
      <c r="E14" s="34" t="s">
        <v>101</v>
      </c>
      <c r="F14" s="35" t="s">
        <v>580</v>
      </c>
      <c r="G14" s="32" t="s">
        <v>571</v>
      </c>
      <c r="H14" s="36">
        <v>8</v>
      </c>
      <c r="I14" s="36">
        <v>9</v>
      </c>
      <c r="J14" s="36" t="s">
        <v>30</v>
      </c>
      <c r="K14" s="36">
        <v>6</v>
      </c>
      <c r="L14" s="44"/>
      <c r="M14" s="44"/>
      <c r="N14" s="44"/>
      <c r="O14" s="88"/>
      <c r="P14" s="38"/>
      <c r="Q14" s="39">
        <f t="shared" si="3"/>
        <v>2.9</v>
      </c>
      <c r="R14" s="40" t="str">
        <f t="shared" si="0"/>
        <v>F</v>
      </c>
      <c r="S14" s="41" t="str">
        <f t="shared" si="1"/>
        <v>Kém</v>
      </c>
      <c r="T14" s="42" t="str">
        <f t="shared" si="4"/>
        <v/>
      </c>
      <c r="U14" s="43" t="s">
        <v>734</v>
      </c>
      <c r="V14" s="3"/>
      <c r="W14" s="30"/>
      <c r="X14" s="81" t="str">
        <f t="shared" si="2"/>
        <v>Học lại</v>
      </c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</row>
    <row r="15" spans="2:39" ht="18" customHeight="1" x14ac:dyDescent="0.25">
      <c r="B15" s="31">
        <v>6</v>
      </c>
      <c r="C15" s="32" t="s">
        <v>581</v>
      </c>
      <c r="D15" s="33" t="s">
        <v>139</v>
      </c>
      <c r="E15" s="34" t="s">
        <v>582</v>
      </c>
      <c r="F15" s="35" t="s">
        <v>583</v>
      </c>
      <c r="G15" s="32" t="s">
        <v>577</v>
      </c>
      <c r="H15" s="36">
        <v>8</v>
      </c>
      <c r="I15" s="36">
        <v>7</v>
      </c>
      <c r="J15" s="36" t="s">
        <v>30</v>
      </c>
      <c r="K15" s="36">
        <v>6</v>
      </c>
      <c r="L15" s="44"/>
      <c r="M15" s="44"/>
      <c r="N15" s="44"/>
      <c r="O15" s="88"/>
      <c r="P15" s="38"/>
      <c r="Q15" s="39">
        <f t="shared" si="3"/>
        <v>2.7</v>
      </c>
      <c r="R15" s="40" t="str">
        <f t="shared" si="0"/>
        <v>F</v>
      </c>
      <c r="S15" s="41" t="str">
        <f t="shared" si="1"/>
        <v>Kém</v>
      </c>
      <c r="T15" s="42" t="str">
        <f t="shared" si="4"/>
        <v/>
      </c>
      <c r="U15" s="43" t="s">
        <v>734</v>
      </c>
      <c r="V15" s="3"/>
      <c r="W15" s="30"/>
      <c r="X15" s="81" t="str">
        <f t="shared" si="2"/>
        <v>Học lại</v>
      </c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</row>
    <row r="16" spans="2:39" ht="18" customHeight="1" x14ac:dyDescent="0.25">
      <c r="B16" s="31">
        <v>7</v>
      </c>
      <c r="C16" s="32" t="s">
        <v>584</v>
      </c>
      <c r="D16" s="33" t="s">
        <v>585</v>
      </c>
      <c r="E16" s="34" t="s">
        <v>586</v>
      </c>
      <c r="F16" s="35" t="s">
        <v>587</v>
      </c>
      <c r="G16" s="32" t="s">
        <v>588</v>
      </c>
      <c r="H16" s="36">
        <v>8</v>
      </c>
      <c r="I16" s="36">
        <v>8</v>
      </c>
      <c r="J16" s="36" t="s">
        <v>30</v>
      </c>
      <c r="K16" s="36">
        <v>7</v>
      </c>
      <c r="L16" s="44"/>
      <c r="M16" s="44"/>
      <c r="N16" s="44"/>
      <c r="O16" s="88"/>
      <c r="P16" s="38"/>
      <c r="Q16" s="39">
        <f t="shared" si="3"/>
        <v>3</v>
      </c>
      <c r="R16" s="40" t="str">
        <f t="shared" si="0"/>
        <v>F</v>
      </c>
      <c r="S16" s="41" t="str">
        <f t="shared" si="1"/>
        <v>Kém</v>
      </c>
      <c r="T16" s="42" t="str">
        <f t="shared" si="4"/>
        <v/>
      </c>
      <c r="U16" s="43" t="s">
        <v>734</v>
      </c>
      <c r="V16" s="3"/>
      <c r="W16" s="30"/>
      <c r="X16" s="81" t="str">
        <f t="shared" si="2"/>
        <v>Học lại</v>
      </c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</row>
    <row r="17" spans="2:39" ht="18" customHeight="1" x14ac:dyDescent="0.25">
      <c r="B17" s="31">
        <v>8</v>
      </c>
      <c r="C17" s="32" t="s">
        <v>589</v>
      </c>
      <c r="D17" s="33" t="s">
        <v>590</v>
      </c>
      <c r="E17" s="34" t="s">
        <v>128</v>
      </c>
      <c r="F17" s="35" t="s">
        <v>591</v>
      </c>
      <c r="G17" s="32" t="s">
        <v>567</v>
      </c>
      <c r="H17" s="36">
        <v>9</v>
      </c>
      <c r="I17" s="36">
        <v>6</v>
      </c>
      <c r="J17" s="36" t="s">
        <v>30</v>
      </c>
      <c r="K17" s="36">
        <v>6</v>
      </c>
      <c r="L17" s="44"/>
      <c r="M17" s="44"/>
      <c r="N17" s="44"/>
      <c r="O17" s="88"/>
      <c r="P17" s="38"/>
      <c r="Q17" s="39">
        <f t="shared" si="3"/>
        <v>2.7</v>
      </c>
      <c r="R17" s="40" t="str">
        <f t="shared" si="0"/>
        <v>F</v>
      </c>
      <c r="S17" s="41" t="str">
        <f t="shared" si="1"/>
        <v>Kém</v>
      </c>
      <c r="T17" s="42" t="str">
        <f t="shared" si="4"/>
        <v/>
      </c>
      <c r="U17" s="43" t="s">
        <v>734</v>
      </c>
      <c r="V17" s="3"/>
      <c r="W17" s="30"/>
      <c r="X17" s="81" t="str">
        <f t="shared" si="2"/>
        <v>Học lại</v>
      </c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</row>
    <row r="18" spans="2:39" ht="18" customHeight="1" x14ac:dyDescent="0.25">
      <c r="B18" s="31">
        <v>9</v>
      </c>
      <c r="C18" s="32" t="s">
        <v>592</v>
      </c>
      <c r="D18" s="33" t="s">
        <v>139</v>
      </c>
      <c r="E18" s="34" t="s">
        <v>593</v>
      </c>
      <c r="F18" s="35" t="s">
        <v>594</v>
      </c>
      <c r="G18" s="32" t="s">
        <v>571</v>
      </c>
      <c r="H18" s="36">
        <v>10</v>
      </c>
      <c r="I18" s="36">
        <v>7</v>
      </c>
      <c r="J18" s="36" t="s">
        <v>30</v>
      </c>
      <c r="K18" s="36">
        <v>6</v>
      </c>
      <c r="L18" s="44"/>
      <c r="M18" s="44"/>
      <c r="N18" s="44"/>
      <c r="O18" s="88"/>
      <c r="P18" s="38"/>
      <c r="Q18" s="39">
        <f t="shared" si="3"/>
        <v>2.9</v>
      </c>
      <c r="R18" s="40" t="str">
        <f t="shared" si="0"/>
        <v>F</v>
      </c>
      <c r="S18" s="41" t="str">
        <f t="shared" si="1"/>
        <v>Kém</v>
      </c>
      <c r="T18" s="42" t="str">
        <f t="shared" si="4"/>
        <v/>
      </c>
      <c r="U18" s="43" t="s">
        <v>734</v>
      </c>
      <c r="V18" s="3"/>
      <c r="W18" s="30"/>
      <c r="X18" s="81" t="str">
        <f t="shared" si="2"/>
        <v>Học lại</v>
      </c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</row>
    <row r="19" spans="2:39" ht="18" customHeight="1" x14ac:dyDescent="0.25">
      <c r="B19" s="31">
        <v>10</v>
      </c>
      <c r="C19" s="32" t="s">
        <v>595</v>
      </c>
      <c r="D19" s="33" t="s">
        <v>493</v>
      </c>
      <c r="E19" s="34" t="s">
        <v>596</v>
      </c>
      <c r="F19" s="35" t="s">
        <v>597</v>
      </c>
      <c r="G19" s="32" t="s">
        <v>588</v>
      </c>
      <c r="H19" s="36">
        <v>10</v>
      </c>
      <c r="I19" s="36">
        <v>9</v>
      </c>
      <c r="J19" s="36" t="s">
        <v>30</v>
      </c>
      <c r="K19" s="36">
        <v>7</v>
      </c>
      <c r="L19" s="44"/>
      <c r="M19" s="44"/>
      <c r="N19" s="44"/>
      <c r="O19" s="88"/>
      <c r="P19" s="38"/>
      <c r="Q19" s="39">
        <f t="shared" si="3"/>
        <v>3.3</v>
      </c>
      <c r="R19" s="40" t="str">
        <f t="shared" si="0"/>
        <v>F</v>
      </c>
      <c r="S19" s="41" t="str">
        <f t="shared" si="1"/>
        <v>Kém</v>
      </c>
      <c r="T19" s="42" t="str">
        <f t="shared" si="4"/>
        <v/>
      </c>
      <c r="U19" s="43" t="s">
        <v>734</v>
      </c>
      <c r="V19" s="3"/>
      <c r="W19" s="30"/>
      <c r="X19" s="81" t="str">
        <f t="shared" si="2"/>
        <v>Học lại</v>
      </c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</row>
    <row r="20" spans="2:39" ht="18" customHeight="1" x14ac:dyDescent="0.25">
      <c r="B20" s="31">
        <v>11</v>
      </c>
      <c r="C20" s="32" t="s">
        <v>598</v>
      </c>
      <c r="D20" s="33" t="s">
        <v>599</v>
      </c>
      <c r="E20" s="34" t="s">
        <v>65</v>
      </c>
      <c r="F20" s="35" t="s">
        <v>600</v>
      </c>
      <c r="G20" s="32" t="s">
        <v>601</v>
      </c>
      <c r="H20" s="36">
        <v>4</v>
      </c>
      <c r="I20" s="36">
        <v>5</v>
      </c>
      <c r="J20" s="36" t="s">
        <v>30</v>
      </c>
      <c r="K20" s="36">
        <v>3</v>
      </c>
      <c r="L20" s="44"/>
      <c r="M20" s="44"/>
      <c r="N20" s="44"/>
      <c r="O20" s="88"/>
      <c r="P20" s="38"/>
      <c r="Q20" s="39">
        <f t="shared" si="3"/>
        <v>1.5</v>
      </c>
      <c r="R20" s="40" t="str">
        <f t="shared" si="0"/>
        <v>F</v>
      </c>
      <c r="S20" s="41" t="str">
        <f t="shared" si="1"/>
        <v>Kém</v>
      </c>
      <c r="T20" s="42" t="str">
        <f t="shared" si="4"/>
        <v/>
      </c>
      <c r="U20" s="43" t="s">
        <v>734</v>
      </c>
      <c r="V20" s="3"/>
      <c r="W20" s="30"/>
      <c r="X20" s="81" t="str">
        <f t="shared" si="2"/>
        <v>Học lại</v>
      </c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</row>
    <row r="21" spans="2:39" ht="18" customHeight="1" x14ac:dyDescent="0.25">
      <c r="B21" s="31">
        <v>12</v>
      </c>
      <c r="C21" s="32" t="s">
        <v>602</v>
      </c>
      <c r="D21" s="33" t="s">
        <v>603</v>
      </c>
      <c r="E21" s="34" t="s">
        <v>67</v>
      </c>
      <c r="F21" s="35" t="s">
        <v>278</v>
      </c>
      <c r="G21" s="32" t="s">
        <v>577</v>
      </c>
      <c r="H21" s="36">
        <v>10</v>
      </c>
      <c r="I21" s="36">
        <v>9</v>
      </c>
      <c r="J21" s="36" t="s">
        <v>30</v>
      </c>
      <c r="K21" s="36">
        <v>8</v>
      </c>
      <c r="L21" s="44"/>
      <c r="M21" s="44"/>
      <c r="N21" s="44"/>
      <c r="O21" s="88"/>
      <c r="P21" s="38"/>
      <c r="Q21" s="39">
        <f t="shared" si="3"/>
        <v>3.5</v>
      </c>
      <c r="R21" s="40" t="str">
        <f t="shared" si="0"/>
        <v>F</v>
      </c>
      <c r="S21" s="41" t="str">
        <f t="shared" si="1"/>
        <v>Kém</v>
      </c>
      <c r="T21" s="42" t="str">
        <f t="shared" si="4"/>
        <v/>
      </c>
      <c r="U21" s="43" t="s">
        <v>734</v>
      </c>
      <c r="V21" s="3"/>
      <c r="W21" s="30"/>
      <c r="X21" s="81" t="str">
        <f t="shared" si="2"/>
        <v>Học lại</v>
      </c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</row>
    <row r="22" spans="2:39" ht="18" customHeight="1" x14ac:dyDescent="0.25">
      <c r="B22" s="31">
        <v>13</v>
      </c>
      <c r="C22" s="32" t="s">
        <v>604</v>
      </c>
      <c r="D22" s="33" t="s">
        <v>122</v>
      </c>
      <c r="E22" s="34" t="s">
        <v>67</v>
      </c>
      <c r="F22" s="35" t="s">
        <v>605</v>
      </c>
      <c r="G22" s="32" t="s">
        <v>588</v>
      </c>
      <c r="H22" s="36">
        <v>10</v>
      </c>
      <c r="I22" s="36">
        <v>8</v>
      </c>
      <c r="J22" s="36" t="s">
        <v>30</v>
      </c>
      <c r="K22" s="36">
        <v>6</v>
      </c>
      <c r="L22" s="44"/>
      <c r="M22" s="44"/>
      <c r="N22" s="44"/>
      <c r="O22" s="88"/>
      <c r="P22" s="38"/>
      <c r="Q22" s="39">
        <f t="shared" si="3"/>
        <v>3</v>
      </c>
      <c r="R22" s="40" t="str">
        <f t="shared" si="0"/>
        <v>F</v>
      </c>
      <c r="S22" s="41" t="str">
        <f t="shared" si="1"/>
        <v>Kém</v>
      </c>
      <c r="T22" s="42" t="str">
        <f t="shared" si="4"/>
        <v/>
      </c>
      <c r="U22" s="43" t="s">
        <v>734</v>
      </c>
      <c r="V22" s="3"/>
      <c r="W22" s="30"/>
      <c r="X22" s="81" t="str">
        <f t="shared" si="2"/>
        <v>Học lại</v>
      </c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</row>
    <row r="23" spans="2:39" ht="18" customHeight="1" x14ac:dyDescent="0.25">
      <c r="B23" s="31">
        <v>14</v>
      </c>
      <c r="C23" s="32" t="s">
        <v>606</v>
      </c>
      <c r="D23" s="33" t="s">
        <v>607</v>
      </c>
      <c r="E23" s="34" t="s">
        <v>148</v>
      </c>
      <c r="F23" s="35" t="s">
        <v>300</v>
      </c>
      <c r="G23" s="32" t="s">
        <v>567</v>
      </c>
      <c r="H23" s="36">
        <v>10</v>
      </c>
      <c r="I23" s="36">
        <v>8</v>
      </c>
      <c r="J23" s="36" t="s">
        <v>30</v>
      </c>
      <c r="K23" s="36">
        <v>6</v>
      </c>
      <c r="L23" s="44"/>
      <c r="M23" s="44"/>
      <c r="N23" s="44"/>
      <c r="O23" s="88"/>
      <c r="P23" s="38"/>
      <c r="Q23" s="39">
        <f t="shared" si="3"/>
        <v>3</v>
      </c>
      <c r="R23" s="40" t="str">
        <f t="shared" si="0"/>
        <v>F</v>
      </c>
      <c r="S23" s="41" t="str">
        <f t="shared" si="1"/>
        <v>Kém</v>
      </c>
      <c r="T23" s="42" t="str">
        <f t="shared" si="4"/>
        <v/>
      </c>
      <c r="U23" s="43" t="s">
        <v>734</v>
      </c>
      <c r="V23" s="3"/>
      <c r="W23" s="30"/>
      <c r="X23" s="81" t="str">
        <f t="shared" si="2"/>
        <v>Học lại</v>
      </c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</row>
    <row r="24" spans="2:39" ht="18" customHeight="1" x14ac:dyDescent="0.25">
      <c r="B24" s="31">
        <v>15</v>
      </c>
      <c r="C24" s="32" t="s">
        <v>608</v>
      </c>
      <c r="D24" s="33" t="s">
        <v>609</v>
      </c>
      <c r="E24" s="34" t="s">
        <v>69</v>
      </c>
      <c r="F24" s="35" t="s">
        <v>610</v>
      </c>
      <c r="G24" s="32" t="s">
        <v>611</v>
      </c>
      <c r="H24" s="36">
        <v>10</v>
      </c>
      <c r="I24" s="36">
        <v>8</v>
      </c>
      <c r="J24" s="36" t="s">
        <v>30</v>
      </c>
      <c r="K24" s="36">
        <v>8</v>
      </c>
      <c r="L24" s="44"/>
      <c r="M24" s="44"/>
      <c r="N24" s="44"/>
      <c r="O24" s="88"/>
      <c r="P24" s="38"/>
      <c r="Q24" s="39">
        <f t="shared" si="3"/>
        <v>3.4</v>
      </c>
      <c r="R24" s="40" t="str">
        <f t="shared" si="0"/>
        <v>F</v>
      </c>
      <c r="S24" s="41" t="str">
        <f t="shared" si="1"/>
        <v>Kém</v>
      </c>
      <c r="T24" s="42" t="str">
        <f t="shared" si="4"/>
        <v/>
      </c>
      <c r="U24" s="43" t="s">
        <v>734</v>
      </c>
      <c r="V24" s="3"/>
      <c r="W24" s="30"/>
      <c r="X24" s="81" t="str">
        <f t="shared" si="2"/>
        <v>Học lại</v>
      </c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</row>
    <row r="25" spans="2:39" ht="18" customHeight="1" x14ac:dyDescent="0.25">
      <c r="B25" s="31">
        <v>16</v>
      </c>
      <c r="C25" s="32" t="s">
        <v>612</v>
      </c>
      <c r="D25" s="33" t="s">
        <v>613</v>
      </c>
      <c r="E25" s="34" t="s">
        <v>69</v>
      </c>
      <c r="F25" s="35" t="s">
        <v>614</v>
      </c>
      <c r="G25" s="32" t="s">
        <v>615</v>
      </c>
      <c r="H25" s="36">
        <v>5</v>
      </c>
      <c r="I25" s="36">
        <v>5</v>
      </c>
      <c r="J25" s="36" t="s">
        <v>30</v>
      </c>
      <c r="K25" s="36">
        <v>5</v>
      </c>
      <c r="L25" s="44"/>
      <c r="M25" s="44"/>
      <c r="N25" s="44"/>
      <c r="O25" s="88"/>
      <c r="P25" s="38"/>
      <c r="Q25" s="39">
        <f t="shared" si="3"/>
        <v>2</v>
      </c>
      <c r="R25" s="40" t="str">
        <f t="shared" si="0"/>
        <v>F</v>
      </c>
      <c r="S25" s="41" t="str">
        <f t="shared" si="1"/>
        <v>Kém</v>
      </c>
      <c r="T25" s="42" t="str">
        <f t="shared" si="4"/>
        <v/>
      </c>
      <c r="U25" s="43" t="s">
        <v>734</v>
      </c>
      <c r="V25" s="3"/>
      <c r="W25" s="30"/>
      <c r="X25" s="81" t="str">
        <f t="shared" si="2"/>
        <v>Học lại</v>
      </c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</row>
    <row r="26" spans="2:39" ht="18" customHeight="1" x14ac:dyDescent="0.25">
      <c r="B26" s="31">
        <v>17</v>
      </c>
      <c r="C26" s="32" t="s">
        <v>616</v>
      </c>
      <c r="D26" s="33" t="s">
        <v>617</v>
      </c>
      <c r="E26" s="34" t="s">
        <v>195</v>
      </c>
      <c r="F26" s="35" t="s">
        <v>180</v>
      </c>
      <c r="G26" s="32" t="s">
        <v>571</v>
      </c>
      <c r="H26" s="36">
        <v>10</v>
      </c>
      <c r="I26" s="36">
        <v>10</v>
      </c>
      <c r="J26" s="36" t="s">
        <v>30</v>
      </c>
      <c r="K26" s="36">
        <v>6</v>
      </c>
      <c r="L26" s="44"/>
      <c r="M26" s="44"/>
      <c r="N26" s="44"/>
      <c r="O26" s="88"/>
      <c r="P26" s="38"/>
      <c r="Q26" s="39">
        <f t="shared" si="3"/>
        <v>3.2</v>
      </c>
      <c r="R26" s="40" t="str">
        <f t="shared" si="0"/>
        <v>F</v>
      </c>
      <c r="S26" s="41" t="str">
        <f t="shared" si="1"/>
        <v>Kém</v>
      </c>
      <c r="T26" s="42" t="str">
        <f t="shared" si="4"/>
        <v/>
      </c>
      <c r="U26" s="43" t="s">
        <v>734</v>
      </c>
      <c r="V26" s="3"/>
      <c r="W26" s="30"/>
      <c r="X26" s="81" t="str">
        <f t="shared" si="2"/>
        <v>Học lại</v>
      </c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</row>
    <row r="27" spans="2:39" ht="18" customHeight="1" x14ac:dyDescent="0.25">
      <c r="B27" s="31">
        <v>18</v>
      </c>
      <c r="C27" s="32" t="s">
        <v>618</v>
      </c>
      <c r="D27" s="33" t="s">
        <v>63</v>
      </c>
      <c r="E27" s="34" t="s">
        <v>619</v>
      </c>
      <c r="F27" s="35" t="s">
        <v>620</v>
      </c>
      <c r="G27" s="32" t="s">
        <v>567</v>
      </c>
      <c r="H27" s="36">
        <v>10</v>
      </c>
      <c r="I27" s="36">
        <v>8</v>
      </c>
      <c r="J27" s="36" t="s">
        <v>30</v>
      </c>
      <c r="K27" s="36">
        <v>8</v>
      </c>
      <c r="L27" s="44"/>
      <c r="M27" s="44"/>
      <c r="N27" s="44"/>
      <c r="O27" s="88"/>
      <c r="P27" s="38"/>
      <c r="Q27" s="39">
        <f t="shared" si="3"/>
        <v>3.4</v>
      </c>
      <c r="R27" s="40" t="str">
        <f t="shared" si="0"/>
        <v>F</v>
      </c>
      <c r="S27" s="41" t="str">
        <f t="shared" si="1"/>
        <v>Kém</v>
      </c>
      <c r="T27" s="42" t="str">
        <f t="shared" si="4"/>
        <v/>
      </c>
      <c r="U27" s="43" t="s">
        <v>734</v>
      </c>
      <c r="V27" s="3"/>
      <c r="W27" s="30"/>
      <c r="X27" s="81" t="str">
        <f t="shared" si="2"/>
        <v>Học lại</v>
      </c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</row>
    <row r="28" spans="2:39" ht="18" customHeight="1" x14ac:dyDescent="0.25">
      <c r="B28" s="31">
        <v>19</v>
      </c>
      <c r="C28" s="32" t="s">
        <v>621</v>
      </c>
      <c r="D28" s="33" t="s">
        <v>73</v>
      </c>
      <c r="E28" s="34" t="s">
        <v>76</v>
      </c>
      <c r="F28" s="35" t="s">
        <v>622</v>
      </c>
      <c r="G28" s="32" t="s">
        <v>567</v>
      </c>
      <c r="H28" s="36">
        <v>10</v>
      </c>
      <c r="I28" s="36">
        <v>10</v>
      </c>
      <c r="J28" s="36" t="s">
        <v>30</v>
      </c>
      <c r="K28" s="36">
        <v>8</v>
      </c>
      <c r="L28" s="44"/>
      <c r="M28" s="44"/>
      <c r="N28" s="44"/>
      <c r="O28" s="88"/>
      <c r="P28" s="38"/>
      <c r="Q28" s="39">
        <f t="shared" si="3"/>
        <v>3.6</v>
      </c>
      <c r="R28" s="40" t="str">
        <f t="shared" si="0"/>
        <v>F</v>
      </c>
      <c r="S28" s="41" t="str">
        <f t="shared" si="1"/>
        <v>Kém</v>
      </c>
      <c r="T28" s="42" t="str">
        <f t="shared" si="4"/>
        <v/>
      </c>
      <c r="U28" s="43" t="s">
        <v>734</v>
      </c>
      <c r="V28" s="3"/>
      <c r="W28" s="30"/>
      <c r="X28" s="81" t="str">
        <f t="shared" si="2"/>
        <v>Học lại</v>
      </c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</row>
    <row r="29" spans="2:39" ht="18" customHeight="1" x14ac:dyDescent="0.25">
      <c r="B29" s="31">
        <v>20</v>
      </c>
      <c r="C29" s="32" t="s">
        <v>623</v>
      </c>
      <c r="D29" s="33" t="s">
        <v>90</v>
      </c>
      <c r="E29" s="34" t="s">
        <v>76</v>
      </c>
      <c r="F29" s="35" t="s">
        <v>624</v>
      </c>
      <c r="G29" s="32" t="s">
        <v>625</v>
      </c>
      <c r="H29" s="36">
        <v>10</v>
      </c>
      <c r="I29" s="36">
        <v>8</v>
      </c>
      <c r="J29" s="36" t="s">
        <v>30</v>
      </c>
      <c r="K29" s="36">
        <v>8</v>
      </c>
      <c r="L29" s="44"/>
      <c r="M29" s="44"/>
      <c r="N29" s="44"/>
      <c r="O29" s="88"/>
      <c r="P29" s="38"/>
      <c r="Q29" s="39">
        <f t="shared" si="3"/>
        <v>3.4</v>
      </c>
      <c r="R29" s="40" t="str">
        <f t="shared" si="0"/>
        <v>F</v>
      </c>
      <c r="S29" s="41" t="str">
        <f t="shared" si="1"/>
        <v>Kém</v>
      </c>
      <c r="T29" s="42" t="str">
        <f t="shared" si="4"/>
        <v/>
      </c>
      <c r="U29" s="43" t="s">
        <v>734</v>
      </c>
      <c r="V29" s="3"/>
      <c r="W29" s="30"/>
      <c r="X29" s="81" t="str">
        <f t="shared" si="2"/>
        <v>Học lại</v>
      </c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</row>
    <row r="30" spans="2:39" ht="18" customHeight="1" x14ac:dyDescent="0.25">
      <c r="B30" s="31">
        <v>21</v>
      </c>
      <c r="C30" s="32" t="s">
        <v>626</v>
      </c>
      <c r="D30" s="33" t="s">
        <v>117</v>
      </c>
      <c r="E30" s="34" t="s">
        <v>106</v>
      </c>
      <c r="F30" s="35" t="s">
        <v>425</v>
      </c>
      <c r="G30" s="32" t="s">
        <v>615</v>
      </c>
      <c r="H30" s="36">
        <v>8</v>
      </c>
      <c r="I30" s="36">
        <v>7</v>
      </c>
      <c r="J30" s="36" t="s">
        <v>30</v>
      </c>
      <c r="K30" s="36">
        <v>7</v>
      </c>
      <c r="L30" s="44"/>
      <c r="M30" s="44"/>
      <c r="N30" s="44"/>
      <c r="O30" s="88"/>
      <c r="P30" s="38"/>
      <c r="Q30" s="39">
        <f t="shared" si="3"/>
        <v>2.9</v>
      </c>
      <c r="R30" s="40" t="str">
        <f t="shared" si="0"/>
        <v>F</v>
      </c>
      <c r="S30" s="41" t="str">
        <f t="shared" si="1"/>
        <v>Kém</v>
      </c>
      <c r="T30" s="42" t="str">
        <f t="shared" si="4"/>
        <v/>
      </c>
      <c r="U30" s="43" t="s">
        <v>734</v>
      </c>
      <c r="V30" s="3"/>
      <c r="W30" s="30"/>
      <c r="X30" s="81" t="str">
        <f t="shared" si="2"/>
        <v>Học lại</v>
      </c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</row>
    <row r="31" spans="2:39" ht="18" customHeight="1" x14ac:dyDescent="0.25">
      <c r="B31" s="31">
        <v>22</v>
      </c>
      <c r="C31" s="32" t="s">
        <v>627</v>
      </c>
      <c r="D31" s="33" t="s">
        <v>367</v>
      </c>
      <c r="E31" s="34" t="s">
        <v>628</v>
      </c>
      <c r="F31" s="35" t="s">
        <v>629</v>
      </c>
      <c r="G31" s="32" t="s">
        <v>588</v>
      </c>
      <c r="H31" s="36">
        <v>9</v>
      </c>
      <c r="I31" s="36">
        <v>6</v>
      </c>
      <c r="J31" s="36" t="s">
        <v>30</v>
      </c>
      <c r="K31" s="36">
        <v>8</v>
      </c>
      <c r="L31" s="44"/>
      <c r="M31" s="44"/>
      <c r="N31" s="44"/>
      <c r="O31" s="88"/>
      <c r="P31" s="38"/>
      <c r="Q31" s="39">
        <f t="shared" si="3"/>
        <v>3.1</v>
      </c>
      <c r="R31" s="40" t="str">
        <f t="shared" si="0"/>
        <v>F</v>
      </c>
      <c r="S31" s="41" t="str">
        <f t="shared" si="1"/>
        <v>Kém</v>
      </c>
      <c r="T31" s="42" t="str">
        <f t="shared" si="4"/>
        <v/>
      </c>
      <c r="U31" s="43" t="s">
        <v>734</v>
      </c>
      <c r="V31" s="3"/>
      <c r="W31" s="30"/>
      <c r="X31" s="81" t="str">
        <f t="shared" si="2"/>
        <v>Học lại</v>
      </c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</row>
    <row r="32" spans="2:39" ht="18" customHeight="1" x14ac:dyDescent="0.25">
      <c r="B32" s="31">
        <v>23</v>
      </c>
      <c r="C32" s="32" t="s">
        <v>630</v>
      </c>
      <c r="D32" s="33" t="s">
        <v>105</v>
      </c>
      <c r="E32" s="34" t="s">
        <v>628</v>
      </c>
      <c r="F32" s="35" t="s">
        <v>631</v>
      </c>
      <c r="G32" s="32" t="s">
        <v>615</v>
      </c>
      <c r="H32" s="36">
        <v>8</v>
      </c>
      <c r="I32" s="36">
        <v>6</v>
      </c>
      <c r="J32" s="36" t="s">
        <v>30</v>
      </c>
      <c r="K32" s="36">
        <v>5</v>
      </c>
      <c r="L32" s="44"/>
      <c r="M32" s="44"/>
      <c r="N32" s="44"/>
      <c r="O32" s="88"/>
      <c r="P32" s="38"/>
      <c r="Q32" s="39">
        <f t="shared" si="3"/>
        <v>2.4</v>
      </c>
      <c r="R32" s="40" t="str">
        <f t="shared" si="0"/>
        <v>F</v>
      </c>
      <c r="S32" s="41" t="str">
        <f t="shared" si="1"/>
        <v>Kém</v>
      </c>
      <c r="T32" s="42" t="str">
        <f t="shared" si="4"/>
        <v/>
      </c>
      <c r="U32" s="43" t="s">
        <v>734</v>
      </c>
      <c r="V32" s="3"/>
      <c r="W32" s="30"/>
      <c r="X32" s="81" t="str">
        <f t="shared" si="2"/>
        <v>Học lại</v>
      </c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</row>
    <row r="33" spans="2:39" ht="18" customHeight="1" x14ac:dyDescent="0.25">
      <c r="B33" s="31">
        <v>24</v>
      </c>
      <c r="C33" s="32" t="s">
        <v>632</v>
      </c>
      <c r="D33" s="33" t="s">
        <v>410</v>
      </c>
      <c r="E33" s="34" t="s">
        <v>628</v>
      </c>
      <c r="F33" s="35" t="s">
        <v>257</v>
      </c>
      <c r="G33" s="32" t="s">
        <v>601</v>
      </c>
      <c r="H33" s="36">
        <v>9</v>
      </c>
      <c r="I33" s="36">
        <v>8</v>
      </c>
      <c r="J33" s="36" t="s">
        <v>30</v>
      </c>
      <c r="K33" s="36">
        <v>5</v>
      </c>
      <c r="L33" s="44"/>
      <c r="M33" s="44"/>
      <c r="N33" s="44"/>
      <c r="O33" s="88"/>
      <c r="P33" s="38"/>
      <c r="Q33" s="39">
        <f t="shared" si="3"/>
        <v>2.7</v>
      </c>
      <c r="R33" s="40" t="str">
        <f t="shared" si="0"/>
        <v>F</v>
      </c>
      <c r="S33" s="41" t="str">
        <f t="shared" si="1"/>
        <v>Kém</v>
      </c>
      <c r="T33" s="42" t="str">
        <f t="shared" si="4"/>
        <v/>
      </c>
      <c r="U33" s="43" t="s">
        <v>734</v>
      </c>
      <c r="V33" s="3"/>
      <c r="W33" s="30"/>
      <c r="X33" s="81" t="str">
        <f t="shared" si="2"/>
        <v>Học lại</v>
      </c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</row>
    <row r="34" spans="2:39" ht="18" customHeight="1" x14ac:dyDescent="0.25">
      <c r="B34" s="31">
        <v>25</v>
      </c>
      <c r="C34" s="32" t="s">
        <v>633</v>
      </c>
      <c r="D34" s="33" t="s">
        <v>634</v>
      </c>
      <c r="E34" s="34" t="s">
        <v>108</v>
      </c>
      <c r="F34" s="35" t="s">
        <v>444</v>
      </c>
      <c r="G34" s="32" t="s">
        <v>588</v>
      </c>
      <c r="H34" s="36">
        <v>10</v>
      </c>
      <c r="I34" s="36">
        <v>6</v>
      </c>
      <c r="J34" s="36" t="s">
        <v>30</v>
      </c>
      <c r="K34" s="36">
        <v>7</v>
      </c>
      <c r="L34" s="44"/>
      <c r="M34" s="44"/>
      <c r="N34" s="44"/>
      <c r="O34" s="88"/>
      <c r="P34" s="38"/>
      <c r="Q34" s="39">
        <f t="shared" si="3"/>
        <v>3</v>
      </c>
      <c r="R34" s="40" t="str">
        <f t="shared" si="0"/>
        <v>F</v>
      </c>
      <c r="S34" s="41" t="str">
        <f t="shared" si="1"/>
        <v>Kém</v>
      </c>
      <c r="T34" s="42" t="str">
        <f t="shared" si="4"/>
        <v/>
      </c>
      <c r="U34" s="43" t="s">
        <v>734</v>
      </c>
      <c r="V34" s="3"/>
      <c r="W34" s="30"/>
      <c r="X34" s="81" t="str">
        <f t="shared" si="2"/>
        <v>Học lại</v>
      </c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</row>
    <row r="35" spans="2:39" ht="18" customHeight="1" x14ac:dyDescent="0.25">
      <c r="B35" s="31">
        <v>26</v>
      </c>
      <c r="C35" s="32" t="s">
        <v>635</v>
      </c>
      <c r="D35" s="33" t="s">
        <v>75</v>
      </c>
      <c r="E35" s="34" t="s">
        <v>108</v>
      </c>
      <c r="F35" s="35" t="s">
        <v>636</v>
      </c>
      <c r="G35" s="32" t="s">
        <v>567</v>
      </c>
      <c r="H35" s="36">
        <v>10</v>
      </c>
      <c r="I35" s="36">
        <v>9</v>
      </c>
      <c r="J35" s="36" t="s">
        <v>30</v>
      </c>
      <c r="K35" s="36">
        <v>7</v>
      </c>
      <c r="L35" s="44"/>
      <c r="M35" s="44"/>
      <c r="N35" s="44"/>
      <c r="O35" s="88"/>
      <c r="P35" s="38"/>
      <c r="Q35" s="39">
        <f t="shared" si="3"/>
        <v>3.3</v>
      </c>
      <c r="R35" s="40" t="str">
        <f t="shared" si="0"/>
        <v>F</v>
      </c>
      <c r="S35" s="41" t="str">
        <f t="shared" si="1"/>
        <v>Kém</v>
      </c>
      <c r="T35" s="42" t="str">
        <f t="shared" si="4"/>
        <v/>
      </c>
      <c r="U35" s="43" t="s">
        <v>734</v>
      </c>
      <c r="V35" s="3"/>
      <c r="W35" s="30"/>
      <c r="X35" s="81" t="str">
        <f t="shared" si="2"/>
        <v>Học lại</v>
      </c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</row>
    <row r="36" spans="2:39" ht="18" customHeight="1" x14ac:dyDescent="0.25">
      <c r="B36" s="31">
        <v>27</v>
      </c>
      <c r="C36" s="32" t="s">
        <v>637</v>
      </c>
      <c r="D36" s="33" t="s">
        <v>122</v>
      </c>
      <c r="E36" s="34" t="s">
        <v>108</v>
      </c>
      <c r="F36" s="35" t="s">
        <v>224</v>
      </c>
      <c r="G36" s="32" t="s">
        <v>577</v>
      </c>
      <c r="H36" s="36">
        <v>5</v>
      </c>
      <c r="I36" s="36">
        <v>5</v>
      </c>
      <c r="J36" s="36" t="s">
        <v>30</v>
      </c>
      <c r="K36" s="36">
        <v>6</v>
      </c>
      <c r="L36" s="44"/>
      <c r="M36" s="44"/>
      <c r="N36" s="44"/>
      <c r="O36" s="88"/>
      <c r="P36" s="38"/>
      <c r="Q36" s="39">
        <f t="shared" si="3"/>
        <v>2.2000000000000002</v>
      </c>
      <c r="R36" s="40" t="str">
        <f t="shared" si="0"/>
        <v>F</v>
      </c>
      <c r="S36" s="41" t="str">
        <f t="shared" si="1"/>
        <v>Kém</v>
      </c>
      <c r="T36" s="42" t="str">
        <f t="shared" si="4"/>
        <v/>
      </c>
      <c r="U36" s="43" t="s">
        <v>734</v>
      </c>
      <c r="V36" s="3"/>
      <c r="W36" s="30"/>
      <c r="X36" s="81" t="str">
        <f t="shared" si="2"/>
        <v>Học lại</v>
      </c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</row>
    <row r="37" spans="2:39" ht="18" customHeight="1" x14ac:dyDescent="0.25">
      <c r="B37" s="31">
        <v>28</v>
      </c>
      <c r="C37" s="32" t="s">
        <v>638</v>
      </c>
      <c r="D37" s="33" t="s">
        <v>97</v>
      </c>
      <c r="E37" s="34" t="s">
        <v>134</v>
      </c>
      <c r="F37" s="35" t="s">
        <v>482</v>
      </c>
      <c r="G37" s="32" t="s">
        <v>588</v>
      </c>
      <c r="H37" s="36">
        <v>10</v>
      </c>
      <c r="I37" s="36">
        <v>8</v>
      </c>
      <c r="J37" s="36" t="s">
        <v>30</v>
      </c>
      <c r="K37" s="36">
        <v>8</v>
      </c>
      <c r="L37" s="44"/>
      <c r="M37" s="44"/>
      <c r="N37" s="44"/>
      <c r="O37" s="88"/>
      <c r="P37" s="38"/>
      <c r="Q37" s="39">
        <f t="shared" si="3"/>
        <v>3.4</v>
      </c>
      <c r="R37" s="40" t="str">
        <f t="shared" si="0"/>
        <v>F</v>
      </c>
      <c r="S37" s="41" t="str">
        <f t="shared" si="1"/>
        <v>Kém</v>
      </c>
      <c r="T37" s="42" t="str">
        <f t="shared" si="4"/>
        <v/>
      </c>
      <c r="U37" s="43" t="s">
        <v>734</v>
      </c>
      <c r="V37" s="3"/>
      <c r="W37" s="30"/>
      <c r="X37" s="81" t="str">
        <f t="shared" si="2"/>
        <v>Học lại</v>
      </c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</row>
    <row r="38" spans="2:39" ht="18" customHeight="1" x14ac:dyDescent="0.25">
      <c r="B38" s="31">
        <v>29</v>
      </c>
      <c r="C38" s="32" t="s">
        <v>639</v>
      </c>
      <c r="D38" s="33" t="s">
        <v>104</v>
      </c>
      <c r="E38" s="34" t="s">
        <v>79</v>
      </c>
      <c r="F38" s="35" t="s">
        <v>640</v>
      </c>
      <c r="G38" s="32" t="s">
        <v>601</v>
      </c>
      <c r="H38" s="36">
        <v>8</v>
      </c>
      <c r="I38" s="36">
        <v>6</v>
      </c>
      <c r="J38" s="36" t="s">
        <v>30</v>
      </c>
      <c r="K38" s="36">
        <v>8</v>
      </c>
      <c r="L38" s="44"/>
      <c r="M38" s="44"/>
      <c r="N38" s="44"/>
      <c r="O38" s="88"/>
      <c r="P38" s="38"/>
      <c r="Q38" s="39">
        <f t="shared" si="3"/>
        <v>3</v>
      </c>
      <c r="R38" s="40" t="str">
        <f t="shared" si="0"/>
        <v>F</v>
      </c>
      <c r="S38" s="41" t="str">
        <f t="shared" si="1"/>
        <v>Kém</v>
      </c>
      <c r="T38" s="42" t="str">
        <f t="shared" si="4"/>
        <v/>
      </c>
      <c r="U38" s="43" t="s">
        <v>734</v>
      </c>
      <c r="V38" s="3"/>
      <c r="W38" s="30"/>
      <c r="X38" s="81" t="str">
        <f t="shared" si="2"/>
        <v>Học lại</v>
      </c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</row>
    <row r="39" spans="2:39" ht="18" customHeight="1" x14ac:dyDescent="0.25">
      <c r="B39" s="31">
        <v>30</v>
      </c>
      <c r="C39" s="32" t="s">
        <v>641</v>
      </c>
      <c r="D39" s="33" t="s">
        <v>273</v>
      </c>
      <c r="E39" s="34" t="s">
        <v>79</v>
      </c>
      <c r="F39" s="35" t="s">
        <v>642</v>
      </c>
      <c r="G39" s="32" t="s">
        <v>588</v>
      </c>
      <c r="H39" s="36">
        <v>9</v>
      </c>
      <c r="I39" s="36">
        <v>6</v>
      </c>
      <c r="J39" s="36" t="s">
        <v>30</v>
      </c>
      <c r="K39" s="36">
        <v>6</v>
      </c>
      <c r="L39" s="44"/>
      <c r="M39" s="44"/>
      <c r="N39" s="44"/>
      <c r="O39" s="88"/>
      <c r="P39" s="38"/>
      <c r="Q39" s="39">
        <f t="shared" si="3"/>
        <v>2.7</v>
      </c>
      <c r="R39" s="40" t="str">
        <f t="shared" si="0"/>
        <v>F</v>
      </c>
      <c r="S39" s="41" t="str">
        <f t="shared" si="1"/>
        <v>Kém</v>
      </c>
      <c r="T39" s="42" t="str">
        <f t="shared" si="4"/>
        <v/>
      </c>
      <c r="U39" s="43" t="s">
        <v>734</v>
      </c>
      <c r="V39" s="3"/>
      <c r="W39" s="30"/>
      <c r="X39" s="81" t="str">
        <f t="shared" si="2"/>
        <v>Học lại</v>
      </c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</row>
    <row r="40" spans="2:39" ht="18" customHeight="1" x14ac:dyDescent="0.25">
      <c r="B40" s="31">
        <v>31</v>
      </c>
      <c r="C40" s="32" t="s">
        <v>643</v>
      </c>
      <c r="D40" s="33" t="s">
        <v>152</v>
      </c>
      <c r="E40" s="34" t="s">
        <v>162</v>
      </c>
      <c r="F40" s="35" t="s">
        <v>420</v>
      </c>
      <c r="G40" s="32" t="s">
        <v>615</v>
      </c>
      <c r="H40" s="36">
        <v>8</v>
      </c>
      <c r="I40" s="36">
        <v>9</v>
      </c>
      <c r="J40" s="36" t="s">
        <v>30</v>
      </c>
      <c r="K40" s="36">
        <v>2</v>
      </c>
      <c r="L40" s="44"/>
      <c r="M40" s="44"/>
      <c r="N40" s="44"/>
      <c r="O40" s="88"/>
      <c r="P40" s="38"/>
      <c r="Q40" s="39">
        <f t="shared" si="3"/>
        <v>2.1</v>
      </c>
      <c r="R40" s="40" t="str">
        <f t="shared" si="0"/>
        <v>F</v>
      </c>
      <c r="S40" s="41" t="str">
        <f t="shared" si="1"/>
        <v>Kém</v>
      </c>
      <c r="T40" s="42" t="str">
        <f t="shared" si="4"/>
        <v/>
      </c>
      <c r="U40" s="43" t="s">
        <v>734</v>
      </c>
      <c r="V40" s="3"/>
      <c r="W40" s="30"/>
      <c r="X40" s="81" t="str">
        <f t="shared" si="2"/>
        <v>Học lại</v>
      </c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</row>
    <row r="41" spans="2:39" ht="18" customHeight="1" x14ac:dyDescent="0.25">
      <c r="B41" s="31">
        <v>32</v>
      </c>
      <c r="C41" s="32" t="s">
        <v>644</v>
      </c>
      <c r="D41" s="33" t="s">
        <v>353</v>
      </c>
      <c r="E41" s="34" t="s">
        <v>226</v>
      </c>
      <c r="F41" s="35" t="s">
        <v>645</v>
      </c>
      <c r="G41" s="32" t="s">
        <v>588</v>
      </c>
      <c r="H41" s="36">
        <v>10</v>
      </c>
      <c r="I41" s="36">
        <v>9</v>
      </c>
      <c r="J41" s="36" t="s">
        <v>30</v>
      </c>
      <c r="K41" s="36">
        <v>6</v>
      </c>
      <c r="L41" s="44"/>
      <c r="M41" s="44"/>
      <c r="N41" s="44"/>
      <c r="O41" s="88"/>
      <c r="P41" s="38"/>
      <c r="Q41" s="39">
        <f t="shared" si="3"/>
        <v>3.1</v>
      </c>
      <c r="R41" s="40" t="str">
        <f t="shared" si="0"/>
        <v>F</v>
      </c>
      <c r="S41" s="41" t="str">
        <f t="shared" si="1"/>
        <v>Kém</v>
      </c>
      <c r="T41" s="42" t="str">
        <f t="shared" si="4"/>
        <v/>
      </c>
      <c r="U41" s="43" t="s">
        <v>734</v>
      </c>
      <c r="V41" s="3"/>
      <c r="W41" s="30"/>
      <c r="X41" s="81" t="str">
        <f t="shared" si="2"/>
        <v>Học lại</v>
      </c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</row>
    <row r="42" spans="2:39" ht="16.5" customHeight="1" x14ac:dyDescent="0.25">
      <c r="B42" s="31">
        <v>33</v>
      </c>
      <c r="C42" s="32" t="s">
        <v>646</v>
      </c>
      <c r="D42" s="33" t="s">
        <v>647</v>
      </c>
      <c r="E42" s="34" t="s">
        <v>82</v>
      </c>
      <c r="F42" s="35" t="s">
        <v>648</v>
      </c>
      <c r="G42" s="32" t="s">
        <v>611</v>
      </c>
      <c r="H42" s="36">
        <v>10</v>
      </c>
      <c r="I42" s="36">
        <v>6</v>
      </c>
      <c r="J42" s="36" t="s">
        <v>30</v>
      </c>
      <c r="K42" s="36">
        <v>8</v>
      </c>
      <c r="L42" s="44"/>
      <c r="M42" s="44"/>
      <c r="N42" s="44"/>
      <c r="O42" s="88"/>
      <c r="P42" s="38"/>
      <c r="Q42" s="39">
        <f t="shared" si="3"/>
        <v>3.2</v>
      </c>
      <c r="R42" s="40" t="str">
        <f t="shared" si="0"/>
        <v>F</v>
      </c>
      <c r="S42" s="41" t="str">
        <f t="shared" si="1"/>
        <v>Kém</v>
      </c>
      <c r="T42" s="42" t="str">
        <f t="shared" si="4"/>
        <v/>
      </c>
      <c r="U42" s="43" t="s">
        <v>735</v>
      </c>
      <c r="V42" s="3"/>
      <c r="W42" s="30"/>
      <c r="X42" s="81" t="str">
        <f t="shared" si="2"/>
        <v>Học lại</v>
      </c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</row>
    <row r="43" spans="2:39" ht="16.5" customHeight="1" x14ac:dyDescent="0.25">
      <c r="B43" s="31">
        <v>34</v>
      </c>
      <c r="C43" s="32" t="s">
        <v>649</v>
      </c>
      <c r="D43" s="33" t="s">
        <v>650</v>
      </c>
      <c r="E43" s="34" t="s">
        <v>82</v>
      </c>
      <c r="F43" s="35" t="s">
        <v>651</v>
      </c>
      <c r="G43" s="32" t="s">
        <v>588</v>
      </c>
      <c r="H43" s="36">
        <v>10</v>
      </c>
      <c r="I43" s="36">
        <v>6</v>
      </c>
      <c r="J43" s="36" t="s">
        <v>30</v>
      </c>
      <c r="K43" s="36">
        <v>7</v>
      </c>
      <c r="L43" s="44"/>
      <c r="M43" s="44"/>
      <c r="N43" s="44"/>
      <c r="O43" s="88"/>
      <c r="P43" s="38"/>
      <c r="Q43" s="39">
        <f t="shared" si="3"/>
        <v>3</v>
      </c>
      <c r="R43" s="40" t="str">
        <f t="shared" si="0"/>
        <v>F</v>
      </c>
      <c r="S43" s="41" t="str">
        <f t="shared" si="1"/>
        <v>Kém</v>
      </c>
      <c r="T43" s="42" t="str">
        <f t="shared" si="4"/>
        <v/>
      </c>
      <c r="U43" s="43" t="s">
        <v>735</v>
      </c>
      <c r="V43" s="3"/>
      <c r="W43" s="30"/>
      <c r="X43" s="81" t="str">
        <f t="shared" si="2"/>
        <v>Học lại</v>
      </c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</row>
    <row r="44" spans="2:39" ht="16.5" customHeight="1" x14ac:dyDescent="0.25">
      <c r="B44" s="31">
        <v>35</v>
      </c>
      <c r="C44" s="32" t="s">
        <v>652</v>
      </c>
      <c r="D44" s="33" t="s">
        <v>137</v>
      </c>
      <c r="E44" s="34" t="s">
        <v>377</v>
      </c>
      <c r="F44" s="35" t="s">
        <v>653</v>
      </c>
      <c r="G44" s="32" t="s">
        <v>567</v>
      </c>
      <c r="H44" s="36">
        <v>8</v>
      </c>
      <c r="I44" s="36">
        <v>6</v>
      </c>
      <c r="J44" s="36" t="s">
        <v>30</v>
      </c>
      <c r="K44" s="36">
        <v>7</v>
      </c>
      <c r="L44" s="44"/>
      <c r="M44" s="44"/>
      <c r="N44" s="44"/>
      <c r="O44" s="88"/>
      <c r="P44" s="38"/>
      <c r="Q44" s="39">
        <f t="shared" si="3"/>
        <v>2.8</v>
      </c>
      <c r="R44" s="40" t="str">
        <f t="shared" si="0"/>
        <v>F</v>
      </c>
      <c r="S44" s="41" t="str">
        <f t="shared" si="1"/>
        <v>Kém</v>
      </c>
      <c r="T44" s="42" t="str">
        <f t="shared" si="4"/>
        <v/>
      </c>
      <c r="U44" s="43" t="s">
        <v>735</v>
      </c>
      <c r="V44" s="3"/>
      <c r="W44" s="30"/>
      <c r="X44" s="81" t="str">
        <f t="shared" si="2"/>
        <v>Học lại</v>
      </c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</row>
    <row r="45" spans="2:39" ht="16.5" customHeight="1" x14ac:dyDescent="0.25">
      <c r="B45" s="31">
        <v>36</v>
      </c>
      <c r="C45" s="32" t="s">
        <v>654</v>
      </c>
      <c r="D45" s="33" t="s">
        <v>655</v>
      </c>
      <c r="E45" s="34" t="s">
        <v>384</v>
      </c>
      <c r="F45" s="35" t="s">
        <v>522</v>
      </c>
      <c r="G45" s="32" t="s">
        <v>567</v>
      </c>
      <c r="H45" s="36">
        <v>10</v>
      </c>
      <c r="I45" s="36">
        <v>8</v>
      </c>
      <c r="J45" s="36" t="s">
        <v>30</v>
      </c>
      <c r="K45" s="36">
        <v>8</v>
      </c>
      <c r="L45" s="44"/>
      <c r="M45" s="44"/>
      <c r="N45" s="44"/>
      <c r="O45" s="88"/>
      <c r="P45" s="38"/>
      <c r="Q45" s="39">
        <f t="shared" si="3"/>
        <v>3.4</v>
      </c>
      <c r="R45" s="40" t="str">
        <f t="shared" si="0"/>
        <v>F</v>
      </c>
      <c r="S45" s="41" t="str">
        <f t="shared" si="1"/>
        <v>Kém</v>
      </c>
      <c r="T45" s="42" t="str">
        <f t="shared" si="4"/>
        <v/>
      </c>
      <c r="U45" s="43" t="s">
        <v>735</v>
      </c>
      <c r="V45" s="3"/>
      <c r="W45" s="30"/>
      <c r="X45" s="81" t="str">
        <f t="shared" si="2"/>
        <v>Học lại</v>
      </c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</row>
    <row r="46" spans="2:39" ht="16.5" customHeight="1" x14ac:dyDescent="0.25">
      <c r="B46" s="31">
        <v>37</v>
      </c>
      <c r="C46" s="32" t="s">
        <v>656</v>
      </c>
      <c r="D46" s="33" t="s">
        <v>100</v>
      </c>
      <c r="E46" s="34" t="s">
        <v>384</v>
      </c>
      <c r="F46" s="35" t="s">
        <v>657</v>
      </c>
      <c r="G46" s="32" t="s">
        <v>577</v>
      </c>
      <c r="H46" s="36">
        <v>6</v>
      </c>
      <c r="I46" s="36">
        <v>6</v>
      </c>
      <c r="J46" s="36" t="s">
        <v>30</v>
      </c>
      <c r="K46" s="36">
        <v>7</v>
      </c>
      <c r="L46" s="44"/>
      <c r="M46" s="44"/>
      <c r="N46" s="44"/>
      <c r="O46" s="88"/>
      <c r="P46" s="38"/>
      <c r="Q46" s="39">
        <f t="shared" si="3"/>
        <v>2.6</v>
      </c>
      <c r="R46" s="40" t="str">
        <f t="shared" si="0"/>
        <v>F</v>
      </c>
      <c r="S46" s="41" t="str">
        <f t="shared" si="1"/>
        <v>Kém</v>
      </c>
      <c r="T46" s="42" t="str">
        <f t="shared" si="4"/>
        <v/>
      </c>
      <c r="U46" s="43" t="s">
        <v>735</v>
      </c>
      <c r="V46" s="3"/>
      <c r="W46" s="30"/>
      <c r="X46" s="81" t="str">
        <f t="shared" si="2"/>
        <v>Học lại</v>
      </c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</row>
    <row r="47" spans="2:39" ht="16.5" customHeight="1" x14ac:dyDescent="0.25">
      <c r="B47" s="31">
        <v>38</v>
      </c>
      <c r="C47" s="32" t="s">
        <v>658</v>
      </c>
      <c r="D47" s="33" t="s">
        <v>141</v>
      </c>
      <c r="E47" s="34" t="s">
        <v>135</v>
      </c>
      <c r="F47" s="35" t="s">
        <v>659</v>
      </c>
      <c r="G47" s="32" t="s">
        <v>567</v>
      </c>
      <c r="H47" s="36">
        <v>10</v>
      </c>
      <c r="I47" s="36">
        <v>9</v>
      </c>
      <c r="J47" s="36" t="s">
        <v>30</v>
      </c>
      <c r="K47" s="36">
        <v>8</v>
      </c>
      <c r="L47" s="44"/>
      <c r="M47" s="44"/>
      <c r="N47" s="44"/>
      <c r="O47" s="88"/>
      <c r="P47" s="38"/>
      <c r="Q47" s="39">
        <f t="shared" si="3"/>
        <v>3.5</v>
      </c>
      <c r="R47" s="40" t="str">
        <f t="shared" si="0"/>
        <v>F</v>
      </c>
      <c r="S47" s="41" t="str">
        <f t="shared" si="1"/>
        <v>Kém</v>
      </c>
      <c r="T47" s="42" t="str">
        <f t="shared" si="4"/>
        <v/>
      </c>
      <c r="U47" s="43" t="s">
        <v>735</v>
      </c>
      <c r="V47" s="3"/>
      <c r="W47" s="30"/>
      <c r="X47" s="81" t="str">
        <f t="shared" si="2"/>
        <v>Học lại</v>
      </c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69"/>
      <c r="AL47" s="69"/>
      <c r="AM47" s="69"/>
    </row>
    <row r="48" spans="2:39" ht="16.5" customHeight="1" x14ac:dyDescent="0.25">
      <c r="B48" s="31">
        <v>39</v>
      </c>
      <c r="C48" s="32" t="s">
        <v>660</v>
      </c>
      <c r="D48" s="33" t="s">
        <v>661</v>
      </c>
      <c r="E48" s="34" t="s">
        <v>662</v>
      </c>
      <c r="F48" s="35" t="s">
        <v>663</v>
      </c>
      <c r="G48" s="32" t="s">
        <v>567</v>
      </c>
      <c r="H48" s="36">
        <v>8</v>
      </c>
      <c r="I48" s="36">
        <v>6</v>
      </c>
      <c r="J48" s="36" t="s">
        <v>30</v>
      </c>
      <c r="K48" s="36">
        <v>7</v>
      </c>
      <c r="L48" s="44"/>
      <c r="M48" s="44"/>
      <c r="N48" s="44"/>
      <c r="O48" s="88"/>
      <c r="P48" s="38"/>
      <c r="Q48" s="39">
        <f t="shared" si="3"/>
        <v>2.8</v>
      </c>
      <c r="R48" s="40" t="str">
        <f t="shared" si="0"/>
        <v>F</v>
      </c>
      <c r="S48" s="41" t="str">
        <f t="shared" si="1"/>
        <v>Kém</v>
      </c>
      <c r="T48" s="42" t="str">
        <f t="shared" si="4"/>
        <v/>
      </c>
      <c r="U48" s="43" t="s">
        <v>735</v>
      </c>
      <c r="V48" s="3"/>
      <c r="W48" s="30"/>
      <c r="X48" s="81" t="str">
        <f t="shared" si="2"/>
        <v>Học lại</v>
      </c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69"/>
      <c r="AM48" s="69"/>
    </row>
    <row r="49" spans="2:39" ht="16.5" customHeight="1" x14ac:dyDescent="0.25">
      <c r="B49" s="31">
        <v>40</v>
      </c>
      <c r="C49" s="32" t="s">
        <v>664</v>
      </c>
      <c r="D49" s="33" t="s">
        <v>661</v>
      </c>
      <c r="E49" s="34" t="s">
        <v>662</v>
      </c>
      <c r="F49" s="35" t="s">
        <v>665</v>
      </c>
      <c r="G49" s="32" t="s">
        <v>588</v>
      </c>
      <c r="H49" s="36">
        <v>9</v>
      </c>
      <c r="I49" s="36">
        <v>6</v>
      </c>
      <c r="J49" s="36" t="s">
        <v>30</v>
      </c>
      <c r="K49" s="36">
        <v>6</v>
      </c>
      <c r="L49" s="44"/>
      <c r="M49" s="44"/>
      <c r="N49" s="44"/>
      <c r="O49" s="88"/>
      <c r="P49" s="38"/>
      <c r="Q49" s="39">
        <f t="shared" si="3"/>
        <v>2.7</v>
      </c>
      <c r="R49" s="40" t="str">
        <f t="shared" si="0"/>
        <v>F</v>
      </c>
      <c r="S49" s="41" t="str">
        <f t="shared" si="1"/>
        <v>Kém</v>
      </c>
      <c r="T49" s="42" t="str">
        <f t="shared" si="4"/>
        <v/>
      </c>
      <c r="U49" s="43" t="s">
        <v>735</v>
      </c>
      <c r="V49" s="3"/>
      <c r="W49" s="30"/>
      <c r="X49" s="81" t="str">
        <f t="shared" si="2"/>
        <v>Học lại</v>
      </c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69"/>
    </row>
    <row r="50" spans="2:39" ht="16.5" customHeight="1" x14ac:dyDescent="0.25">
      <c r="B50" s="31">
        <v>41</v>
      </c>
      <c r="C50" s="32" t="s">
        <v>666</v>
      </c>
      <c r="D50" s="33" t="s">
        <v>667</v>
      </c>
      <c r="E50" s="34" t="s">
        <v>115</v>
      </c>
      <c r="F50" s="35" t="s">
        <v>668</v>
      </c>
      <c r="G50" s="32" t="s">
        <v>615</v>
      </c>
      <c r="H50" s="36">
        <v>5</v>
      </c>
      <c r="I50" s="36">
        <v>5</v>
      </c>
      <c r="J50" s="36" t="s">
        <v>30</v>
      </c>
      <c r="K50" s="36">
        <v>3</v>
      </c>
      <c r="L50" s="44"/>
      <c r="M50" s="44"/>
      <c r="N50" s="44"/>
      <c r="O50" s="88"/>
      <c r="P50" s="38"/>
      <c r="Q50" s="39">
        <f t="shared" si="3"/>
        <v>1.6</v>
      </c>
      <c r="R50" s="40" t="str">
        <f t="shared" si="0"/>
        <v>F</v>
      </c>
      <c r="S50" s="41" t="str">
        <f t="shared" si="1"/>
        <v>Kém</v>
      </c>
      <c r="T50" s="42" t="str">
        <f t="shared" si="4"/>
        <v/>
      </c>
      <c r="U50" s="43" t="s">
        <v>735</v>
      </c>
      <c r="V50" s="3"/>
      <c r="W50" s="30"/>
      <c r="X50" s="81" t="str">
        <f t="shared" si="2"/>
        <v>Học lại</v>
      </c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  <c r="AM50" s="69"/>
    </row>
    <row r="51" spans="2:39" ht="16.5" customHeight="1" x14ac:dyDescent="0.25">
      <c r="B51" s="31">
        <v>42</v>
      </c>
      <c r="C51" s="32" t="s">
        <v>669</v>
      </c>
      <c r="D51" s="33" t="s">
        <v>670</v>
      </c>
      <c r="E51" s="34" t="s">
        <v>115</v>
      </c>
      <c r="F51" s="35" t="s">
        <v>360</v>
      </c>
      <c r="G51" s="32" t="s">
        <v>601</v>
      </c>
      <c r="H51" s="36">
        <v>8</v>
      </c>
      <c r="I51" s="36">
        <v>6</v>
      </c>
      <c r="J51" s="36" t="s">
        <v>30</v>
      </c>
      <c r="K51" s="36">
        <v>5</v>
      </c>
      <c r="L51" s="44"/>
      <c r="M51" s="44"/>
      <c r="N51" s="44"/>
      <c r="O51" s="88"/>
      <c r="P51" s="38"/>
      <c r="Q51" s="39">
        <f t="shared" si="3"/>
        <v>2.4</v>
      </c>
      <c r="R51" s="40" t="str">
        <f t="shared" si="0"/>
        <v>F</v>
      </c>
      <c r="S51" s="41" t="str">
        <f t="shared" si="1"/>
        <v>Kém</v>
      </c>
      <c r="T51" s="42" t="str">
        <f t="shared" si="4"/>
        <v/>
      </c>
      <c r="U51" s="43" t="s">
        <v>735</v>
      </c>
      <c r="V51" s="3"/>
      <c r="W51" s="30"/>
      <c r="X51" s="81" t="str">
        <f t="shared" si="2"/>
        <v>Học lại</v>
      </c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</row>
    <row r="52" spans="2:39" ht="16.5" customHeight="1" x14ac:dyDescent="0.25">
      <c r="B52" s="31">
        <v>43</v>
      </c>
      <c r="C52" s="32" t="s">
        <v>671</v>
      </c>
      <c r="D52" s="33" t="s">
        <v>121</v>
      </c>
      <c r="E52" s="34" t="s">
        <v>136</v>
      </c>
      <c r="F52" s="35" t="s">
        <v>672</v>
      </c>
      <c r="G52" s="32" t="s">
        <v>567</v>
      </c>
      <c r="H52" s="36">
        <v>9</v>
      </c>
      <c r="I52" s="36">
        <v>6</v>
      </c>
      <c r="J52" s="36" t="s">
        <v>30</v>
      </c>
      <c r="K52" s="36">
        <v>6</v>
      </c>
      <c r="L52" s="44"/>
      <c r="M52" s="44"/>
      <c r="N52" s="44"/>
      <c r="O52" s="88"/>
      <c r="P52" s="38"/>
      <c r="Q52" s="39">
        <f t="shared" si="3"/>
        <v>2.7</v>
      </c>
      <c r="R52" s="40" t="str">
        <f t="shared" si="0"/>
        <v>F</v>
      </c>
      <c r="S52" s="41" t="str">
        <f t="shared" si="1"/>
        <v>Kém</v>
      </c>
      <c r="T52" s="42" t="str">
        <f t="shared" si="4"/>
        <v/>
      </c>
      <c r="U52" s="43" t="s">
        <v>735</v>
      </c>
      <c r="V52" s="3"/>
      <c r="W52" s="30"/>
      <c r="X52" s="81" t="str">
        <f t="shared" si="2"/>
        <v>Học lại</v>
      </c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</row>
    <row r="53" spans="2:39" ht="16.5" customHeight="1" x14ac:dyDescent="0.25">
      <c r="B53" s="31">
        <v>44</v>
      </c>
      <c r="C53" s="32" t="s">
        <v>673</v>
      </c>
      <c r="D53" s="33" t="s">
        <v>674</v>
      </c>
      <c r="E53" s="34" t="s">
        <v>136</v>
      </c>
      <c r="F53" s="35" t="s">
        <v>675</v>
      </c>
      <c r="G53" s="32" t="s">
        <v>615</v>
      </c>
      <c r="H53" s="36">
        <v>4</v>
      </c>
      <c r="I53" s="36">
        <v>5</v>
      </c>
      <c r="J53" s="36" t="s">
        <v>30</v>
      </c>
      <c r="K53" s="36">
        <v>4</v>
      </c>
      <c r="L53" s="44"/>
      <c r="M53" s="44"/>
      <c r="N53" s="44"/>
      <c r="O53" s="88"/>
      <c r="P53" s="38"/>
      <c r="Q53" s="39">
        <f t="shared" si="3"/>
        <v>1.7</v>
      </c>
      <c r="R53" s="40" t="str">
        <f t="shared" si="0"/>
        <v>F</v>
      </c>
      <c r="S53" s="41" t="str">
        <f t="shared" si="1"/>
        <v>Kém</v>
      </c>
      <c r="T53" s="42" t="str">
        <f t="shared" si="4"/>
        <v/>
      </c>
      <c r="U53" s="43" t="s">
        <v>735</v>
      </c>
      <c r="V53" s="3"/>
      <c r="W53" s="30"/>
      <c r="X53" s="81" t="str">
        <f t="shared" si="2"/>
        <v>Học lại</v>
      </c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69"/>
      <c r="AJ53" s="69"/>
      <c r="AK53" s="69"/>
      <c r="AL53" s="69"/>
      <c r="AM53" s="69"/>
    </row>
    <row r="54" spans="2:39" ht="16.5" customHeight="1" x14ac:dyDescent="0.25">
      <c r="B54" s="31">
        <v>45</v>
      </c>
      <c r="C54" s="32" t="s">
        <v>676</v>
      </c>
      <c r="D54" s="33" t="s">
        <v>677</v>
      </c>
      <c r="E54" s="34" t="s">
        <v>138</v>
      </c>
      <c r="F54" s="35" t="s">
        <v>678</v>
      </c>
      <c r="G54" s="32" t="s">
        <v>567</v>
      </c>
      <c r="H54" s="36">
        <v>8</v>
      </c>
      <c r="I54" s="36">
        <v>6</v>
      </c>
      <c r="J54" s="36" t="s">
        <v>30</v>
      </c>
      <c r="K54" s="36">
        <v>8</v>
      </c>
      <c r="L54" s="44"/>
      <c r="M54" s="44"/>
      <c r="N54" s="44"/>
      <c r="O54" s="88"/>
      <c r="P54" s="38"/>
      <c r="Q54" s="39">
        <f t="shared" si="3"/>
        <v>3</v>
      </c>
      <c r="R54" s="40" t="str">
        <f t="shared" si="0"/>
        <v>F</v>
      </c>
      <c r="S54" s="41" t="str">
        <f t="shared" si="1"/>
        <v>Kém</v>
      </c>
      <c r="T54" s="42" t="str">
        <f t="shared" si="4"/>
        <v/>
      </c>
      <c r="U54" s="43" t="s">
        <v>735</v>
      </c>
      <c r="V54" s="3"/>
      <c r="W54" s="30"/>
      <c r="X54" s="81" t="str">
        <f t="shared" si="2"/>
        <v>Học lại</v>
      </c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</row>
    <row r="55" spans="2:39" ht="16.5" customHeight="1" x14ac:dyDescent="0.25">
      <c r="B55" s="31">
        <v>46</v>
      </c>
      <c r="C55" s="32" t="s">
        <v>679</v>
      </c>
      <c r="D55" s="33" t="s">
        <v>680</v>
      </c>
      <c r="E55" s="34" t="s">
        <v>681</v>
      </c>
      <c r="F55" s="35" t="s">
        <v>682</v>
      </c>
      <c r="G55" s="32" t="s">
        <v>683</v>
      </c>
      <c r="H55" s="36">
        <v>5</v>
      </c>
      <c r="I55" s="36">
        <v>8</v>
      </c>
      <c r="J55" s="36" t="s">
        <v>30</v>
      </c>
      <c r="K55" s="36">
        <v>3</v>
      </c>
      <c r="L55" s="44"/>
      <c r="M55" s="44"/>
      <c r="N55" s="44"/>
      <c r="O55" s="88"/>
      <c r="P55" s="38"/>
      <c r="Q55" s="39">
        <f t="shared" si="3"/>
        <v>1.9</v>
      </c>
      <c r="R55" s="40" t="str">
        <f t="shared" si="0"/>
        <v>F</v>
      </c>
      <c r="S55" s="41" t="str">
        <f t="shared" si="1"/>
        <v>Kém</v>
      </c>
      <c r="T55" s="42" t="str">
        <f t="shared" si="4"/>
        <v/>
      </c>
      <c r="U55" s="43" t="s">
        <v>735</v>
      </c>
      <c r="V55" s="3"/>
      <c r="W55" s="30"/>
      <c r="X55" s="81" t="str">
        <f t="shared" si="2"/>
        <v>Học lại</v>
      </c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</row>
    <row r="56" spans="2:39" ht="16.5" customHeight="1" x14ac:dyDescent="0.25">
      <c r="B56" s="31">
        <v>47</v>
      </c>
      <c r="C56" s="32" t="s">
        <v>684</v>
      </c>
      <c r="D56" s="33" t="s">
        <v>685</v>
      </c>
      <c r="E56" s="34" t="s">
        <v>86</v>
      </c>
      <c r="F56" s="35" t="s">
        <v>540</v>
      </c>
      <c r="G56" s="32" t="s">
        <v>615</v>
      </c>
      <c r="H56" s="36">
        <v>8</v>
      </c>
      <c r="I56" s="36">
        <v>6</v>
      </c>
      <c r="J56" s="36" t="s">
        <v>30</v>
      </c>
      <c r="K56" s="36">
        <v>5</v>
      </c>
      <c r="L56" s="44"/>
      <c r="M56" s="44"/>
      <c r="N56" s="44"/>
      <c r="O56" s="88"/>
      <c r="P56" s="38"/>
      <c r="Q56" s="39">
        <f t="shared" si="3"/>
        <v>2.4</v>
      </c>
      <c r="R56" s="40" t="str">
        <f t="shared" si="0"/>
        <v>F</v>
      </c>
      <c r="S56" s="41" t="str">
        <f t="shared" si="1"/>
        <v>Kém</v>
      </c>
      <c r="T56" s="42" t="str">
        <f t="shared" si="4"/>
        <v/>
      </c>
      <c r="U56" s="43" t="s">
        <v>735</v>
      </c>
      <c r="V56" s="3"/>
      <c r="W56" s="30"/>
      <c r="X56" s="81" t="str">
        <f t="shared" si="2"/>
        <v>Học lại</v>
      </c>
      <c r="Y56" s="69"/>
      <c r="Z56" s="69"/>
      <c r="AA56" s="69"/>
      <c r="AB56" s="69"/>
      <c r="AC56" s="69"/>
      <c r="AD56" s="69"/>
      <c r="AE56" s="69"/>
      <c r="AF56" s="69"/>
      <c r="AG56" s="69"/>
      <c r="AH56" s="69"/>
      <c r="AI56" s="69"/>
      <c r="AJ56" s="69"/>
      <c r="AK56" s="69"/>
      <c r="AL56" s="69"/>
      <c r="AM56" s="69"/>
    </row>
    <row r="57" spans="2:39" ht="16.5" customHeight="1" x14ac:dyDescent="0.25">
      <c r="B57" s="31">
        <v>48</v>
      </c>
      <c r="C57" s="32" t="s">
        <v>686</v>
      </c>
      <c r="D57" s="33" t="s">
        <v>118</v>
      </c>
      <c r="E57" s="34" t="s">
        <v>86</v>
      </c>
      <c r="F57" s="35" t="s">
        <v>687</v>
      </c>
      <c r="G57" s="32" t="s">
        <v>688</v>
      </c>
      <c r="H57" s="36">
        <v>0</v>
      </c>
      <c r="I57" s="36">
        <v>0</v>
      </c>
      <c r="J57" s="36" t="s">
        <v>30</v>
      </c>
      <c r="K57" s="36">
        <v>0</v>
      </c>
      <c r="L57" s="44"/>
      <c r="M57" s="44"/>
      <c r="N57" s="44"/>
      <c r="O57" s="88"/>
      <c r="P57" s="38"/>
      <c r="Q57" s="39">
        <f t="shared" si="3"/>
        <v>0</v>
      </c>
      <c r="R57" s="40" t="str">
        <f t="shared" si="0"/>
        <v>F</v>
      </c>
      <c r="S57" s="41" t="str">
        <f t="shared" si="1"/>
        <v>Kém</v>
      </c>
      <c r="T57" s="42" t="str">
        <f t="shared" si="4"/>
        <v>Không đủ ĐKDT</v>
      </c>
      <c r="U57" s="43" t="s">
        <v>735</v>
      </c>
      <c r="V57" s="3"/>
      <c r="W57" s="30"/>
      <c r="X57" s="81" t="str">
        <f t="shared" si="2"/>
        <v>Học lại</v>
      </c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69"/>
      <c r="AK57" s="69"/>
      <c r="AL57" s="69"/>
      <c r="AM57" s="69"/>
    </row>
    <row r="58" spans="2:39" ht="16.5" customHeight="1" x14ac:dyDescent="0.25">
      <c r="B58" s="31">
        <v>49</v>
      </c>
      <c r="C58" s="32" t="s">
        <v>689</v>
      </c>
      <c r="D58" s="33" t="s">
        <v>690</v>
      </c>
      <c r="E58" s="34" t="s">
        <v>521</v>
      </c>
      <c r="F58" s="35" t="s">
        <v>176</v>
      </c>
      <c r="G58" s="32" t="s">
        <v>601</v>
      </c>
      <c r="H58" s="36">
        <v>9</v>
      </c>
      <c r="I58" s="36">
        <v>6</v>
      </c>
      <c r="J58" s="36" t="s">
        <v>30</v>
      </c>
      <c r="K58" s="36">
        <v>5</v>
      </c>
      <c r="L58" s="44"/>
      <c r="M58" s="44"/>
      <c r="N58" s="44"/>
      <c r="O58" s="88"/>
      <c r="P58" s="38"/>
      <c r="Q58" s="39">
        <f t="shared" si="3"/>
        <v>2.5</v>
      </c>
      <c r="R58" s="40" t="str">
        <f t="shared" si="0"/>
        <v>F</v>
      </c>
      <c r="S58" s="41" t="str">
        <f t="shared" si="1"/>
        <v>Kém</v>
      </c>
      <c r="T58" s="42" t="str">
        <f t="shared" si="4"/>
        <v/>
      </c>
      <c r="U58" s="43" t="s">
        <v>735</v>
      </c>
      <c r="V58" s="3"/>
      <c r="W58" s="30"/>
      <c r="X58" s="81" t="str">
        <f t="shared" si="2"/>
        <v>Học lại</v>
      </c>
      <c r="Y58" s="69"/>
      <c r="Z58" s="69"/>
      <c r="AA58" s="69"/>
      <c r="AB58" s="69"/>
      <c r="AC58" s="69"/>
      <c r="AD58" s="69"/>
      <c r="AE58" s="69"/>
      <c r="AF58" s="69"/>
      <c r="AG58" s="69"/>
      <c r="AH58" s="69"/>
      <c r="AI58" s="69"/>
      <c r="AJ58" s="69"/>
      <c r="AK58" s="69"/>
      <c r="AL58" s="69"/>
      <c r="AM58" s="69"/>
    </row>
    <row r="59" spans="2:39" ht="16.5" customHeight="1" x14ac:dyDescent="0.25">
      <c r="B59" s="31">
        <v>50</v>
      </c>
      <c r="C59" s="32" t="s">
        <v>691</v>
      </c>
      <c r="D59" s="33" t="s">
        <v>75</v>
      </c>
      <c r="E59" s="34" t="s">
        <v>521</v>
      </c>
      <c r="F59" s="35" t="s">
        <v>692</v>
      </c>
      <c r="G59" s="32" t="s">
        <v>567</v>
      </c>
      <c r="H59" s="36">
        <v>10</v>
      </c>
      <c r="I59" s="36">
        <v>8</v>
      </c>
      <c r="J59" s="36" t="s">
        <v>30</v>
      </c>
      <c r="K59" s="36">
        <v>7</v>
      </c>
      <c r="L59" s="44"/>
      <c r="M59" s="44"/>
      <c r="N59" s="44"/>
      <c r="O59" s="88"/>
      <c r="P59" s="38"/>
      <c r="Q59" s="39">
        <f t="shared" si="3"/>
        <v>3.2</v>
      </c>
      <c r="R59" s="40" t="str">
        <f t="shared" si="0"/>
        <v>F</v>
      </c>
      <c r="S59" s="41" t="str">
        <f t="shared" si="1"/>
        <v>Kém</v>
      </c>
      <c r="T59" s="42" t="str">
        <f t="shared" si="4"/>
        <v/>
      </c>
      <c r="U59" s="43" t="s">
        <v>735</v>
      </c>
      <c r="V59" s="3"/>
      <c r="W59" s="30"/>
      <c r="X59" s="81" t="str">
        <f t="shared" si="2"/>
        <v>Học lại</v>
      </c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I59" s="69"/>
      <c r="AJ59" s="69"/>
      <c r="AK59" s="69"/>
      <c r="AL59" s="69"/>
      <c r="AM59" s="69"/>
    </row>
    <row r="60" spans="2:39" ht="16.5" customHeight="1" x14ac:dyDescent="0.25">
      <c r="B60" s="31">
        <v>51</v>
      </c>
      <c r="C60" s="32" t="s">
        <v>693</v>
      </c>
      <c r="D60" s="33" t="s">
        <v>613</v>
      </c>
      <c r="E60" s="34" t="s">
        <v>262</v>
      </c>
      <c r="F60" s="35" t="s">
        <v>694</v>
      </c>
      <c r="G60" s="32" t="s">
        <v>567</v>
      </c>
      <c r="H60" s="36">
        <v>10</v>
      </c>
      <c r="I60" s="36">
        <v>10</v>
      </c>
      <c r="J60" s="36" t="s">
        <v>30</v>
      </c>
      <c r="K60" s="36">
        <v>7</v>
      </c>
      <c r="L60" s="44"/>
      <c r="M60" s="44"/>
      <c r="N60" s="44"/>
      <c r="O60" s="88"/>
      <c r="P60" s="38"/>
      <c r="Q60" s="39">
        <f t="shared" si="3"/>
        <v>3.4</v>
      </c>
      <c r="R60" s="40" t="str">
        <f t="shared" si="0"/>
        <v>F</v>
      </c>
      <c r="S60" s="41" t="str">
        <f t="shared" si="1"/>
        <v>Kém</v>
      </c>
      <c r="T60" s="42" t="str">
        <f t="shared" si="4"/>
        <v/>
      </c>
      <c r="U60" s="43" t="s">
        <v>735</v>
      </c>
      <c r="V60" s="3"/>
      <c r="W60" s="30"/>
      <c r="X60" s="81" t="str">
        <f t="shared" si="2"/>
        <v>Học lại</v>
      </c>
      <c r="Y60" s="69"/>
      <c r="Z60" s="69"/>
      <c r="AA60" s="69"/>
      <c r="AB60" s="69"/>
      <c r="AC60" s="69"/>
      <c r="AD60" s="69"/>
      <c r="AE60" s="69"/>
      <c r="AF60" s="69"/>
      <c r="AG60" s="69"/>
      <c r="AH60" s="69"/>
      <c r="AI60" s="69"/>
      <c r="AJ60" s="69"/>
      <c r="AK60" s="69"/>
      <c r="AL60" s="69"/>
      <c r="AM60" s="69"/>
    </row>
    <row r="61" spans="2:39" ht="16.5" customHeight="1" x14ac:dyDescent="0.25">
      <c r="B61" s="31">
        <v>52</v>
      </c>
      <c r="C61" s="32" t="s">
        <v>695</v>
      </c>
      <c r="D61" s="33" t="s">
        <v>613</v>
      </c>
      <c r="E61" s="34" t="s">
        <v>140</v>
      </c>
      <c r="F61" s="35" t="s">
        <v>296</v>
      </c>
      <c r="G61" s="32" t="s">
        <v>588</v>
      </c>
      <c r="H61" s="36">
        <v>4</v>
      </c>
      <c r="I61" s="36">
        <v>5</v>
      </c>
      <c r="J61" s="36" t="s">
        <v>30</v>
      </c>
      <c r="K61" s="36">
        <v>2</v>
      </c>
      <c r="L61" s="44"/>
      <c r="M61" s="44"/>
      <c r="N61" s="44"/>
      <c r="O61" s="88"/>
      <c r="P61" s="38"/>
      <c r="Q61" s="39">
        <f t="shared" si="3"/>
        <v>1.3</v>
      </c>
      <c r="R61" s="40" t="str">
        <f t="shared" si="0"/>
        <v>F</v>
      </c>
      <c r="S61" s="41" t="str">
        <f t="shared" si="1"/>
        <v>Kém</v>
      </c>
      <c r="T61" s="42" t="str">
        <f t="shared" si="4"/>
        <v/>
      </c>
      <c r="U61" s="43" t="s">
        <v>735</v>
      </c>
      <c r="V61" s="3"/>
      <c r="W61" s="30"/>
      <c r="X61" s="81" t="str">
        <f t="shared" si="2"/>
        <v>Học lại</v>
      </c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69"/>
      <c r="AJ61" s="69"/>
      <c r="AK61" s="69"/>
      <c r="AL61" s="69"/>
      <c r="AM61" s="69"/>
    </row>
    <row r="62" spans="2:39" ht="16.5" customHeight="1" x14ac:dyDescent="0.25">
      <c r="B62" s="31">
        <v>53</v>
      </c>
      <c r="C62" s="32" t="s">
        <v>696</v>
      </c>
      <c r="D62" s="33" t="s">
        <v>697</v>
      </c>
      <c r="E62" s="34" t="s">
        <v>265</v>
      </c>
      <c r="F62" s="35" t="s">
        <v>698</v>
      </c>
      <c r="G62" s="32" t="s">
        <v>601</v>
      </c>
      <c r="H62" s="36">
        <v>8</v>
      </c>
      <c r="I62" s="36">
        <v>9</v>
      </c>
      <c r="J62" s="36" t="s">
        <v>30</v>
      </c>
      <c r="K62" s="36">
        <v>6</v>
      </c>
      <c r="L62" s="44"/>
      <c r="M62" s="44"/>
      <c r="N62" s="44"/>
      <c r="O62" s="88"/>
      <c r="P62" s="38"/>
      <c r="Q62" s="39">
        <f t="shared" si="3"/>
        <v>2.9</v>
      </c>
      <c r="R62" s="40" t="str">
        <f t="shared" si="0"/>
        <v>F</v>
      </c>
      <c r="S62" s="41" t="str">
        <f t="shared" si="1"/>
        <v>Kém</v>
      </c>
      <c r="T62" s="42" t="str">
        <f t="shared" si="4"/>
        <v/>
      </c>
      <c r="U62" s="43" t="s">
        <v>735</v>
      </c>
      <c r="V62" s="3"/>
      <c r="W62" s="30"/>
      <c r="X62" s="81" t="str">
        <f t="shared" si="2"/>
        <v>Học lại</v>
      </c>
      <c r="Y62" s="69"/>
      <c r="Z62" s="69"/>
      <c r="AA62" s="69"/>
      <c r="AB62" s="69"/>
      <c r="AC62" s="69"/>
      <c r="AD62" s="69"/>
      <c r="AE62" s="69"/>
      <c r="AF62" s="69"/>
      <c r="AG62" s="69"/>
      <c r="AH62" s="69"/>
      <c r="AI62" s="69"/>
      <c r="AJ62" s="69"/>
      <c r="AK62" s="69"/>
      <c r="AL62" s="69"/>
      <c r="AM62" s="69"/>
    </row>
    <row r="63" spans="2:39" ht="16.5" customHeight="1" x14ac:dyDescent="0.25">
      <c r="B63" s="31">
        <v>54</v>
      </c>
      <c r="C63" s="32" t="s">
        <v>699</v>
      </c>
      <c r="D63" s="33" t="s">
        <v>75</v>
      </c>
      <c r="E63" s="34" t="s">
        <v>265</v>
      </c>
      <c r="F63" s="35" t="s">
        <v>700</v>
      </c>
      <c r="G63" s="32" t="s">
        <v>588</v>
      </c>
      <c r="H63" s="36">
        <v>10</v>
      </c>
      <c r="I63" s="36">
        <v>6</v>
      </c>
      <c r="J63" s="36" t="s">
        <v>30</v>
      </c>
      <c r="K63" s="36">
        <v>8</v>
      </c>
      <c r="L63" s="44"/>
      <c r="M63" s="44"/>
      <c r="N63" s="44"/>
      <c r="O63" s="88"/>
      <c r="P63" s="38"/>
      <c r="Q63" s="39">
        <f t="shared" si="3"/>
        <v>3.2</v>
      </c>
      <c r="R63" s="40" t="str">
        <f t="shared" si="0"/>
        <v>F</v>
      </c>
      <c r="S63" s="41" t="str">
        <f t="shared" si="1"/>
        <v>Kém</v>
      </c>
      <c r="T63" s="42" t="str">
        <f t="shared" si="4"/>
        <v/>
      </c>
      <c r="U63" s="43" t="s">
        <v>735</v>
      </c>
      <c r="V63" s="3"/>
      <c r="W63" s="30"/>
      <c r="X63" s="81" t="str">
        <f t="shared" si="2"/>
        <v>Học lại</v>
      </c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  <c r="AM63" s="69"/>
    </row>
    <row r="64" spans="2:39" ht="16.5" customHeight="1" x14ac:dyDescent="0.25">
      <c r="B64" s="31">
        <v>55</v>
      </c>
      <c r="C64" s="32" t="s">
        <v>701</v>
      </c>
      <c r="D64" s="33" t="s">
        <v>63</v>
      </c>
      <c r="E64" s="34" t="s">
        <v>265</v>
      </c>
      <c r="F64" s="35" t="s">
        <v>488</v>
      </c>
      <c r="G64" s="32" t="s">
        <v>615</v>
      </c>
      <c r="H64" s="36">
        <v>8</v>
      </c>
      <c r="I64" s="36">
        <v>6</v>
      </c>
      <c r="J64" s="36" t="s">
        <v>30</v>
      </c>
      <c r="K64" s="36">
        <v>6</v>
      </c>
      <c r="L64" s="44"/>
      <c r="M64" s="44"/>
      <c r="N64" s="44"/>
      <c r="O64" s="88"/>
      <c r="P64" s="38"/>
      <c r="Q64" s="39">
        <f t="shared" si="3"/>
        <v>2.6</v>
      </c>
      <c r="R64" s="40" t="str">
        <f t="shared" si="0"/>
        <v>F</v>
      </c>
      <c r="S64" s="41" t="str">
        <f t="shared" si="1"/>
        <v>Kém</v>
      </c>
      <c r="T64" s="42" t="str">
        <f t="shared" si="4"/>
        <v/>
      </c>
      <c r="U64" s="43" t="s">
        <v>735</v>
      </c>
      <c r="V64" s="3"/>
      <c r="W64" s="30"/>
      <c r="X64" s="81" t="str">
        <f t="shared" si="2"/>
        <v>Học lại</v>
      </c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</row>
    <row r="65" spans="1:39" ht="16.5" customHeight="1" x14ac:dyDescent="0.25">
      <c r="B65" s="31">
        <v>56</v>
      </c>
      <c r="C65" s="32" t="s">
        <v>702</v>
      </c>
      <c r="D65" s="33" t="s">
        <v>703</v>
      </c>
      <c r="E65" s="34" t="s">
        <v>265</v>
      </c>
      <c r="F65" s="35" t="s">
        <v>315</v>
      </c>
      <c r="G65" s="32" t="s">
        <v>567</v>
      </c>
      <c r="H65" s="36">
        <v>10</v>
      </c>
      <c r="I65" s="36">
        <v>6</v>
      </c>
      <c r="J65" s="36" t="s">
        <v>30</v>
      </c>
      <c r="K65" s="36">
        <v>7</v>
      </c>
      <c r="L65" s="44"/>
      <c r="M65" s="44"/>
      <c r="N65" s="44"/>
      <c r="O65" s="88"/>
      <c r="P65" s="38"/>
      <c r="Q65" s="39">
        <f t="shared" si="3"/>
        <v>3</v>
      </c>
      <c r="R65" s="40" t="str">
        <f t="shared" si="0"/>
        <v>F</v>
      </c>
      <c r="S65" s="41" t="str">
        <f t="shared" si="1"/>
        <v>Kém</v>
      </c>
      <c r="T65" s="42" t="str">
        <f t="shared" si="4"/>
        <v/>
      </c>
      <c r="U65" s="43" t="s">
        <v>735</v>
      </c>
      <c r="V65" s="3"/>
      <c r="W65" s="30"/>
      <c r="X65" s="81" t="str">
        <f t="shared" si="2"/>
        <v>Học lại</v>
      </c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69"/>
      <c r="AK65" s="69"/>
      <c r="AL65" s="69"/>
      <c r="AM65" s="69"/>
    </row>
    <row r="66" spans="1:39" ht="16.5" customHeight="1" x14ac:dyDescent="0.25">
      <c r="B66" s="31">
        <v>57</v>
      </c>
      <c r="C66" s="32" t="s">
        <v>704</v>
      </c>
      <c r="D66" s="33" t="s">
        <v>705</v>
      </c>
      <c r="E66" s="34" t="s">
        <v>89</v>
      </c>
      <c r="F66" s="35" t="s">
        <v>360</v>
      </c>
      <c r="G66" s="32" t="s">
        <v>601</v>
      </c>
      <c r="H66" s="36">
        <v>4</v>
      </c>
      <c r="I66" s="36">
        <v>5</v>
      </c>
      <c r="J66" s="36" t="s">
        <v>30</v>
      </c>
      <c r="K66" s="36">
        <v>5</v>
      </c>
      <c r="L66" s="44"/>
      <c r="M66" s="44"/>
      <c r="N66" s="44"/>
      <c r="O66" s="88"/>
      <c r="P66" s="38"/>
      <c r="Q66" s="39">
        <f t="shared" si="3"/>
        <v>1.9</v>
      </c>
      <c r="R66" s="40" t="str">
        <f t="shared" si="0"/>
        <v>F</v>
      </c>
      <c r="S66" s="41" t="str">
        <f t="shared" si="1"/>
        <v>Kém</v>
      </c>
      <c r="T66" s="42" t="str">
        <f t="shared" si="4"/>
        <v/>
      </c>
      <c r="U66" s="43" t="s">
        <v>735</v>
      </c>
      <c r="V66" s="3"/>
      <c r="W66" s="30"/>
      <c r="X66" s="81" t="str">
        <f t="shared" si="2"/>
        <v>Học lại</v>
      </c>
      <c r="Y66" s="69"/>
      <c r="Z66" s="69"/>
      <c r="AA66" s="69"/>
      <c r="AB66" s="69"/>
      <c r="AC66" s="69"/>
      <c r="AD66" s="69"/>
      <c r="AE66" s="69"/>
      <c r="AF66" s="69"/>
      <c r="AG66" s="69"/>
      <c r="AH66" s="69"/>
      <c r="AI66" s="69"/>
      <c r="AJ66" s="69"/>
      <c r="AK66" s="69"/>
      <c r="AL66" s="69"/>
      <c r="AM66" s="69"/>
    </row>
    <row r="67" spans="1:39" ht="16.5" customHeight="1" x14ac:dyDescent="0.25">
      <c r="B67" s="31">
        <v>58</v>
      </c>
      <c r="C67" s="32" t="s">
        <v>706</v>
      </c>
      <c r="D67" s="33" t="s">
        <v>707</v>
      </c>
      <c r="E67" s="34" t="s">
        <v>93</v>
      </c>
      <c r="F67" s="35" t="s">
        <v>708</v>
      </c>
      <c r="G67" s="32" t="s">
        <v>615</v>
      </c>
      <c r="H67" s="36">
        <v>5</v>
      </c>
      <c r="I67" s="36">
        <v>5</v>
      </c>
      <c r="J67" s="36" t="s">
        <v>30</v>
      </c>
      <c r="K67" s="36">
        <v>5</v>
      </c>
      <c r="L67" s="44"/>
      <c r="M67" s="44"/>
      <c r="N67" s="44"/>
      <c r="O67" s="88"/>
      <c r="P67" s="38"/>
      <c r="Q67" s="39">
        <f t="shared" si="3"/>
        <v>2</v>
      </c>
      <c r="R67" s="40" t="str">
        <f t="shared" si="0"/>
        <v>F</v>
      </c>
      <c r="S67" s="41" t="str">
        <f t="shared" si="1"/>
        <v>Kém</v>
      </c>
      <c r="T67" s="42" t="str">
        <f t="shared" si="4"/>
        <v/>
      </c>
      <c r="U67" s="43" t="s">
        <v>735</v>
      </c>
      <c r="V67" s="3"/>
      <c r="W67" s="30"/>
      <c r="X67" s="81" t="str">
        <f t="shared" si="2"/>
        <v>Học lại</v>
      </c>
      <c r="Y67" s="69"/>
      <c r="Z67" s="69"/>
      <c r="AA67" s="69"/>
      <c r="AB67" s="69"/>
      <c r="AC67" s="69"/>
      <c r="AD67" s="69"/>
      <c r="AE67" s="69"/>
      <c r="AF67" s="69"/>
      <c r="AG67" s="69"/>
      <c r="AH67" s="69"/>
      <c r="AI67" s="69"/>
      <c r="AJ67" s="69"/>
      <c r="AK67" s="69"/>
      <c r="AL67" s="69"/>
      <c r="AM67" s="69"/>
    </row>
    <row r="68" spans="1:39" ht="16.5" customHeight="1" x14ac:dyDescent="0.25">
      <c r="B68" s="31">
        <v>59</v>
      </c>
      <c r="C68" s="32" t="s">
        <v>709</v>
      </c>
      <c r="D68" s="33" t="s">
        <v>710</v>
      </c>
      <c r="E68" s="34" t="s">
        <v>711</v>
      </c>
      <c r="F68" s="35" t="s">
        <v>183</v>
      </c>
      <c r="G68" s="32" t="s">
        <v>567</v>
      </c>
      <c r="H68" s="36">
        <v>10</v>
      </c>
      <c r="I68" s="36">
        <v>8</v>
      </c>
      <c r="J68" s="36" t="s">
        <v>30</v>
      </c>
      <c r="K68" s="36">
        <v>7</v>
      </c>
      <c r="L68" s="44"/>
      <c r="M68" s="44"/>
      <c r="N68" s="44"/>
      <c r="O68" s="88"/>
      <c r="P68" s="38"/>
      <c r="Q68" s="39">
        <f t="shared" si="3"/>
        <v>3.2</v>
      </c>
      <c r="R68" s="40" t="str">
        <f t="shared" si="0"/>
        <v>F</v>
      </c>
      <c r="S68" s="41" t="str">
        <f t="shared" si="1"/>
        <v>Kém</v>
      </c>
      <c r="T68" s="42" t="str">
        <f t="shared" si="4"/>
        <v/>
      </c>
      <c r="U68" s="43" t="s">
        <v>735</v>
      </c>
      <c r="V68" s="3"/>
      <c r="W68" s="30"/>
      <c r="X68" s="81" t="str">
        <f t="shared" si="2"/>
        <v>Học lại</v>
      </c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</row>
    <row r="69" spans="1:39" ht="16.5" customHeight="1" x14ac:dyDescent="0.25">
      <c r="B69" s="31">
        <v>60</v>
      </c>
      <c r="C69" s="32" t="s">
        <v>712</v>
      </c>
      <c r="D69" s="33" t="s">
        <v>713</v>
      </c>
      <c r="E69" s="34" t="s">
        <v>124</v>
      </c>
      <c r="F69" s="35" t="s">
        <v>300</v>
      </c>
      <c r="G69" s="32" t="s">
        <v>615</v>
      </c>
      <c r="H69" s="36">
        <v>4</v>
      </c>
      <c r="I69" s="36">
        <v>5</v>
      </c>
      <c r="J69" s="36" t="s">
        <v>30</v>
      </c>
      <c r="K69" s="36">
        <v>2</v>
      </c>
      <c r="L69" s="44"/>
      <c r="M69" s="44"/>
      <c r="N69" s="44"/>
      <c r="O69" s="88"/>
      <c r="P69" s="38"/>
      <c r="Q69" s="39">
        <f t="shared" si="3"/>
        <v>1.3</v>
      </c>
      <c r="R69" s="40" t="str">
        <f t="shared" si="0"/>
        <v>F</v>
      </c>
      <c r="S69" s="41" t="str">
        <f t="shared" si="1"/>
        <v>Kém</v>
      </c>
      <c r="T69" s="42" t="str">
        <f t="shared" si="4"/>
        <v/>
      </c>
      <c r="U69" s="43" t="s">
        <v>735</v>
      </c>
      <c r="V69" s="3"/>
      <c r="W69" s="30"/>
      <c r="X69" s="81" t="str">
        <f t="shared" si="2"/>
        <v>Học lại</v>
      </c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</row>
    <row r="70" spans="1:39" ht="16.5" customHeight="1" x14ac:dyDescent="0.25">
      <c r="B70" s="31">
        <v>61</v>
      </c>
      <c r="C70" s="32" t="s">
        <v>714</v>
      </c>
      <c r="D70" s="33" t="s">
        <v>715</v>
      </c>
      <c r="E70" s="34" t="s">
        <v>94</v>
      </c>
      <c r="F70" s="35" t="s">
        <v>716</v>
      </c>
      <c r="G70" s="32" t="s">
        <v>588</v>
      </c>
      <c r="H70" s="36">
        <v>8</v>
      </c>
      <c r="I70" s="36">
        <v>6</v>
      </c>
      <c r="J70" s="36" t="s">
        <v>30</v>
      </c>
      <c r="K70" s="36">
        <v>7</v>
      </c>
      <c r="L70" s="44"/>
      <c r="M70" s="44"/>
      <c r="N70" s="44"/>
      <c r="O70" s="88"/>
      <c r="P70" s="38"/>
      <c r="Q70" s="39">
        <f t="shared" si="3"/>
        <v>2.8</v>
      </c>
      <c r="R70" s="40" t="str">
        <f t="shared" si="0"/>
        <v>F</v>
      </c>
      <c r="S70" s="41" t="str">
        <f t="shared" si="1"/>
        <v>Kém</v>
      </c>
      <c r="T70" s="42" t="str">
        <f t="shared" si="4"/>
        <v/>
      </c>
      <c r="U70" s="43" t="s">
        <v>735</v>
      </c>
      <c r="V70" s="3"/>
      <c r="W70" s="30"/>
      <c r="X70" s="81" t="str">
        <f t="shared" si="2"/>
        <v>Học lại</v>
      </c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69"/>
      <c r="AK70" s="69"/>
      <c r="AL70" s="69"/>
      <c r="AM70" s="69"/>
    </row>
    <row r="71" spans="1:39" ht="16.5" customHeight="1" x14ac:dyDescent="0.25">
      <c r="B71" s="31">
        <v>62</v>
      </c>
      <c r="C71" s="32" t="s">
        <v>717</v>
      </c>
      <c r="D71" s="33" t="s">
        <v>718</v>
      </c>
      <c r="E71" s="34" t="s">
        <v>719</v>
      </c>
      <c r="F71" s="35" t="s">
        <v>700</v>
      </c>
      <c r="G71" s="32" t="s">
        <v>577</v>
      </c>
      <c r="H71" s="36">
        <v>8</v>
      </c>
      <c r="I71" s="36">
        <v>6</v>
      </c>
      <c r="J71" s="36" t="s">
        <v>30</v>
      </c>
      <c r="K71" s="36">
        <v>6</v>
      </c>
      <c r="L71" s="44"/>
      <c r="M71" s="44"/>
      <c r="N71" s="44"/>
      <c r="O71" s="88"/>
      <c r="P71" s="38"/>
      <c r="Q71" s="39">
        <f t="shared" si="3"/>
        <v>2.6</v>
      </c>
      <c r="R71" s="40" t="str">
        <f t="shared" si="0"/>
        <v>F</v>
      </c>
      <c r="S71" s="41" t="str">
        <f t="shared" si="1"/>
        <v>Kém</v>
      </c>
      <c r="T71" s="42" t="str">
        <f t="shared" si="4"/>
        <v/>
      </c>
      <c r="U71" s="43" t="s">
        <v>735</v>
      </c>
      <c r="V71" s="3"/>
      <c r="W71" s="30"/>
      <c r="X71" s="81" t="str">
        <f t="shared" si="2"/>
        <v>Học lại</v>
      </c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</row>
    <row r="72" spans="1:39" ht="16.5" customHeight="1" x14ac:dyDescent="0.25">
      <c r="B72" s="31">
        <v>63</v>
      </c>
      <c r="C72" s="32" t="s">
        <v>720</v>
      </c>
      <c r="D72" s="33" t="s">
        <v>490</v>
      </c>
      <c r="E72" s="34" t="s">
        <v>719</v>
      </c>
      <c r="F72" s="35" t="s">
        <v>173</v>
      </c>
      <c r="G72" s="32" t="s">
        <v>567</v>
      </c>
      <c r="H72" s="36">
        <v>10</v>
      </c>
      <c r="I72" s="36">
        <v>8</v>
      </c>
      <c r="J72" s="36" t="s">
        <v>30</v>
      </c>
      <c r="K72" s="36">
        <v>8</v>
      </c>
      <c r="L72" s="44"/>
      <c r="M72" s="44"/>
      <c r="N72" s="44"/>
      <c r="O72" s="88"/>
      <c r="P72" s="38"/>
      <c r="Q72" s="39">
        <f t="shared" si="3"/>
        <v>3.4</v>
      </c>
      <c r="R72" s="40" t="str">
        <f t="shared" si="0"/>
        <v>F</v>
      </c>
      <c r="S72" s="41" t="str">
        <f t="shared" si="1"/>
        <v>Kém</v>
      </c>
      <c r="T72" s="42" t="str">
        <f t="shared" si="4"/>
        <v/>
      </c>
      <c r="U72" s="43" t="s">
        <v>735</v>
      </c>
      <c r="V72" s="3"/>
      <c r="W72" s="30"/>
      <c r="X72" s="81" t="str">
        <f t="shared" si="2"/>
        <v>Học lại</v>
      </c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</row>
    <row r="73" spans="1:39" ht="16.5" customHeight="1" x14ac:dyDescent="0.25">
      <c r="B73" s="31">
        <v>64</v>
      </c>
      <c r="C73" s="32" t="s">
        <v>721</v>
      </c>
      <c r="D73" s="33" t="s">
        <v>722</v>
      </c>
      <c r="E73" s="34" t="s">
        <v>96</v>
      </c>
      <c r="F73" s="35" t="s">
        <v>543</v>
      </c>
      <c r="G73" s="32" t="s">
        <v>571</v>
      </c>
      <c r="H73" s="36">
        <v>10</v>
      </c>
      <c r="I73" s="36">
        <v>6</v>
      </c>
      <c r="J73" s="36" t="s">
        <v>30</v>
      </c>
      <c r="K73" s="36">
        <v>7</v>
      </c>
      <c r="L73" s="44"/>
      <c r="M73" s="44"/>
      <c r="N73" s="44"/>
      <c r="O73" s="88"/>
      <c r="P73" s="38"/>
      <c r="Q73" s="39">
        <f t="shared" si="3"/>
        <v>3</v>
      </c>
      <c r="R73" s="40" t="str">
        <f t="shared" si="0"/>
        <v>F</v>
      </c>
      <c r="S73" s="41" t="str">
        <f t="shared" si="1"/>
        <v>Kém</v>
      </c>
      <c r="T73" s="42" t="str">
        <f t="shared" si="4"/>
        <v/>
      </c>
      <c r="U73" s="43" t="s">
        <v>735</v>
      </c>
      <c r="V73" s="3"/>
      <c r="W73" s="30"/>
      <c r="X73" s="81" t="str">
        <f t="shared" si="2"/>
        <v>Học lại</v>
      </c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69"/>
    </row>
    <row r="74" spans="1:39" ht="16.5" customHeight="1" x14ac:dyDescent="0.25">
      <c r="B74" s="31">
        <v>65</v>
      </c>
      <c r="C74" s="32" t="s">
        <v>723</v>
      </c>
      <c r="D74" s="33" t="s">
        <v>724</v>
      </c>
      <c r="E74" s="34" t="s">
        <v>96</v>
      </c>
      <c r="F74" s="35" t="s">
        <v>725</v>
      </c>
      <c r="G74" s="32" t="s">
        <v>567</v>
      </c>
      <c r="H74" s="36">
        <v>10</v>
      </c>
      <c r="I74" s="36">
        <v>10</v>
      </c>
      <c r="J74" s="36" t="s">
        <v>30</v>
      </c>
      <c r="K74" s="36">
        <v>8</v>
      </c>
      <c r="L74" s="44"/>
      <c r="M74" s="44"/>
      <c r="N74" s="44"/>
      <c r="O74" s="88"/>
      <c r="P74" s="38"/>
      <c r="Q74" s="39">
        <f t="shared" si="3"/>
        <v>3.6</v>
      </c>
      <c r="R74" s="40" t="str">
        <f t="shared" ref="R74:R76" si="5">IF(AND($Q74&gt;=9,$Q74&lt;=10),"A+","")&amp;IF(AND($Q74&gt;=8.5,$Q74&lt;=8.9),"A","")&amp;IF(AND($Q74&gt;=8,$Q74&lt;=8.4),"B+","")&amp;IF(AND($Q74&gt;=7,$Q74&lt;=7.9),"B","")&amp;IF(AND($Q74&gt;=6.5,$Q74&lt;=6.9),"C+","")&amp;IF(AND($Q74&gt;=5.5,$Q74&lt;=6.4),"C","")&amp;IF(AND($Q74&gt;=5,$Q74&lt;=5.4),"D+","")&amp;IF(AND($Q74&gt;=4,$Q74&lt;=4.9),"D","")&amp;IF(AND($Q74&lt;4),"F","")</f>
        <v>F</v>
      </c>
      <c r="S74" s="41" t="str">
        <f t="shared" ref="S74:S76" si="6">IF($Q74&lt;4,"Kém",IF(AND($Q74&gt;=4,$Q74&lt;=5.4),"Trung bình yếu",IF(AND($Q74&gt;=5.5,$Q74&lt;=6.9),"Trung bình",IF(AND($Q74&gt;=7,$Q74&lt;=8.4),"Khá",IF(AND($Q74&gt;=8.5,$Q74&lt;=10),"Giỏi","")))))</f>
        <v>Kém</v>
      </c>
      <c r="T74" s="42" t="str">
        <f t="shared" si="4"/>
        <v/>
      </c>
      <c r="U74" s="43" t="s">
        <v>735</v>
      </c>
      <c r="V74" s="3"/>
      <c r="W74" s="30"/>
      <c r="X74" s="81" t="str">
        <f t="shared" si="2"/>
        <v>Học lại</v>
      </c>
      <c r="Y74" s="69"/>
      <c r="Z74" s="69"/>
      <c r="AA74" s="69"/>
      <c r="AB74" s="69"/>
      <c r="AC74" s="69"/>
      <c r="AD74" s="69"/>
      <c r="AE74" s="69"/>
      <c r="AF74" s="69"/>
      <c r="AG74" s="69"/>
      <c r="AH74" s="69"/>
      <c r="AI74" s="69"/>
      <c r="AJ74" s="69"/>
      <c r="AK74" s="69"/>
      <c r="AL74" s="69"/>
      <c r="AM74" s="69"/>
    </row>
    <row r="75" spans="1:39" ht="16.5" customHeight="1" x14ac:dyDescent="0.25">
      <c r="B75" s="31">
        <v>66</v>
      </c>
      <c r="C75" s="32" t="s">
        <v>726</v>
      </c>
      <c r="D75" s="33" t="s">
        <v>727</v>
      </c>
      <c r="E75" s="34" t="s">
        <v>728</v>
      </c>
      <c r="F75" s="35" t="s">
        <v>433</v>
      </c>
      <c r="G75" s="32" t="s">
        <v>577</v>
      </c>
      <c r="H75" s="36">
        <v>8</v>
      </c>
      <c r="I75" s="36">
        <v>6</v>
      </c>
      <c r="J75" s="36" t="s">
        <v>30</v>
      </c>
      <c r="K75" s="36">
        <v>8</v>
      </c>
      <c r="L75" s="44"/>
      <c r="M75" s="44"/>
      <c r="N75" s="44"/>
      <c r="O75" s="88"/>
      <c r="P75" s="38"/>
      <c r="Q75" s="39">
        <f t="shared" si="3"/>
        <v>3</v>
      </c>
      <c r="R75" s="40" t="str">
        <f t="shared" si="5"/>
        <v>F</v>
      </c>
      <c r="S75" s="41" t="str">
        <f t="shared" si="6"/>
        <v>Kém</v>
      </c>
      <c r="T75" s="42" t="str">
        <f t="shared" si="4"/>
        <v/>
      </c>
      <c r="U75" s="43" t="s">
        <v>735</v>
      </c>
      <c r="V75" s="3"/>
      <c r="W75" s="30"/>
      <c r="X75" s="81" t="str">
        <f t="shared" ref="X75:X76" si="7">IF(T75="Không đủ ĐKDT","Học lại",IF(T75="Đình chỉ thi","Học lại",IF(AND(MID(G75,2,2)&gt;="12",T75="Vắng"),"Học lại",IF(T75="Vắng có phép", "Thi lại",IF(T75="Nợ học phí", "Thi lại",IF(AND((MID(G75,2,2)&lt;"12"),Q75&lt;4.5),"Thi lại",IF(Q75&lt;4,"Học lại","Đạt")))))))</f>
        <v>Học lại</v>
      </c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</row>
    <row r="76" spans="1:39" ht="16.5" customHeight="1" x14ac:dyDescent="0.25">
      <c r="B76" s="31">
        <v>67</v>
      </c>
      <c r="C76" s="32" t="s">
        <v>729</v>
      </c>
      <c r="D76" s="33" t="s">
        <v>730</v>
      </c>
      <c r="E76" s="34" t="s">
        <v>146</v>
      </c>
      <c r="F76" s="35" t="s">
        <v>731</v>
      </c>
      <c r="G76" s="32" t="s">
        <v>615</v>
      </c>
      <c r="H76" s="36">
        <v>6</v>
      </c>
      <c r="I76" s="36">
        <v>6</v>
      </c>
      <c r="J76" s="36" t="s">
        <v>30</v>
      </c>
      <c r="K76" s="36">
        <v>7</v>
      </c>
      <c r="L76" s="44"/>
      <c r="M76" s="44"/>
      <c r="N76" s="44"/>
      <c r="O76" s="88"/>
      <c r="P76" s="38"/>
      <c r="Q76" s="39">
        <f t="shared" ref="Q76" si="8">ROUND(SUMPRODUCT(H76:P76,$H$9:$P$9)/100,1)</f>
        <v>2.6</v>
      </c>
      <c r="R76" s="40" t="str">
        <f t="shared" si="5"/>
        <v>F</v>
      </c>
      <c r="S76" s="41" t="str">
        <f t="shared" si="6"/>
        <v>Kém</v>
      </c>
      <c r="T76" s="42" t="str">
        <f t="shared" ref="T76" si="9">+IF(OR($H76=0,$I76=0,$J76=0,$K76=0),"Không đủ ĐKDT","")</f>
        <v/>
      </c>
      <c r="U76" s="43" t="s">
        <v>735</v>
      </c>
      <c r="V76" s="3"/>
      <c r="W76" s="30"/>
      <c r="X76" s="81" t="str">
        <f t="shared" si="7"/>
        <v>Học lại</v>
      </c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  <c r="AJ76" s="69"/>
      <c r="AK76" s="69"/>
      <c r="AL76" s="69"/>
      <c r="AM76" s="69"/>
    </row>
    <row r="77" spans="1:39" ht="9" customHeight="1" x14ac:dyDescent="0.25">
      <c r="A77" s="2"/>
      <c r="B77" s="45"/>
      <c r="C77" s="46"/>
      <c r="D77" s="46"/>
      <c r="E77" s="47"/>
      <c r="F77" s="47"/>
      <c r="G77" s="47"/>
      <c r="H77" s="48"/>
      <c r="I77" s="49"/>
      <c r="J77" s="49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3"/>
    </row>
    <row r="78" spans="1:39" ht="16.5" hidden="1" x14ac:dyDescent="0.25">
      <c r="A78" s="2"/>
      <c r="B78" s="109" t="s">
        <v>31</v>
      </c>
      <c r="C78" s="109"/>
      <c r="D78" s="46"/>
      <c r="E78" s="47"/>
      <c r="F78" s="47"/>
      <c r="G78" s="47"/>
      <c r="H78" s="48"/>
      <c r="I78" s="49"/>
      <c r="J78" s="49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3"/>
    </row>
    <row r="79" spans="1:39" ht="16.5" hidden="1" customHeight="1" x14ac:dyDescent="0.25">
      <c r="A79" s="2"/>
      <c r="B79" s="51" t="s">
        <v>32</v>
      </c>
      <c r="C79" s="51"/>
      <c r="D79" s="52">
        <f>+$AA$8</f>
        <v>67</v>
      </c>
      <c r="E79" s="53" t="s">
        <v>33</v>
      </c>
      <c r="F79" s="101" t="s">
        <v>34</v>
      </c>
      <c r="G79" s="101"/>
      <c r="H79" s="101"/>
      <c r="I79" s="101"/>
      <c r="J79" s="101"/>
      <c r="K79" s="101"/>
      <c r="L79" s="101"/>
      <c r="M79" s="101"/>
      <c r="N79" s="101"/>
      <c r="O79" s="101"/>
      <c r="P79" s="54">
        <f>$AA$8 -COUNTIF($T$9:$T$266,"Vắng") -COUNTIF($T$9:$T$266,"Vắng có phép") - COUNTIF($T$9:$T$266,"Đình chỉ thi") - COUNTIF($T$9:$T$266,"Không đủ ĐKDT")</f>
        <v>65</v>
      </c>
      <c r="Q79" s="54"/>
      <c r="R79" s="54"/>
      <c r="S79" s="55"/>
      <c r="T79" s="56" t="s">
        <v>33</v>
      </c>
      <c r="U79" s="55"/>
      <c r="V79" s="3"/>
    </row>
    <row r="80" spans="1:39" ht="16.5" hidden="1" customHeight="1" x14ac:dyDescent="0.25">
      <c r="A80" s="2"/>
      <c r="B80" s="51" t="s">
        <v>35</v>
      </c>
      <c r="C80" s="51"/>
      <c r="D80" s="52">
        <f>+$AL$8</f>
        <v>0</v>
      </c>
      <c r="E80" s="53" t="s">
        <v>33</v>
      </c>
      <c r="F80" s="101" t="s">
        <v>36</v>
      </c>
      <c r="G80" s="101"/>
      <c r="H80" s="101"/>
      <c r="I80" s="101"/>
      <c r="J80" s="101"/>
      <c r="K80" s="101"/>
      <c r="L80" s="101"/>
      <c r="M80" s="101"/>
      <c r="N80" s="101"/>
      <c r="O80" s="101"/>
      <c r="P80" s="57">
        <f>COUNTIF($T$9:$T$142,"Vắng")</f>
        <v>0</v>
      </c>
      <c r="Q80" s="57"/>
      <c r="R80" s="57"/>
      <c r="S80" s="58"/>
      <c r="T80" s="56" t="s">
        <v>33</v>
      </c>
      <c r="U80" s="58"/>
      <c r="V80" s="3"/>
    </row>
    <row r="81" spans="1:39" ht="16.5" hidden="1" customHeight="1" x14ac:dyDescent="0.25">
      <c r="A81" s="2"/>
      <c r="B81" s="51" t="s">
        <v>51</v>
      </c>
      <c r="C81" s="51"/>
      <c r="D81" s="67">
        <f>COUNTIF(X10:X76,"Học lại")</f>
        <v>67</v>
      </c>
      <c r="E81" s="53" t="s">
        <v>33</v>
      </c>
      <c r="F81" s="101" t="s">
        <v>52</v>
      </c>
      <c r="G81" s="101"/>
      <c r="H81" s="101"/>
      <c r="I81" s="101"/>
      <c r="J81" s="101"/>
      <c r="K81" s="101"/>
      <c r="L81" s="101"/>
      <c r="M81" s="101"/>
      <c r="N81" s="101"/>
      <c r="O81" s="101"/>
      <c r="P81" s="54">
        <f>COUNTIF($T$9:$T$142,"Vắng có phép")</f>
        <v>0</v>
      </c>
      <c r="Q81" s="54"/>
      <c r="R81" s="54"/>
      <c r="S81" s="55"/>
      <c r="T81" s="56" t="s">
        <v>33</v>
      </c>
      <c r="U81" s="55"/>
      <c r="V81" s="3"/>
    </row>
    <row r="82" spans="1:39" ht="3" hidden="1" customHeight="1" x14ac:dyDescent="0.25">
      <c r="A82" s="2"/>
      <c r="B82" s="45"/>
      <c r="C82" s="46"/>
      <c r="D82" s="46"/>
      <c r="E82" s="47"/>
      <c r="F82" s="47"/>
      <c r="G82" s="47"/>
      <c r="H82" s="48"/>
      <c r="I82" s="49"/>
      <c r="J82" s="49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3"/>
    </row>
    <row r="83" spans="1:39" hidden="1" x14ac:dyDescent="0.25">
      <c r="B83" s="89" t="s">
        <v>53</v>
      </c>
      <c r="C83" s="89"/>
      <c r="D83" s="90">
        <f>COUNTIF(X10:X76,"Thi lại")</f>
        <v>0</v>
      </c>
      <c r="E83" s="91" t="s">
        <v>33</v>
      </c>
      <c r="F83" s="3"/>
      <c r="G83" s="3"/>
      <c r="H83" s="3"/>
      <c r="I83" s="3"/>
      <c r="J83" s="102"/>
      <c r="K83" s="102"/>
      <c r="L83" s="102"/>
      <c r="M83" s="102"/>
      <c r="N83" s="102"/>
      <c r="O83" s="102"/>
      <c r="P83" s="102"/>
      <c r="Q83" s="102"/>
      <c r="R83" s="102"/>
      <c r="S83" s="102"/>
      <c r="T83" s="102"/>
      <c r="U83" s="102"/>
      <c r="V83" s="3"/>
    </row>
    <row r="84" spans="1:39" ht="24.75" hidden="1" customHeight="1" x14ac:dyDescent="0.25">
      <c r="B84" s="89"/>
      <c r="C84" s="89"/>
      <c r="D84" s="90"/>
      <c r="E84" s="91"/>
      <c r="F84" s="3"/>
      <c r="G84" s="3"/>
      <c r="H84" s="3"/>
      <c r="I84" s="3"/>
      <c r="J84" s="102" t="s">
        <v>55</v>
      </c>
      <c r="K84" s="102"/>
      <c r="L84" s="102"/>
      <c r="M84" s="102"/>
      <c r="N84" s="102"/>
      <c r="O84" s="102"/>
      <c r="P84" s="102"/>
      <c r="Q84" s="102"/>
      <c r="R84" s="102"/>
      <c r="S84" s="102"/>
      <c r="T84" s="102"/>
      <c r="U84" s="102"/>
      <c r="V84" s="3"/>
    </row>
    <row r="85" spans="1:39" hidden="1" x14ac:dyDescent="0.25">
      <c r="A85" s="59"/>
      <c r="B85" s="97" t="s">
        <v>37</v>
      </c>
      <c r="C85" s="97"/>
      <c r="D85" s="97"/>
      <c r="E85" s="97"/>
      <c r="F85" s="97"/>
      <c r="G85" s="97"/>
      <c r="H85" s="97"/>
      <c r="I85" s="60"/>
      <c r="J85" s="99" t="s">
        <v>38</v>
      </c>
      <c r="K85" s="99"/>
      <c r="L85" s="99"/>
      <c r="M85" s="99"/>
      <c r="N85" s="99"/>
      <c r="O85" s="99"/>
      <c r="P85" s="99"/>
      <c r="Q85" s="99"/>
      <c r="R85" s="99"/>
      <c r="S85" s="99"/>
      <c r="T85" s="99"/>
      <c r="U85" s="99"/>
      <c r="V85" s="3"/>
    </row>
    <row r="86" spans="1:39" ht="4.5" hidden="1" customHeight="1" x14ac:dyDescent="0.25">
      <c r="A86" s="2"/>
      <c r="B86" s="45"/>
      <c r="C86" s="61"/>
      <c r="D86" s="61"/>
      <c r="E86" s="62"/>
      <c r="F86" s="62"/>
      <c r="G86" s="62"/>
      <c r="H86" s="63"/>
      <c r="I86" s="64"/>
      <c r="J86" s="64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</row>
    <row r="87" spans="1:39" s="2" customFormat="1" hidden="1" x14ac:dyDescent="0.25">
      <c r="B87" s="97" t="s">
        <v>39</v>
      </c>
      <c r="C87" s="97"/>
      <c r="D87" s="100" t="s">
        <v>40</v>
      </c>
      <c r="E87" s="100"/>
      <c r="F87" s="100"/>
      <c r="G87" s="100"/>
      <c r="H87" s="100"/>
      <c r="I87" s="64"/>
      <c r="J87" s="64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3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</row>
    <row r="88" spans="1:39" s="2" customFormat="1" hidden="1" x14ac:dyDescent="0.25">
      <c r="A88" s="1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</row>
    <row r="89" spans="1:39" s="2" customFormat="1" hidden="1" x14ac:dyDescent="0.25">
      <c r="A89" s="1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</row>
    <row r="90" spans="1:39" s="2" customFormat="1" hidden="1" x14ac:dyDescent="0.25">
      <c r="A90" s="1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</row>
    <row r="91" spans="1:39" s="2" customFormat="1" ht="9.75" hidden="1" customHeight="1" x14ac:dyDescent="0.25">
      <c r="A91" s="1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</row>
    <row r="92" spans="1:39" s="2" customFormat="1" ht="3.75" hidden="1" customHeight="1" x14ac:dyDescent="0.25">
      <c r="A92" s="1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</row>
    <row r="93" spans="1:39" s="2" customFormat="1" ht="18" hidden="1" customHeight="1" x14ac:dyDescent="0.25">
      <c r="A93" s="1"/>
      <c r="B93" s="96" t="s">
        <v>41</v>
      </c>
      <c r="C93" s="96"/>
      <c r="D93" s="96" t="s">
        <v>54</v>
      </c>
      <c r="E93" s="96"/>
      <c r="F93" s="96"/>
      <c r="G93" s="96"/>
      <c r="H93" s="96"/>
      <c r="I93" s="96"/>
      <c r="J93" s="96" t="s">
        <v>42</v>
      </c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3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</row>
    <row r="94" spans="1:39" s="2" customFormat="1" ht="4.5" hidden="1" customHeight="1" x14ac:dyDescent="0.25">
      <c r="A94" s="1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</row>
    <row r="95" spans="1:39" s="2" customFormat="1" ht="36.75" hidden="1" customHeight="1" x14ac:dyDescent="0.25">
      <c r="A95" s="1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</row>
    <row r="96" spans="1:39" s="2" customFormat="1" ht="32.25" customHeight="1" x14ac:dyDescent="0.25">
      <c r="A96" s="1"/>
      <c r="B96" s="97" t="s">
        <v>43</v>
      </c>
      <c r="C96" s="97"/>
      <c r="D96" s="97"/>
      <c r="E96" s="97"/>
      <c r="F96" s="97"/>
      <c r="G96" s="97"/>
      <c r="H96" s="97"/>
      <c r="I96" s="60"/>
      <c r="J96" s="98" t="s">
        <v>56</v>
      </c>
      <c r="K96" s="99"/>
      <c r="L96" s="99"/>
      <c r="M96" s="99"/>
      <c r="N96" s="99"/>
      <c r="O96" s="99"/>
      <c r="P96" s="99"/>
      <c r="Q96" s="99"/>
      <c r="R96" s="99"/>
      <c r="S96" s="99"/>
      <c r="T96" s="99"/>
      <c r="U96" s="99"/>
      <c r="V96" s="3"/>
      <c r="X96" s="68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8"/>
      <c r="AJ96" s="68"/>
      <c r="AK96" s="68"/>
      <c r="AL96" s="68"/>
      <c r="AM96" s="68"/>
    </row>
    <row r="97" spans="1:39" s="2" customFormat="1" hidden="1" x14ac:dyDescent="0.25">
      <c r="A97" s="1"/>
      <c r="B97" s="45"/>
      <c r="C97" s="61"/>
      <c r="D97" s="61"/>
      <c r="E97" s="62"/>
      <c r="F97" s="62"/>
      <c r="G97" s="62"/>
      <c r="H97" s="63"/>
      <c r="I97" s="64"/>
      <c r="J97" s="64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1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</row>
    <row r="98" spans="1:39" s="2" customFormat="1" x14ac:dyDescent="0.25">
      <c r="A98" s="1"/>
      <c r="B98" s="97" t="s">
        <v>39</v>
      </c>
      <c r="C98" s="97"/>
      <c r="D98" s="100" t="s">
        <v>732</v>
      </c>
      <c r="E98" s="100"/>
      <c r="F98" s="100"/>
      <c r="G98" s="100"/>
      <c r="H98" s="100"/>
      <c r="I98" s="64"/>
      <c r="J98" s="64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1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</row>
    <row r="99" spans="1:39" s="2" customFormat="1" ht="9" customHeight="1" x14ac:dyDescent="0.25">
      <c r="A99" s="1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1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</row>
    <row r="100" spans="1:39" ht="12" customHeight="1" x14ac:dyDescent="0.25"/>
    <row r="101" spans="1:39" ht="12" customHeight="1" x14ac:dyDescent="0.25"/>
    <row r="103" spans="1:39" x14ac:dyDescent="0.25">
      <c r="B103" s="95"/>
      <c r="C103" s="95"/>
      <c r="D103" s="95"/>
      <c r="E103" s="95"/>
      <c r="F103" s="95"/>
      <c r="G103" s="95"/>
      <c r="H103" s="95"/>
      <c r="I103" s="95"/>
      <c r="J103" s="95" t="s">
        <v>57</v>
      </c>
      <c r="K103" s="95"/>
      <c r="L103" s="95"/>
      <c r="M103" s="95"/>
      <c r="N103" s="95"/>
      <c r="O103" s="95"/>
      <c r="P103" s="95"/>
      <c r="Q103" s="95"/>
      <c r="R103" s="95"/>
      <c r="S103" s="95"/>
      <c r="T103" s="95"/>
      <c r="U103" s="95"/>
    </row>
  </sheetData>
  <sheetProtection formatCells="0" formatColumns="0" formatRows="0" insertColumns="0" insertRows="0" insertHyperlinks="0" deleteColumns="0" deleteRows="0" sort="0" autoFilter="0" pivotTables="0"/>
  <autoFilter ref="A8:AM76">
    <filterColumn colId="3" showButton="0"/>
  </autoFilter>
  <mergeCells count="58">
    <mergeCell ref="J83:U83"/>
    <mergeCell ref="J84:U84"/>
    <mergeCell ref="B85:H85"/>
    <mergeCell ref="J85:U85"/>
    <mergeCell ref="B103:C103"/>
    <mergeCell ref="D103:I103"/>
    <mergeCell ref="J103:U103"/>
    <mergeCell ref="B93:C93"/>
    <mergeCell ref="D93:I93"/>
    <mergeCell ref="J93:U93"/>
    <mergeCell ref="B96:H96"/>
    <mergeCell ref="J96:U96"/>
    <mergeCell ref="B98:C98"/>
    <mergeCell ref="D98:H98"/>
    <mergeCell ref="I7:I8"/>
    <mergeCell ref="F81:O81"/>
    <mergeCell ref="K7:K8"/>
    <mergeCell ref="L7:L8"/>
    <mergeCell ref="M7:M8"/>
    <mergeCell ref="AJ4:AK6"/>
    <mergeCell ref="B87:C87"/>
    <mergeCell ref="D87:H87"/>
    <mergeCell ref="T7:T9"/>
    <mergeCell ref="U7:U9"/>
    <mergeCell ref="B9:G9"/>
    <mergeCell ref="B78:C78"/>
    <mergeCell ref="F79:O79"/>
    <mergeCell ref="F80:O80"/>
    <mergeCell ref="N7:N8"/>
    <mergeCell ref="O7:O8"/>
    <mergeCell ref="P7:P8"/>
    <mergeCell ref="Q7:Q9"/>
    <mergeCell ref="R7:R8"/>
    <mergeCell ref="S7:S8"/>
    <mergeCell ref="H7:H8"/>
    <mergeCell ref="AL4:AM6"/>
    <mergeCell ref="B5:C5"/>
    <mergeCell ref="G5:O5"/>
    <mergeCell ref="P5:U5"/>
    <mergeCell ref="B7:B8"/>
    <mergeCell ref="C7:C8"/>
    <mergeCell ref="D7:E8"/>
    <mergeCell ref="F7:F8"/>
    <mergeCell ref="G7:G8"/>
    <mergeCell ref="Y4:Y7"/>
    <mergeCell ref="Z4:Z7"/>
    <mergeCell ref="AA4:AA7"/>
    <mergeCell ref="AB4:AE6"/>
    <mergeCell ref="AF4:AG6"/>
    <mergeCell ref="AH4:AI6"/>
    <mergeCell ref="J7:J8"/>
    <mergeCell ref="B1:G1"/>
    <mergeCell ref="H1:U1"/>
    <mergeCell ref="B2:G2"/>
    <mergeCell ref="H2:U2"/>
    <mergeCell ref="B4:C4"/>
    <mergeCell ref="D4:O4"/>
    <mergeCell ref="P4:U4"/>
  </mergeCells>
  <conditionalFormatting sqref="H10:N76 P10:P76">
    <cfRule type="cellIs" dxfId="11" priority="3" operator="greaterThan">
      <formula>10</formula>
    </cfRule>
  </conditionalFormatting>
  <conditionalFormatting sqref="O1:O1048576">
    <cfRule type="duplicateValues" dxfId="10" priority="2"/>
  </conditionalFormatting>
  <conditionalFormatting sqref="C1:C1048576">
    <cfRule type="duplicateValues" dxfId="9" priority="1"/>
  </conditionalFormatting>
  <dataValidations count="1">
    <dataValidation allowBlank="1" showInputMessage="1" showErrorMessage="1" errorTitle="Không xóa dữ liệu" error="Không xóa dữ liệu" prompt="Không xóa dữ liệu" sqref="D81 Y2:AM8 X10:X76"/>
  </dataValidations>
  <pageMargins left="0.17" right="3.937007874015748E-2" top="0.23622047244094491" bottom="0.35433070866141736" header="0.15748031496062992" footer="0.11811023622047245"/>
  <pageSetup paperSize="9" scale="95" orientation="portrait" r:id="rId1"/>
  <headerFooter alignWithMargins="0">
    <oddFooter>&amp;R&amp;"Times New Roman,Italic"&amp;11Trang &amp;P</oddFooter>
  </headerFooter>
  <colBreaks count="1" manualBreakCount="1">
    <brk id="2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3"/>
  <sheetViews>
    <sheetView workbookViewId="0">
      <pane ySplit="3" topLeftCell="A4" activePane="bottomLeft" state="frozen"/>
      <selection activeCell="Y57" sqref="Y57"/>
      <selection pane="bottomLeft" activeCell="G102" sqref="G102"/>
    </sheetView>
  </sheetViews>
  <sheetFormatPr defaultColWidth="9" defaultRowHeight="15.75" x14ac:dyDescent="0.25"/>
  <cols>
    <col min="1" max="1" width="0.375" style="1" customWidth="1"/>
    <col min="2" max="2" width="4" style="1" customWidth="1"/>
    <col min="3" max="3" width="11.375" style="1" customWidth="1"/>
    <col min="4" max="4" width="15.5" style="1" customWidth="1"/>
    <col min="5" max="5" width="7.25" style="1" customWidth="1"/>
    <col min="6" max="6" width="9.375" style="1" hidden="1" customWidth="1"/>
    <col min="7" max="7" width="11.625" style="1" customWidth="1"/>
    <col min="8" max="11" width="4.375" style="1" customWidth="1"/>
    <col min="12" max="12" width="3.25" style="1" customWidth="1"/>
    <col min="13" max="13" width="3.5" style="1" customWidth="1"/>
    <col min="14" max="14" width="7.375" style="1" customWidth="1"/>
    <col min="15" max="15" width="9.125" style="1" hidden="1" customWidth="1"/>
    <col min="16" max="16" width="4.25" style="1" hidden="1" customWidth="1"/>
    <col min="17" max="18" width="6.5" style="1" hidden="1" customWidth="1"/>
    <col min="19" max="19" width="11.875" style="1" hidden="1" customWidth="1"/>
    <col min="20" max="20" width="12.125" style="1" customWidth="1"/>
    <col min="21" max="21" width="5.75" style="1" customWidth="1"/>
    <col min="22" max="22" width="6.5" style="1" customWidth="1"/>
    <col min="23" max="23" width="6.5" style="2" customWidth="1"/>
    <col min="24" max="24" width="9" style="68"/>
    <col min="25" max="25" width="9.125" style="68" bestFit="1" customWidth="1"/>
    <col min="26" max="26" width="9" style="68"/>
    <col min="27" max="27" width="10.375" style="68" bestFit="1" customWidth="1"/>
    <col min="28" max="28" width="9.125" style="68" bestFit="1" customWidth="1"/>
    <col min="29" max="39" width="9" style="68"/>
    <col min="40" max="16384" width="9" style="1"/>
  </cols>
  <sheetData>
    <row r="1" spans="2:39" ht="27.75" customHeight="1" x14ac:dyDescent="0.3">
      <c r="B1" s="122" t="s">
        <v>0</v>
      </c>
      <c r="C1" s="122"/>
      <c r="D1" s="122"/>
      <c r="E1" s="122"/>
      <c r="F1" s="122"/>
      <c r="G1" s="122"/>
      <c r="H1" s="123" t="s">
        <v>1</v>
      </c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3"/>
    </row>
    <row r="2" spans="2:39" ht="25.5" customHeight="1" x14ac:dyDescent="0.25">
      <c r="B2" s="124" t="s">
        <v>2</v>
      </c>
      <c r="C2" s="124"/>
      <c r="D2" s="124"/>
      <c r="E2" s="124"/>
      <c r="F2" s="124"/>
      <c r="G2" s="124"/>
      <c r="H2" s="125" t="s">
        <v>58</v>
      </c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4"/>
      <c r="W2" s="5"/>
      <c r="AE2" s="69"/>
      <c r="AF2" s="70"/>
      <c r="AG2" s="69"/>
      <c r="AH2" s="69"/>
      <c r="AI2" s="69"/>
      <c r="AJ2" s="70"/>
      <c r="AK2" s="69"/>
    </row>
    <row r="3" spans="2:39" ht="4.5" customHeight="1" x14ac:dyDescent="0.25">
      <c r="B3" s="6"/>
      <c r="C3" s="6"/>
      <c r="D3" s="6"/>
      <c r="E3" s="6"/>
      <c r="F3" s="6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4"/>
      <c r="W3" s="5"/>
      <c r="AF3" s="71"/>
      <c r="AJ3" s="71"/>
    </row>
    <row r="4" spans="2:39" ht="23.25" customHeight="1" x14ac:dyDescent="0.25">
      <c r="B4" s="126" t="s">
        <v>3</v>
      </c>
      <c r="C4" s="126"/>
      <c r="D4" s="127" t="s">
        <v>736</v>
      </c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8" t="s">
        <v>1230</v>
      </c>
      <c r="Q4" s="128"/>
      <c r="R4" s="128"/>
      <c r="S4" s="128"/>
      <c r="T4" s="128"/>
      <c r="U4" s="128"/>
      <c r="X4" s="69"/>
      <c r="Y4" s="113" t="s">
        <v>50</v>
      </c>
      <c r="Z4" s="113" t="s">
        <v>9</v>
      </c>
      <c r="AA4" s="113" t="s">
        <v>49</v>
      </c>
      <c r="AB4" s="113" t="s">
        <v>48</v>
      </c>
      <c r="AC4" s="113"/>
      <c r="AD4" s="113"/>
      <c r="AE4" s="113"/>
      <c r="AF4" s="113" t="s">
        <v>47</v>
      </c>
      <c r="AG4" s="113"/>
      <c r="AH4" s="113" t="s">
        <v>45</v>
      </c>
      <c r="AI4" s="113"/>
      <c r="AJ4" s="113" t="s">
        <v>46</v>
      </c>
      <c r="AK4" s="113"/>
      <c r="AL4" s="113" t="s">
        <v>44</v>
      </c>
      <c r="AM4" s="113"/>
    </row>
    <row r="5" spans="2:39" ht="17.25" customHeight="1" x14ac:dyDescent="0.25">
      <c r="B5" s="114" t="s">
        <v>4</v>
      </c>
      <c r="C5" s="114"/>
      <c r="D5" s="9"/>
      <c r="G5" s="115" t="s">
        <v>304</v>
      </c>
      <c r="H5" s="115"/>
      <c r="I5" s="115"/>
      <c r="J5" s="115"/>
      <c r="K5" s="115"/>
      <c r="L5" s="115"/>
      <c r="M5" s="115"/>
      <c r="N5" s="115"/>
      <c r="O5" s="115"/>
      <c r="P5" s="115" t="s">
        <v>305</v>
      </c>
      <c r="Q5" s="115"/>
      <c r="R5" s="115"/>
      <c r="S5" s="115"/>
      <c r="T5" s="115"/>
      <c r="U5" s="115"/>
      <c r="X5" s="69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</row>
    <row r="6" spans="2:39" ht="5.25" customHeight="1" x14ac:dyDescent="0.25"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1"/>
      <c r="P6" s="65"/>
      <c r="Q6" s="3"/>
      <c r="R6" s="3"/>
      <c r="S6" s="3"/>
      <c r="T6" s="3"/>
      <c r="U6" s="3"/>
      <c r="X6" s="69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</row>
    <row r="7" spans="2:39" ht="32.25" customHeight="1" x14ac:dyDescent="0.25">
      <c r="B7" s="103" t="s">
        <v>5</v>
      </c>
      <c r="C7" s="116" t="s">
        <v>6</v>
      </c>
      <c r="D7" s="118" t="s">
        <v>7</v>
      </c>
      <c r="E7" s="119"/>
      <c r="F7" s="103" t="s">
        <v>8</v>
      </c>
      <c r="G7" s="103" t="s">
        <v>9</v>
      </c>
      <c r="H7" s="112" t="s">
        <v>10</v>
      </c>
      <c r="I7" s="112" t="s">
        <v>11</v>
      </c>
      <c r="J7" s="112" t="s">
        <v>12</v>
      </c>
      <c r="K7" s="112" t="s">
        <v>13</v>
      </c>
      <c r="L7" s="110" t="s">
        <v>14</v>
      </c>
      <c r="M7" s="110" t="s">
        <v>15</v>
      </c>
      <c r="N7" s="110" t="s">
        <v>16</v>
      </c>
      <c r="O7" s="111" t="s">
        <v>17</v>
      </c>
      <c r="P7" s="110" t="s">
        <v>18</v>
      </c>
      <c r="Q7" s="103" t="s">
        <v>19</v>
      </c>
      <c r="R7" s="110" t="s">
        <v>20</v>
      </c>
      <c r="S7" s="103" t="s">
        <v>21</v>
      </c>
      <c r="T7" s="103" t="s">
        <v>22</v>
      </c>
      <c r="U7" s="103" t="s">
        <v>23</v>
      </c>
      <c r="X7" s="69"/>
      <c r="Y7" s="113"/>
      <c r="Z7" s="113"/>
      <c r="AA7" s="113"/>
      <c r="AB7" s="72" t="s">
        <v>24</v>
      </c>
      <c r="AC7" s="72" t="s">
        <v>25</v>
      </c>
      <c r="AD7" s="72" t="s">
        <v>26</v>
      </c>
      <c r="AE7" s="72" t="s">
        <v>27</v>
      </c>
      <c r="AF7" s="72" t="s">
        <v>28</v>
      </c>
      <c r="AG7" s="72" t="s">
        <v>27</v>
      </c>
      <c r="AH7" s="72" t="s">
        <v>28</v>
      </c>
      <c r="AI7" s="72" t="s">
        <v>27</v>
      </c>
      <c r="AJ7" s="72" t="s">
        <v>28</v>
      </c>
      <c r="AK7" s="72" t="s">
        <v>27</v>
      </c>
      <c r="AL7" s="72" t="s">
        <v>28</v>
      </c>
      <c r="AM7" s="73" t="s">
        <v>27</v>
      </c>
    </row>
    <row r="8" spans="2:39" ht="32.25" customHeight="1" x14ac:dyDescent="0.25">
      <c r="B8" s="105"/>
      <c r="C8" s="117"/>
      <c r="D8" s="120"/>
      <c r="E8" s="121"/>
      <c r="F8" s="105"/>
      <c r="G8" s="105"/>
      <c r="H8" s="112"/>
      <c r="I8" s="112"/>
      <c r="J8" s="112"/>
      <c r="K8" s="112"/>
      <c r="L8" s="110"/>
      <c r="M8" s="110"/>
      <c r="N8" s="110"/>
      <c r="O8" s="111"/>
      <c r="P8" s="110"/>
      <c r="Q8" s="104"/>
      <c r="R8" s="110"/>
      <c r="S8" s="105"/>
      <c r="T8" s="104"/>
      <c r="U8" s="104"/>
      <c r="W8" s="12"/>
      <c r="X8" s="69"/>
      <c r="Y8" s="74" t="str">
        <f>+D4</f>
        <v>Kinh tế Vi mô 1</v>
      </c>
      <c r="Z8" s="75" t="str">
        <f>+P4</f>
        <v>Nhóm: BSA1310-03</v>
      </c>
      <c r="AA8" s="76">
        <f>+$AJ$8+$AL$8+$AH$8</f>
        <v>67</v>
      </c>
      <c r="AB8" s="70">
        <f>COUNTIF($T$9:$T$136,"Khiển trách")</f>
        <v>0</v>
      </c>
      <c r="AC8" s="70">
        <f>COUNTIF($T$9:$T$136,"Cảnh cáo")</f>
        <v>0</v>
      </c>
      <c r="AD8" s="70">
        <f>COUNTIF($T$9:$T$136,"Đình chỉ thi")</f>
        <v>0</v>
      </c>
      <c r="AE8" s="77">
        <f>+($AB$8+$AC$8+$AD$8)/$AA$8*100%</f>
        <v>0</v>
      </c>
      <c r="AF8" s="70">
        <f>SUM(COUNTIF($T$9:$T$134,"Vắng"),COUNTIF($T$9:$T$134,"Vắng có phép"))</f>
        <v>0</v>
      </c>
      <c r="AG8" s="78">
        <f>+$AF$8/$AA$8</f>
        <v>0</v>
      </c>
      <c r="AH8" s="79">
        <f>COUNTIF($X$9:$X$134,"Thi lại")</f>
        <v>0</v>
      </c>
      <c r="AI8" s="78">
        <f>+$AH$8/$AA$8</f>
        <v>0</v>
      </c>
      <c r="AJ8" s="79">
        <f>COUNTIF($X$9:$X$135,"Học lại")</f>
        <v>67</v>
      </c>
      <c r="AK8" s="78">
        <f>+$AJ$8/$AA$8</f>
        <v>1</v>
      </c>
      <c r="AL8" s="70">
        <f>COUNTIF($X$10:$X$135,"Đạt")</f>
        <v>0</v>
      </c>
      <c r="AM8" s="77">
        <f>+$AL$8/$AA$8</f>
        <v>0</v>
      </c>
    </row>
    <row r="9" spans="2:39" ht="14.25" customHeight="1" x14ac:dyDescent="0.25">
      <c r="B9" s="106" t="s">
        <v>29</v>
      </c>
      <c r="C9" s="107"/>
      <c r="D9" s="107"/>
      <c r="E9" s="107"/>
      <c r="F9" s="107"/>
      <c r="G9" s="108"/>
      <c r="H9" s="13">
        <v>10</v>
      </c>
      <c r="I9" s="13">
        <v>10</v>
      </c>
      <c r="J9" s="14"/>
      <c r="K9" s="13">
        <v>20</v>
      </c>
      <c r="L9" s="15"/>
      <c r="M9" s="16"/>
      <c r="N9" s="16"/>
      <c r="O9" s="17"/>
      <c r="P9" s="66">
        <f>100-(H9+I9+J9+K9)</f>
        <v>60</v>
      </c>
      <c r="Q9" s="105"/>
      <c r="R9" s="18"/>
      <c r="S9" s="18"/>
      <c r="T9" s="105"/>
      <c r="U9" s="105"/>
      <c r="X9" s="69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</row>
    <row r="10" spans="2:39" ht="15.75" customHeight="1" x14ac:dyDescent="0.25">
      <c r="B10" s="19">
        <v>1</v>
      </c>
      <c r="C10" s="20" t="s">
        <v>1069</v>
      </c>
      <c r="D10" s="21" t="s">
        <v>554</v>
      </c>
      <c r="E10" s="22" t="s">
        <v>566</v>
      </c>
      <c r="F10" s="23" t="s">
        <v>187</v>
      </c>
      <c r="G10" s="20" t="s">
        <v>615</v>
      </c>
      <c r="H10" s="24">
        <v>8</v>
      </c>
      <c r="I10" s="24">
        <v>7</v>
      </c>
      <c r="J10" s="24" t="s">
        <v>30</v>
      </c>
      <c r="K10" s="24">
        <v>8</v>
      </c>
      <c r="L10" s="25"/>
      <c r="M10" s="25"/>
      <c r="N10" s="25"/>
      <c r="O10" s="87"/>
      <c r="P10" s="26"/>
      <c r="Q10" s="27">
        <f>ROUND(SUMPRODUCT(H10:P10,$H$9:$P$9)/100,1)</f>
        <v>3.1</v>
      </c>
      <c r="R10" s="28" t="str">
        <f t="shared" ref="R10:R73" si="0">IF(AND($Q10&gt;=9,$Q10&lt;=10),"A+","")&amp;IF(AND($Q10&gt;=8.5,$Q10&lt;=8.9),"A","")&amp;IF(AND($Q10&gt;=8,$Q10&lt;=8.4),"B+","")&amp;IF(AND($Q10&gt;=7,$Q10&lt;=7.9),"B","")&amp;IF(AND($Q10&gt;=6.5,$Q10&lt;=6.9),"C+","")&amp;IF(AND($Q10&gt;=5.5,$Q10&lt;=6.4),"C","")&amp;IF(AND($Q10&gt;=5,$Q10&lt;=5.4),"D+","")&amp;IF(AND($Q10&gt;=4,$Q10&lt;=4.9),"D","")&amp;IF(AND($Q10&lt;4),"F","")</f>
        <v>F</v>
      </c>
      <c r="S10" s="28" t="str">
        <f t="shared" ref="S10:S73" si="1">IF($Q10&lt;4,"Kém",IF(AND($Q10&gt;=4,$Q10&lt;=5.4),"Trung bình yếu",IF(AND($Q10&gt;=5.5,$Q10&lt;=6.9),"Trung bình",IF(AND($Q10&gt;=7,$Q10&lt;=8.4),"Khá",IF(AND($Q10&gt;=8.5,$Q10&lt;=10),"Giỏi","")))))</f>
        <v>Kém</v>
      </c>
      <c r="T10" s="92" t="str">
        <f>+IF(OR($H10=0,$I10=0,$J10=0,$K10=0),"Không đủ ĐKDT","")</f>
        <v/>
      </c>
      <c r="U10" s="29" t="s">
        <v>1232</v>
      </c>
      <c r="V10" s="3"/>
      <c r="W10" s="30"/>
      <c r="X10" s="81" t="str">
        <f>IF(T10="Không đủ ĐKDT","Học lại",IF(T10="Đình chỉ thi","Học lại",IF(AND(MID(G10,2,2)&gt;="12",T10="Vắng"),"Học lại",IF(T10="Vắng có phép", "Thi lại",IF(T10="Nợ học phí", "Thi lại",IF(AND((MID(G10,2,2)&lt;"12"),Q10&lt;4.5),"Thi lại",IF(Q10&lt;4,"Học lại","Đạt")))))))</f>
        <v>Học lại</v>
      </c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</row>
    <row r="11" spans="2:39" ht="15.75" customHeight="1" x14ac:dyDescent="0.25">
      <c r="B11" s="31">
        <v>2</v>
      </c>
      <c r="C11" s="32" t="s">
        <v>1070</v>
      </c>
      <c r="D11" s="33" t="s">
        <v>1071</v>
      </c>
      <c r="E11" s="34" t="s">
        <v>59</v>
      </c>
      <c r="F11" s="35" t="s">
        <v>1072</v>
      </c>
      <c r="G11" s="32" t="s">
        <v>601</v>
      </c>
      <c r="H11" s="36">
        <v>8</v>
      </c>
      <c r="I11" s="36">
        <v>7</v>
      </c>
      <c r="J11" s="36" t="s">
        <v>30</v>
      </c>
      <c r="K11" s="36">
        <v>7</v>
      </c>
      <c r="L11" s="37"/>
      <c r="M11" s="37"/>
      <c r="N11" s="37"/>
      <c r="O11" s="88"/>
      <c r="P11" s="38"/>
      <c r="Q11" s="39">
        <f>ROUND(SUMPRODUCT(H11:P11,$H$9:$P$9)/100,1)</f>
        <v>2.9</v>
      </c>
      <c r="R11" s="40" t="str">
        <f t="shared" si="0"/>
        <v>F</v>
      </c>
      <c r="S11" s="41" t="str">
        <f t="shared" si="1"/>
        <v>Kém</v>
      </c>
      <c r="T11" s="42" t="str">
        <f>+IF(OR($H11=0,$I11=0,$J11=0,$K11=0),"Không đủ ĐKDT","")</f>
        <v/>
      </c>
      <c r="U11" s="43" t="s">
        <v>1232</v>
      </c>
      <c r="V11" s="3"/>
      <c r="W11" s="30"/>
      <c r="X11" s="81" t="str">
        <f t="shared" ref="X11:X74" si="2">IF(T11="Không đủ ĐKDT","Học lại",IF(T11="Đình chỉ thi","Học lại",IF(AND(MID(G11,2,2)&gt;="12",T11="Vắng"),"Học lại",IF(T11="Vắng có phép", "Thi lại",IF(T11="Nợ học phí", "Thi lại",IF(AND((MID(G11,2,2)&lt;"12"),Q11&lt;4.5),"Thi lại",IF(Q11&lt;4,"Học lại","Đạt")))))))</f>
        <v>Học lại</v>
      </c>
      <c r="Y11" s="80"/>
      <c r="Z11" s="80"/>
      <c r="AA11" s="80"/>
      <c r="AB11" s="72"/>
      <c r="AC11" s="72"/>
      <c r="AD11" s="72"/>
      <c r="AE11" s="72"/>
      <c r="AF11" s="71"/>
      <c r="AG11" s="72"/>
      <c r="AH11" s="72"/>
      <c r="AI11" s="72"/>
      <c r="AJ11" s="72"/>
      <c r="AK11" s="72"/>
      <c r="AL11" s="72"/>
      <c r="AM11" s="73"/>
    </row>
    <row r="12" spans="2:39" ht="15.75" customHeight="1" x14ac:dyDescent="0.25">
      <c r="B12" s="31">
        <v>3</v>
      </c>
      <c r="C12" s="32" t="s">
        <v>1073</v>
      </c>
      <c r="D12" s="33" t="s">
        <v>1074</v>
      </c>
      <c r="E12" s="34" t="s">
        <v>59</v>
      </c>
      <c r="F12" s="35" t="s">
        <v>708</v>
      </c>
      <c r="G12" s="32" t="s">
        <v>588</v>
      </c>
      <c r="H12" s="36">
        <v>9</v>
      </c>
      <c r="I12" s="36">
        <v>7</v>
      </c>
      <c r="J12" s="36" t="s">
        <v>30</v>
      </c>
      <c r="K12" s="36">
        <v>7</v>
      </c>
      <c r="L12" s="44"/>
      <c r="M12" s="44"/>
      <c r="N12" s="44"/>
      <c r="O12" s="88"/>
      <c r="P12" s="38"/>
      <c r="Q12" s="39">
        <f t="shared" ref="Q12:Q75" si="3">ROUND(SUMPRODUCT(H12:P12,$H$9:$P$9)/100,1)</f>
        <v>3</v>
      </c>
      <c r="R12" s="40" t="str">
        <f t="shared" si="0"/>
        <v>F</v>
      </c>
      <c r="S12" s="41" t="str">
        <f t="shared" si="1"/>
        <v>Kém</v>
      </c>
      <c r="T12" s="42" t="str">
        <f t="shared" ref="T12:T75" si="4">+IF(OR($H12=0,$I12=0,$J12=0,$K12=0),"Không đủ ĐKDT","")</f>
        <v/>
      </c>
      <c r="U12" s="43" t="s">
        <v>1232</v>
      </c>
      <c r="V12" s="3"/>
      <c r="W12" s="30"/>
      <c r="X12" s="81" t="str">
        <f t="shared" si="2"/>
        <v>Học lại</v>
      </c>
      <c r="Y12" s="82"/>
      <c r="Z12" s="82"/>
      <c r="AA12" s="94"/>
      <c r="AB12" s="71"/>
      <c r="AC12" s="71"/>
      <c r="AD12" s="71"/>
      <c r="AE12" s="84"/>
      <c r="AF12" s="71"/>
      <c r="AG12" s="85"/>
      <c r="AH12" s="86"/>
      <c r="AI12" s="85"/>
      <c r="AJ12" s="86"/>
      <c r="AK12" s="85"/>
      <c r="AL12" s="71"/>
      <c r="AM12" s="84"/>
    </row>
    <row r="13" spans="2:39" ht="15.75" customHeight="1" x14ac:dyDescent="0.25">
      <c r="B13" s="31">
        <v>4</v>
      </c>
      <c r="C13" s="32" t="s">
        <v>1075</v>
      </c>
      <c r="D13" s="33" t="s">
        <v>1076</v>
      </c>
      <c r="E13" s="34" t="s">
        <v>59</v>
      </c>
      <c r="F13" s="35" t="s">
        <v>698</v>
      </c>
      <c r="G13" s="32" t="s">
        <v>588</v>
      </c>
      <c r="H13" s="36">
        <v>8</v>
      </c>
      <c r="I13" s="36">
        <v>7</v>
      </c>
      <c r="J13" s="36" t="s">
        <v>30</v>
      </c>
      <c r="K13" s="36">
        <v>7</v>
      </c>
      <c r="L13" s="44"/>
      <c r="M13" s="44"/>
      <c r="N13" s="44"/>
      <c r="O13" s="88"/>
      <c r="P13" s="38"/>
      <c r="Q13" s="39">
        <f t="shared" si="3"/>
        <v>2.9</v>
      </c>
      <c r="R13" s="40" t="str">
        <f t="shared" si="0"/>
        <v>F</v>
      </c>
      <c r="S13" s="41" t="str">
        <f t="shared" si="1"/>
        <v>Kém</v>
      </c>
      <c r="T13" s="42" t="str">
        <f t="shared" si="4"/>
        <v/>
      </c>
      <c r="U13" s="43" t="s">
        <v>1232</v>
      </c>
      <c r="V13" s="3"/>
      <c r="W13" s="30"/>
      <c r="X13" s="81" t="str">
        <f t="shared" si="2"/>
        <v>Học lại</v>
      </c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</row>
    <row r="14" spans="2:39" ht="15.75" customHeight="1" x14ac:dyDescent="0.25">
      <c r="B14" s="31">
        <v>5</v>
      </c>
      <c r="C14" s="32" t="s">
        <v>1077</v>
      </c>
      <c r="D14" s="33" t="s">
        <v>1078</v>
      </c>
      <c r="E14" s="34" t="s">
        <v>59</v>
      </c>
      <c r="F14" s="35" t="s">
        <v>708</v>
      </c>
      <c r="G14" s="32" t="s">
        <v>615</v>
      </c>
      <c r="H14" s="36">
        <v>7</v>
      </c>
      <c r="I14" s="36">
        <v>7</v>
      </c>
      <c r="J14" s="36" t="s">
        <v>30</v>
      </c>
      <c r="K14" s="36">
        <v>7</v>
      </c>
      <c r="L14" s="44"/>
      <c r="M14" s="44"/>
      <c r="N14" s="44"/>
      <c r="O14" s="88"/>
      <c r="P14" s="38"/>
      <c r="Q14" s="39">
        <f t="shared" si="3"/>
        <v>2.8</v>
      </c>
      <c r="R14" s="40" t="str">
        <f t="shared" si="0"/>
        <v>F</v>
      </c>
      <c r="S14" s="41" t="str">
        <f t="shared" si="1"/>
        <v>Kém</v>
      </c>
      <c r="T14" s="42" t="str">
        <f t="shared" si="4"/>
        <v/>
      </c>
      <c r="U14" s="43" t="s">
        <v>1232</v>
      </c>
      <c r="V14" s="3"/>
      <c r="W14" s="30"/>
      <c r="X14" s="81" t="str">
        <f t="shared" si="2"/>
        <v>Học lại</v>
      </c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</row>
    <row r="15" spans="2:39" ht="15.75" customHeight="1" x14ac:dyDescent="0.25">
      <c r="B15" s="31">
        <v>6</v>
      </c>
      <c r="C15" s="32" t="s">
        <v>1079</v>
      </c>
      <c r="D15" s="33" t="s">
        <v>1080</v>
      </c>
      <c r="E15" s="34" t="s">
        <v>59</v>
      </c>
      <c r="F15" s="35" t="s">
        <v>1081</v>
      </c>
      <c r="G15" s="32" t="s">
        <v>601</v>
      </c>
      <c r="H15" s="36">
        <v>8</v>
      </c>
      <c r="I15" s="36">
        <v>7</v>
      </c>
      <c r="J15" s="36" t="s">
        <v>30</v>
      </c>
      <c r="K15" s="36">
        <v>7</v>
      </c>
      <c r="L15" s="44"/>
      <c r="M15" s="44"/>
      <c r="N15" s="44"/>
      <c r="O15" s="88"/>
      <c r="P15" s="38"/>
      <c r="Q15" s="39">
        <f t="shared" si="3"/>
        <v>2.9</v>
      </c>
      <c r="R15" s="40" t="str">
        <f t="shared" si="0"/>
        <v>F</v>
      </c>
      <c r="S15" s="41" t="str">
        <f t="shared" si="1"/>
        <v>Kém</v>
      </c>
      <c r="T15" s="42" t="str">
        <f t="shared" si="4"/>
        <v/>
      </c>
      <c r="U15" s="43" t="s">
        <v>1232</v>
      </c>
      <c r="V15" s="3"/>
      <c r="W15" s="30"/>
      <c r="X15" s="81" t="str">
        <f t="shared" si="2"/>
        <v>Học lại</v>
      </c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</row>
    <row r="16" spans="2:39" ht="15.75" customHeight="1" x14ac:dyDescent="0.25">
      <c r="B16" s="31">
        <v>7</v>
      </c>
      <c r="C16" s="32" t="s">
        <v>1082</v>
      </c>
      <c r="D16" s="33" t="s">
        <v>75</v>
      </c>
      <c r="E16" s="34" t="s">
        <v>61</v>
      </c>
      <c r="F16" s="35" t="s">
        <v>1083</v>
      </c>
      <c r="G16" s="32" t="s">
        <v>611</v>
      </c>
      <c r="H16" s="36">
        <v>8</v>
      </c>
      <c r="I16" s="36">
        <v>8</v>
      </c>
      <c r="J16" s="36" t="s">
        <v>30</v>
      </c>
      <c r="K16" s="36">
        <v>7</v>
      </c>
      <c r="L16" s="44"/>
      <c r="M16" s="44"/>
      <c r="N16" s="44"/>
      <c r="O16" s="88"/>
      <c r="P16" s="38"/>
      <c r="Q16" s="39">
        <f t="shared" si="3"/>
        <v>3</v>
      </c>
      <c r="R16" s="40" t="str">
        <f t="shared" si="0"/>
        <v>F</v>
      </c>
      <c r="S16" s="41" t="str">
        <f t="shared" si="1"/>
        <v>Kém</v>
      </c>
      <c r="T16" s="42" t="str">
        <f t="shared" si="4"/>
        <v/>
      </c>
      <c r="U16" s="43" t="s">
        <v>1232</v>
      </c>
      <c r="V16" s="3"/>
      <c r="W16" s="30"/>
      <c r="X16" s="81" t="str">
        <f t="shared" si="2"/>
        <v>Học lại</v>
      </c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</row>
    <row r="17" spans="2:39" ht="15.75" customHeight="1" x14ac:dyDescent="0.25">
      <c r="B17" s="31">
        <v>8</v>
      </c>
      <c r="C17" s="32" t="s">
        <v>1084</v>
      </c>
      <c r="D17" s="33" t="s">
        <v>1085</v>
      </c>
      <c r="E17" s="34" t="s">
        <v>61</v>
      </c>
      <c r="F17" s="35" t="s">
        <v>183</v>
      </c>
      <c r="G17" s="32" t="s">
        <v>567</v>
      </c>
      <c r="H17" s="36">
        <v>9</v>
      </c>
      <c r="I17" s="36">
        <v>7</v>
      </c>
      <c r="J17" s="36" t="s">
        <v>30</v>
      </c>
      <c r="K17" s="36">
        <v>8</v>
      </c>
      <c r="L17" s="44"/>
      <c r="M17" s="44"/>
      <c r="N17" s="44"/>
      <c r="O17" s="88"/>
      <c r="P17" s="38"/>
      <c r="Q17" s="39">
        <f t="shared" si="3"/>
        <v>3.2</v>
      </c>
      <c r="R17" s="40" t="str">
        <f t="shared" si="0"/>
        <v>F</v>
      </c>
      <c r="S17" s="41" t="str">
        <f t="shared" si="1"/>
        <v>Kém</v>
      </c>
      <c r="T17" s="42" t="str">
        <f t="shared" si="4"/>
        <v/>
      </c>
      <c r="U17" s="43" t="s">
        <v>1232</v>
      </c>
      <c r="V17" s="3"/>
      <c r="W17" s="30"/>
      <c r="X17" s="81" t="str">
        <f t="shared" si="2"/>
        <v>Học lại</v>
      </c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</row>
    <row r="18" spans="2:39" ht="15.75" customHeight="1" x14ac:dyDescent="0.25">
      <c r="B18" s="31">
        <v>9</v>
      </c>
      <c r="C18" s="32" t="s">
        <v>1086</v>
      </c>
      <c r="D18" s="33" t="s">
        <v>1087</v>
      </c>
      <c r="E18" s="34" t="s">
        <v>1088</v>
      </c>
      <c r="F18" s="35" t="s">
        <v>435</v>
      </c>
      <c r="G18" s="32" t="s">
        <v>601</v>
      </c>
      <c r="H18" s="36">
        <v>8</v>
      </c>
      <c r="I18" s="36">
        <v>7</v>
      </c>
      <c r="J18" s="36" t="s">
        <v>30</v>
      </c>
      <c r="K18" s="36">
        <v>8</v>
      </c>
      <c r="L18" s="44"/>
      <c r="M18" s="44"/>
      <c r="N18" s="44"/>
      <c r="O18" s="88"/>
      <c r="P18" s="38"/>
      <c r="Q18" s="39">
        <f t="shared" si="3"/>
        <v>3.1</v>
      </c>
      <c r="R18" s="40" t="str">
        <f t="shared" si="0"/>
        <v>F</v>
      </c>
      <c r="S18" s="41" t="str">
        <f t="shared" si="1"/>
        <v>Kém</v>
      </c>
      <c r="T18" s="42" t="str">
        <f t="shared" si="4"/>
        <v/>
      </c>
      <c r="U18" s="43" t="s">
        <v>1232</v>
      </c>
      <c r="V18" s="3"/>
      <c r="W18" s="30"/>
      <c r="X18" s="81" t="str">
        <f t="shared" si="2"/>
        <v>Học lại</v>
      </c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</row>
    <row r="19" spans="2:39" ht="15.75" customHeight="1" x14ac:dyDescent="0.25">
      <c r="B19" s="31">
        <v>10</v>
      </c>
      <c r="C19" s="32" t="s">
        <v>1089</v>
      </c>
      <c r="D19" s="33" t="s">
        <v>1090</v>
      </c>
      <c r="E19" s="34" t="s">
        <v>102</v>
      </c>
      <c r="F19" s="35" t="s">
        <v>212</v>
      </c>
      <c r="G19" s="32" t="s">
        <v>615</v>
      </c>
      <c r="H19" s="36">
        <v>9</v>
      </c>
      <c r="I19" s="36">
        <v>7</v>
      </c>
      <c r="J19" s="36" t="s">
        <v>30</v>
      </c>
      <c r="K19" s="36">
        <v>8</v>
      </c>
      <c r="L19" s="44"/>
      <c r="M19" s="44"/>
      <c r="N19" s="44"/>
      <c r="O19" s="88"/>
      <c r="P19" s="38"/>
      <c r="Q19" s="39">
        <f t="shared" si="3"/>
        <v>3.2</v>
      </c>
      <c r="R19" s="40" t="str">
        <f t="shared" si="0"/>
        <v>F</v>
      </c>
      <c r="S19" s="41" t="str">
        <f t="shared" si="1"/>
        <v>Kém</v>
      </c>
      <c r="T19" s="42" t="str">
        <f t="shared" si="4"/>
        <v/>
      </c>
      <c r="U19" s="43" t="s">
        <v>1232</v>
      </c>
      <c r="V19" s="3"/>
      <c r="W19" s="30"/>
      <c r="X19" s="81" t="str">
        <f t="shared" si="2"/>
        <v>Học lại</v>
      </c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</row>
    <row r="20" spans="2:39" ht="15.75" customHeight="1" x14ac:dyDescent="0.25">
      <c r="B20" s="31">
        <v>11</v>
      </c>
      <c r="C20" s="32" t="s">
        <v>1091</v>
      </c>
      <c r="D20" s="33" t="s">
        <v>1092</v>
      </c>
      <c r="E20" s="34" t="s">
        <v>128</v>
      </c>
      <c r="F20" s="35" t="s">
        <v>1093</v>
      </c>
      <c r="G20" s="32" t="s">
        <v>1094</v>
      </c>
      <c r="H20" s="36">
        <v>7</v>
      </c>
      <c r="I20" s="36">
        <v>8</v>
      </c>
      <c r="J20" s="36" t="s">
        <v>30</v>
      </c>
      <c r="K20" s="36">
        <v>7</v>
      </c>
      <c r="L20" s="44"/>
      <c r="M20" s="44"/>
      <c r="N20" s="44"/>
      <c r="O20" s="88"/>
      <c r="P20" s="38"/>
      <c r="Q20" s="39">
        <f t="shared" si="3"/>
        <v>2.9</v>
      </c>
      <c r="R20" s="40" t="str">
        <f t="shared" si="0"/>
        <v>F</v>
      </c>
      <c r="S20" s="41" t="str">
        <f t="shared" si="1"/>
        <v>Kém</v>
      </c>
      <c r="T20" s="42" t="str">
        <f t="shared" si="4"/>
        <v/>
      </c>
      <c r="U20" s="43" t="s">
        <v>1232</v>
      </c>
      <c r="V20" s="3"/>
      <c r="W20" s="30"/>
      <c r="X20" s="81" t="str">
        <f t="shared" si="2"/>
        <v>Học lại</v>
      </c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</row>
    <row r="21" spans="2:39" ht="15.75" customHeight="1" x14ac:dyDescent="0.25">
      <c r="B21" s="31">
        <v>12</v>
      </c>
      <c r="C21" s="32" t="s">
        <v>1095</v>
      </c>
      <c r="D21" s="33" t="s">
        <v>1096</v>
      </c>
      <c r="E21" s="34" t="s">
        <v>128</v>
      </c>
      <c r="F21" s="35" t="s">
        <v>580</v>
      </c>
      <c r="G21" s="32" t="s">
        <v>601</v>
      </c>
      <c r="H21" s="36">
        <v>8</v>
      </c>
      <c r="I21" s="36">
        <v>7</v>
      </c>
      <c r="J21" s="36" t="s">
        <v>30</v>
      </c>
      <c r="K21" s="36">
        <v>7</v>
      </c>
      <c r="L21" s="44"/>
      <c r="M21" s="44"/>
      <c r="N21" s="44"/>
      <c r="O21" s="88"/>
      <c r="P21" s="38"/>
      <c r="Q21" s="39">
        <f t="shared" si="3"/>
        <v>2.9</v>
      </c>
      <c r="R21" s="40" t="str">
        <f t="shared" si="0"/>
        <v>F</v>
      </c>
      <c r="S21" s="41" t="str">
        <f t="shared" si="1"/>
        <v>Kém</v>
      </c>
      <c r="T21" s="42" t="str">
        <f t="shared" si="4"/>
        <v/>
      </c>
      <c r="U21" s="43" t="s">
        <v>1232</v>
      </c>
      <c r="V21" s="3"/>
      <c r="W21" s="30"/>
      <c r="X21" s="81" t="str">
        <f t="shared" si="2"/>
        <v>Học lại</v>
      </c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</row>
    <row r="22" spans="2:39" ht="15.75" customHeight="1" x14ac:dyDescent="0.25">
      <c r="B22" s="31">
        <v>13</v>
      </c>
      <c r="C22" s="32" t="s">
        <v>1097</v>
      </c>
      <c r="D22" s="33" t="s">
        <v>1098</v>
      </c>
      <c r="E22" s="34" t="s">
        <v>764</v>
      </c>
      <c r="F22" s="35" t="s">
        <v>1099</v>
      </c>
      <c r="G22" s="32" t="s">
        <v>588</v>
      </c>
      <c r="H22" s="36">
        <v>8</v>
      </c>
      <c r="I22" s="36">
        <v>7</v>
      </c>
      <c r="J22" s="36" t="s">
        <v>30</v>
      </c>
      <c r="K22" s="36">
        <v>7</v>
      </c>
      <c r="L22" s="44"/>
      <c r="M22" s="44"/>
      <c r="N22" s="44"/>
      <c r="O22" s="88"/>
      <c r="P22" s="38"/>
      <c r="Q22" s="39">
        <f t="shared" si="3"/>
        <v>2.9</v>
      </c>
      <c r="R22" s="40" t="str">
        <f t="shared" si="0"/>
        <v>F</v>
      </c>
      <c r="S22" s="41" t="str">
        <f t="shared" si="1"/>
        <v>Kém</v>
      </c>
      <c r="T22" s="42" t="str">
        <f t="shared" si="4"/>
        <v/>
      </c>
      <c r="U22" s="43" t="s">
        <v>1232</v>
      </c>
      <c r="V22" s="3"/>
      <c r="W22" s="30"/>
      <c r="X22" s="81" t="str">
        <f t="shared" si="2"/>
        <v>Học lại</v>
      </c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</row>
    <row r="23" spans="2:39" ht="15.75" customHeight="1" x14ac:dyDescent="0.25">
      <c r="B23" s="31">
        <v>14</v>
      </c>
      <c r="C23" s="32" t="s">
        <v>1100</v>
      </c>
      <c r="D23" s="33" t="s">
        <v>1101</v>
      </c>
      <c r="E23" s="34" t="s">
        <v>66</v>
      </c>
      <c r="F23" s="35" t="s">
        <v>1102</v>
      </c>
      <c r="G23" s="32" t="s">
        <v>571</v>
      </c>
      <c r="H23" s="36">
        <v>8</v>
      </c>
      <c r="I23" s="36">
        <v>8</v>
      </c>
      <c r="J23" s="36" t="s">
        <v>30</v>
      </c>
      <c r="K23" s="36">
        <v>8</v>
      </c>
      <c r="L23" s="44"/>
      <c r="M23" s="44"/>
      <c r="N23" s="44"/>
      <c r="O23" s="88"/>
      <c r="P23" s="38"/>
      <c r="Q23" s="39">
        <f t="shared" si="3"/>
        <v>3.2</v>
      </c>
      <c r="R23" s="40" t="str">
        <f t="shared" si="0"/>
        <v>F</v>
      </c>
      <c r="S23" s="41" t="str">
        <f t="shared" si="1"/>
        <v>Kém</v>
      </c>
      <c r="T23" s="42" t="str">
        <f t="shared" si="4"/>
        <v/>
      </c>
      <c r="U23" s="43" t="s">
        <v>1232</v>
      </c>
      <c r="V23" s="3"/>
      <c r="W23" s="30"/>
      <c r="X23" s="81" t="str">
        <f t="shared" si="2"/>
        <v>Học lại</v>
      </c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</row>
    <row r="24" spans="2:39" ht="15.75" customHeight="1" x14ac:dyDescent="0.25">
      <c r="B24" s="31">
        <v>15</v>
      </c>
      <c r="C24" s="32" t="s">
        <v>1103</v>
      </c>
      <c r="D24" s="33" t="s">
        <v>1104</v>
      </c>
      <c r="E24" s="34" t="s">
        <v>66</v>
      </c>
      <c r="F24" s="35" t="s">
        <v>1105</v>
      </c>
      <c r="G24" s="32" t="s">
        <v>1106</v>
      </c>
      <c r="H24" s="36">
        <v>8</v>
      </c>
      <c r="I24" s="36">
        <v>7</v>
      </c>
      <c r="J24" s="36" t="s">
        <v>30</v>
      </c>
      <c r="K24" s="36">
        <v>8</v>
      </c>
      <c r="L24" s="44"/>
      <c r="M24" s="44"/>
      <c r="N24" s="44"/>
      <c r="O24" s="88"/>
      <c r="P24" s="38"/>
      <c r="Q24" s="39">
        <f t="shared" si="3"/>
        <v>3.1</v>
      </c>
      <c r="R24" s="40" t="str">
        <f t="shared" si="0"/>
        <v>F</v>
      </c>
      <c r="S24" s="41" t="str">
        <f t="shared" si="1"/>
        <v>Kém</v>
      </c>
      <c r="T24" s="42" t="str">
        <f t="shared" si="4"/>
        <v/>
      </c>
      <c r="U24" s="43" t="s">
        <v>1232</v>
      </c>
      <c r="V24" s="3"/>
      <c r="W24" s="30"/>
      <c r="X24" s="81" t="str">
        <f t="shared" si="2"/>
        <v>Học lại</v>
      </c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</row>
    <row r="25" spans="2:39" ht="15.75" customHeight="1" x14ac:dyDescent="0.25">
      <c r="B25" s="31">
        <v>16</v>
      </c>
      <c r="C25" s="32" t="s">
        <v>1107</v>
      </c>
      <c r="D25" s="33" t="s">
        <v>75</v>
      </c>
      <c r="E25" s="34" t="s">
        <v>67</v>
      </c>
      <c r="F25" s="35" t="s">
        <v>1108</v>
      </c>
      <c r="G25" s="32" t="s">
        <v>611</v>
      </c>
      <c r="H25" s="36">
        <v>8</v>
      </c>
      <c r="I25" s="36">
        <v>7</v>
      </c>
      <c r="J25" s="36" t="s">
        <v>30</v>
      </c>
      <c r="K25" s="36">
        <v>7</v>
      </c>
      <c r="L25" s="44"/>
      <c r="M25" s="44"/>
      <c r="N25" s="44"/>
      <c r="O25" s="88"/>
      <c r="P25" s="38"/>
      <c r="Q25" s="39">
        <f t="shared" si="3"/>
        <v>2.9</v>
      </c>
      <c r="R25" s="40" t="str">
        <f t="shared" si="0"/>
        <v>F</v>
      </c>
      <c r="S25" s="41" t="str">
        <f t="shared" si="1"/>
        <v>Kém</v>
      </c>
      <c r="T25" s="42" t="str">
        <f t="shared" si="4"/>
        <v/>
      </c>
      <c r="U25" s="43" t="s">
        <v>1232</v>
      </c>
      <c r="V25" s="3"/>
      <c r="W25" s="30"/>
      <c r="X25" s="81" t="str">
        <f t="shared" si="2"/>
        <v>Học lại</v>
      </c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</row>
    <row r="26" spans="2:39" ht="15.75" customHeight="1" x14ac:dyDescent="0.25">
      <c r="B26" s="31">
        <v>17</v>
      </c>
      <c r="C26" s="32" t="s">
        <v>1109</v>
      </c>
      <c r="D26" s="33" t="s">
        <v>1110</v>
      </c>
      <c r="E26" s="34" t="s">
        <v>1111</v>
      </c>
      <c r="F26" s="35" t="s">
        <v>1112</v>
      </c>
      <c r="G26" s="32" t="s">
        <v>577</v>
      </c>
      <c r="H26" s="36">
        <v>9</v>
      </c>
      <c r="I26" s="36">
        <v>7</v>
      </c>
      <c r="J26" s="36" t="s">
        <v>30</v>
      </c>
      <c r="K26" s="36">
        <v>7</v>
      </c>
      <c r="L26" s="44"/>
      <c r="M26" s="44"/>
      <c r="N26" s="44"/>
      <c r="O26" s="88"/>
      <c r="P26" s="38"/>
      <c r="Q26" s="39">
        <f t="shared" si="3"/>
        <v>3</v>
      </c>
      <c r="R26" s="40" t="str">
        <f t="shared" si="0"/>
        <v>F</v>
      </c>
      <c r="S26" s="41" t="str">
        <f t="shared" si="1"/>
        <v>Kém</v>
      </c>
      <c r="T26" s="42" t="str">
        <f t="shared" si="4"/>
        <v/>
      </c>
      <c r="U26" s="43" t="s">
        <v>1232</v>
      </c>
      <c r="V26" s="3"/>
      <c r="W26" s="30"/>
      <c r="X26" s="81" t="str">
        <f t="shared" si="2"/>
        <v>Học lại</v>
      </c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</row>
    <row r="27" spans="2:39" ht="15.75" customHeight="1" x14ac:dyDescent="0.25">
      <c r="B27" s="31">
        <v>18</v>
      </c>
      <c r="C27" s="32" t="s">
        <v>1113</v>
      </c>
      <c r="D27" s="33" t="s">
        <v>1114</v>
      </c>
      <c r="E27" s="34" t="s">
        <v>147</v>
      </c>
      <c r="F27" s="35" t="s">
        <v>1115</v>
      </c>
      <c r="G27" s="32" t="s">
        <v>1116</v>
      </c>
      <c r="H27" s="36">
        <v>7</v>
      </c>
      <c r="I27" s="36">
        <v>8</v>
      </c>
      <c r="J27" s="36" t="s">
        <v>30</v>
      </c>
      <c r="K27" s="36">
        <v>7</v>
      </c>
      <c r="L27" s="44"/>
      <c r="M27" s="44"/>
      <c r="N27" s="44"/>
      <c r="O27" s="88"/>
      <c r="P27" s="38"/>
      <c r="Q27" s="39">
        <f t="shared" si="3"/>
        <v>2.9</v>
      </c>
      <c r="R27" s="40" t="str">
        <f t="shared" si="0"/>
        <v>F</v>
      </c>
      <c r="S27" s="41" t="str">
        <f t="shared" si="1"/>
        <v>Kém</v>
      </c>
      <c r="T27" s="42" t="str">
        <f t="shared" si="4"/>
        <v/>
      </c>
      <c r="U27" s="43" t="s">
        <v>1232</v>
      </c>
      <c r="V27" s="3"/>
      <c r="W27" s="30"/>
      <c r="X27" s="81" t="str">
        <f t="shared" si="2"/>
        <v>Học lại</v>
      </c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</row>
    <row r="28" spans="2:39" ht="15.75" customHeight="1" x14ac:dyDescent="0.25">
      <c r="B28" s="31">
        <v>19</v>
      </c>
      <c r="C28" s="32" t="s">
        <v>1117</v>
      </c>
      <c r="D28" s="33" t="s">
        <v>73</v>
      </c>
      <c r="E28" s="34" t="s">
        <v>69</v>
      </c>
      <c r="F28" s="35" t="s">
        <v>678</v>
      </c>
      <c r="G28" s="32" t="s">
        <v>577</v>
      </c>
      <c r="H28" s="36">
        <v>8</v>
      </c>
      <c r="I28" s="36">
        <v>8</v>
      </c>
      <c r="J28" s="36" t="s">
        <v>30</v>
      </c>
      <c r="K28" s="36">
        <v>8</v>
      </c>
      <c r="L28" s="44"/>
      <c r="M28" s="44"/>
      <c r="N28" s="44"/>
      <c r="O28" s="88"/>
      <c r="P28" s="38"/>
      <c r="Q28" s="39">
        <f t="shared" si="3"/>
        <v>3.2</v>
      </c>
      <c r="R28" s="40" t="str">
        <f t="shared" si="0"/>
        <v>F</v>
      </c>
      <c r="S28" s="41" t="str">
        <f t="shared" si="1"/>
        <v>Kém</v>
      </c>
      <c r="T28" s="42" t="str">
        <f t="shared" si="4"/>
        <v/>
      </c>
      <c r="U28" s="43" t="s">
        <v>1232</v>
      </c>
      <c r="V28" s="3"/>
      <c r="W28" s="30"/>
      <c r="X28" s="81" t="str">
        <f t="shared" si="2"/>
        <v>Học lại</v>
      </c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</row>
    <row r="29" spans="2:39" ht="15.75" customHeight="1" x14ac:dyDescent="0.25">
      <c r="B29" s="31">
        <v>20</v>
      </c>
      <c r="C29" s="32" t="s">
        <v>1118</v>
      </c>
      <c r="D29" s="33" t="s">
        <v>1119</v>
      </c>
      <c r="E29" s="34" t="s">
        <v>69</v>
      </c>
      <c r="F29" s="35" t="s">
        <v>1120</v>
      </c>
      <c r="G29" s="32" t="s">
        <v>577</v>
      </c>
      <c r="H29" s="36">
        <v>9</v>
      </c>
      <c r="I29" s="36">
        <v>7</v>
      </c>
      <c r="J29" s="36" t="s">
        <v>30</v>
      </c>
      <c r="K29" s="36">
        <v>8</v>
      </c>
      <c r="L29" s="44"/>
      <c r="M29" s="44"/>
      <c r="N29" s="44"/>
      <c r="O29" s="88"/>
      <c r="P29" s="38"/>
      <c r="Q29" s="39">
        <f t="shared" si="3"/>
        <v>3.2</v>
      </c>
      <c r="R29" s="40" t="str">
        <f t="shared" si="0"/>
        <v>F</v>
      </c>
      <c r="S29" s="41" t="str">
        <f t="shared" si="1"/>
        <v>Kém</v>
      </c>
      <c r="T29" s="42" t="str">
        <f t="shared" si="4"/>
        <v/>
      </c>
      <c r="U29" s="43" t="s">
        <v>1232</v>
      </c>
      <c r="V29" s="3"/>
      <c r="W29" s="30"/>
      <c r="X29" s="81" t="str">
        <f t="shared" si="2"/>
        <v>Học lại</v>
      </c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</row>
    <row r="30" spans="2:39" ht="15.75" customHeight="1" x14ac:dyDescent="0.25">
      <c r="B30" s="31">
        <v>21</v>
      </c>
      <c r="C30" s="32" t="s">
        <v>1121</v>
      </c>
      <c r="D30" s="33" t="s">
        <v>98</v>
      </c>
      <c r="E30" s="34" t="s">
        <v>70</v>
      </c>
      <c r="F30" s="35" t="s">
        <v>1122</v>
      </c>
      <c r="G30" s="32" t="s">
        <v>567</v>
      </c>
      <c r="H30" s="36">
        <v>9</v>
      </c>
      <c r="I30" s="36">
        <v>8</v>
      </c>
      <c r="J30" s="36" t="s">
        <v>30</v>
      </c>
      <c r="K30" s="36">
        <v>7</v>
      </c>
      <c r="L30" s="44"/>
      <c r="M30" s="44"/>
      <c r="N30" s="44"/>
      <c r="O30" s="88"/>
      <c r="P30" s="38"/>
      <c r="Q30" s="39">
        <f t="shared" si="3"/>
        <v>3.1</v>
      </c>
      <c r="R30" s="40" t="str">
        <f t="shared" si="0"/>
        <v>F</v>
      </c>
      <c r="S30" s="41" t="str">
        <f t="shared" si="1"/>
        <v>Kém</v>
      </c>
      <c r="T30" s="42" t="str">
        <f t="shared" si="4"/>
        <v/>
      </c>
      <c r="U30" s="43" t="s">
        <v>1232</v>
      </c>
      <c r="V30" s="3"/>
      <c r="W30" s="30"/>
      <c r="X30" s="81" t="str">
        <f t="shared" si="2"/>
        <v>Học lại</v>
      </c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</row>
    <row r="31" spans="2:39" ht="15.75" customHeight="1" x14ac:dyDescent="0.25">
      <c r="B31" s="31">
        <v>22</v>
      </c>
      <c r="C31" s="32" t="s">
        <v>1123</v>
      </c>
      <c r="D31" s="33" t="s">
        <v>1124</v>
      </c>
      <c r="E31" s="34" t="s">
        <v>74</v>
      </c>
      <c r="F31" s="35" t="s">
        <v>422</v>
      </c>
      <c r="G31" s="32" t="s">
        <v>577</v>
      </c>
      <c r="H31" s="36">
        <v>8</v>
      </c>
      <c r="I31" s="36">
        <v>7</v>
      </c>
      <c r="J31" s="36" t="s">
        <v>30</v>
      </c>
      <c r="K31" s="36">
        <v>7</v>
      </c>
      <c r="L31" s="44"/>
      <c r="M31" s="44"/>
      <c r="N31" s="44"/>
      <c r="O31" s="88"/>
      <c r="P31" s="38"/>
      <c r="Q31" s="39">
        <f t="shared" si="3"/>
        <v>2.9</v>
      </c>
      <c r="R31" s="40" t="str">
        <f t="shared" si="0"/>
        <v>F</v>
      </c>
      <c r="S31" s="41" t="str">
        <f t="shared" si="1"/>
        <v>Kém</v>
      </c>
      <c r="T31" s="42" t="str">
        <f t="shared" si="4"/>
        <v/>
      </c>
      <c r="U31" s="43" t="s">
        <v>1232</v>
      </c>
      <c r="V31" s="3"/>
      <c r="W31" s="30"/>
      <c r="X31" s="81" t="str">
        <f t="shared" si="2"/>
        <v>Học lại</v>
      </c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</row>
    <row r="32" spans="2:39" ht="15.75" customHeight="1" x14ac:dyDescent="0.25">
      <c r="B32" s="31">
        <v>23</v>
      </c>
      <c r="C32" s="32" t="s">
        <v>1125</v>
      </c>
      <c r="D32" s="33" t="s">
        <v>1126</v>
      </c>
      <c r="E32" s="34" t="s">
        <v>74</v>
      </c>
      <c r="F32" s="35" t="s">
        <v>525</v>
      </c>
      <c r="G32" s="32" t="s">
        <v>588</v>
      </c>
      <c r="H32" s="36">
        <v>9</v>
      </c>
      <c r="I32" s="36">
        <v>8</v>
      </c>
      <c r="J32" s="36" t="s">
        <v>30</v>
      </c>
      <c r="K32" s="36">
        <v>7</v>
      </c>
      <c r="L32" s="44"/>
      <c r="M32" s="44"/>
      <c r="N32" s="44"/>
      <c r="O32" s="88"/>
      <c r="P32" s="38"/>
      <c r="Q32" s="39">
        <f t="shared" si="3"/>
        <v>3.1</v>
      </c>
      <c r="R32" s="40" t="str">
        <f t="shared" si="0"/>
        <v>F</v>
      </c>
      <c r="S32" s="41" t="str">
        <f t="shared" si="1"/>
        <v>Kém</v>
      </c>
      <c r="T32" s="42" t="str">
        <f t="shared" si="4"/>
        <v/>
      </c>
      <c r="U32" s="43" t="s">
        <v>1232</v>
      </c>
      <c r="V32" s="3"/>
      <c r="W32" s="30"/>
      <c r="X32" s="81" t="str">
        <f t="shared" si="2"/>
        <v>Học lại</v>
      </c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</row>
    <row r="33" spans="2:39" ht="15.75" customHeight="1" x14ac:dyDescent="0.25">
      <c r="B33" s="31">
        <v>24</v>
      </c>
      <c r="C33" s="32" t="s">
        <v>1127</v>
      </c>
      <c r="D33" s="33" t="s">
        <v>63</v>
      </c>
      <c r="E33" s="34" t="s">
        <v>133</v>
      </c>
      <c r="F33" s="35" t="s">
        <v>1081</v>
      </c>
      <c r="G33" s="32" t="s">
        <v>571</v>
      </c>
      <c r="H33" s="36">
        <v>9</v>
      </c>
      <c r="I33" s="36">
        <v>9</v>
      </c>
      <c r="J33" s="36" t="s">
        <v>30</v>
      </c>
      <c r="K33" s="36">
        <v>8</v>
      </c>
      <c r="L33" s="44"/>
      <c r="M33" s="44"/>
      <c r="N33" s="44"/>
      <c r="O33" s="88"/>
      <c r="P33" s="38"/>
      <c r="Q33" s="39">
        <f t="shared" si="3"/>
        <v>3.4</v>
      </c>
      <c r="R33" s="40" t="str">
        <f t="shared" si="0"/>
        <v>F</v>
      </c>
      <c r="S33" s="41" t="str">
        <f t="shared" si="1"/>
        <v>Kém</v>
      </c>
      <c r="T33" s="42" t="str">
        <f t="shared" si="4"/>
        <v/>
      </c>
      <c r="U33" s="43" t="s">
        <v>1232</v>
      </c>
      <c r="V33" s="3"/>
      <c r="W33" s="30"/>
      <c r="X33" s="81" t="str">
        <f t="shared" si="2"/>
        <v>Học lại</v>
      </c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</row>
    <row r="34" spans="2:39" ht="15.75" customHeight="1" x14ac:dyDescent="0.25">
      <c r="B34" s="31">
        <v>25</v>
      </c>
      <c r="C34" s="32" t="s">
        <v>1128</v>
      </c>
      <c r="D34" s="33" t="s">
        <v>1129</v>
      </c>
      <c r="E34" s="34" t="s">
        <v>76</v>
      </c>
      <c r="F34" s="35" t="s">
        <v>1130</v>
      </c>
      <c r="G34" s="32" t="s">
        <v>1131</v>
      </c>
      <c r="H34" s="36">
        <v>9</v>
      </c>
      <c r="I34" s="36">
        <v>8</v>
      </c>
      <c r="J34" s="36" t="s">
        <v>30</v>
      </c>
      <c r="K34" s="36">
        <v>8</v>
      </c>
      <c r="L34" s="44"/>
      <c r="M34" s="44"/>
      <c r="N34" s="44"/>
      <c r="O34" s="88"/>
      <c r="P34" s="38"/>
      <c r="Q34" s="39">
        <f t="shared" si="3"/>
        <v>3.3</v>
      </c>
      <c r="R34" s="40" t="str">
        <f t="shared" si="0"/>
        <v>F</v>
      </c>
      <c r="S34" s="41" t="str">
        <f t="shared" si="1"/>
        <v>Kém</v>
      </c>
      <c r="T34" s="42" t="str">
        <f t="shared" si="4"/>
        <v/>
      </c>
      <c r="U34" s="43" t="s">
        <v>1232</v>
      </c>
      <c r="V34" s="3"/>
      <c r="W34" s="30"/>
      <c r="X34" s="81" t="str">
        <f t="shared" si="2"/>
        <v>Học lại</v>
      </c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</row>
    <row r="35" spans="2:39" ht="15.75" customHeight="1" x14ac:dyDescent="0.25">
      <c r="B35" s="31">
        <v>26</v>
      </c>
      <c r="C35" s="32" t="s">
        <v>1132</v>
      </c>
      <c r="D35" s="33" t="s">
        <v>1133</v>
      </c>
      <c r="E35" s="34" t="s">
        <v>78</v>
      </c>
      <c r="F35" s="35" t="s">
        <v>1134</v>
      </c>
      <c r="G35" s="32" t="s">
        <v>577</v>
      </c>
      <c r="H35" s="36">
        <v>9</v>
      </c>
      <c r="I35" s="36">
        <v>8</v>
      </c>
      <c r="J35" s="36" t="s">
        <v>30</v>
      </c>
      <c r="K35" s="36">
        <v>8</v>
      </c>
      <c r="L35" s="44"/>
      <c r="M35" s="44"/>
      <c r="N35" s="44"/>
      <c r="O35" s="88"/>
      <c r="P35" s="38"/>
      <c r="Q35" s="39">
        <f t="shared" si="3"/>
        <v>3.3</v>
      </c>
      <c r="R35" s="40" t="str">
        <f t="shared" si="0"/>
        <v>F</v>
      </c>
      <c r="S35" s="41" t="str">
        <f t="shared" si="1"/>
        <v>Kém</v>
      </c>
      <c r="T35" s="42" t="str">
        <f t="shared" si="4"/>
        <v/>
      </c>
      <c r="U35" s="43" t="s">
        <v>1232</v>
      </c>
      <c r="V35" s="3"/>
      <c r="W35" s="30"/>
      <c r="X35" s="81" t="str">
        <f t="shared" si="2"/>
        <v>Học lại</v>
      </c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</row>
    <row r="36" spans="2:39" ht="15.75" customHeight="1" x14ac:dyDescent="0.25">
      <c r="B36" s="31">
        <v>27</v>
      </c>
      <c r="C36" s="32" t="s">
        <v>1135</v>
      </c>
      <c r="D36" s="33" t="s">
        <v>1136</v>
      </c>
      <c r="E36" s="34" t="s">
        <v>106</v>
      </c>
      <c r="F36" s="35" t="s">
        <v>1137</v>
      </c>
      <c r="G36" s="32" t="s">
        <v>601</v>
      </c>
      <c r="H36" s="36">
        <v>9</v>
      </c>
      <c r="I36" s="36">
        <v>8</v>
      </c>
      <c r="J36" s="36" t="s">
        <v>30</v>
      </c>
      <c r="K36" s="36">
        <v>8</v>
      </c>
      <c r="L36" s="44"/>
      <c r="M36" s="44"/>
      <c r="N36" s="44"/>
      <c r="O36" s="88"/>
      <c r="P36" s="38"/>
      <c r="Q36" s="39">
        <f t="shared" si="3"/>
        <v>3.3</v>
      </c>
      <c r="R36" s="40" t="str">
        <f t="shared" si="0"/>
        <v>F</v>
      </c>
      <c r="S36" s="41" t="str">
        <f t="shared" si="1"/>
        <v>Kém</v>
      </c>
      <c r="T36" s="42" t="str">
        <f t="shared" si="4"/>
        <v/>
      </c>
      <c r="U36" s="43" t="s">
        <v>1232</v>
      </c>
      <c r="V36" s="3"/>
      <c r="W36" s="30"/>
      <c r="X36" s="81" t="str">
        <f t="shared" si="2"/>
        <v>Học lại</v>
      </c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</row>
    <row r="37" spans="2:39" ht="15.75" customHeight="1" x14ac:dyDescent="0.25">
      <c r="B37" s="31">
        <v>28</v>
      </c>
      <c r="C37" s="32" t="s">
        <v>1138</v>
      </c>
      <c r="D37" s="33" t="s">
        <v>509</v>
      </c>
      <c r="E37" s="34" t="s">
        <v>793</v>
      </c>
      <c r="F37" s="35" t="s">
        <v>773</v>
      </c>
      <c r="G37" s="32" t="s">
        <v>615</v>
      </c>
      <c r="H37" s="36">
        <v>8</v>
      </c>
      <c r="I37" s="36">
        <v>7</v>
      </c>
      <c r="J37" s="36" t="s">
        <v>30</v>
      </c>
      <c r="K37" s="36">
        <v>7</v>
      </c>
      <c r="L37" s="44"/>
      <c r="M37" s="44"/>
      <c r="N37" s="44"/>
      <c r="O37" s="88"/>
      <c r="P37" s="38"/>
      <c r="Q37" s="39">
        <f t="shared" si="3"/>
        <v>2.9</v>
      </c>
      <c r="R37" s="40" t="str">
        <f t="shared" si="0"/>
        <v>F</v>
      </c>
      <c r="S37" s="41" t="str">
        <f t="shared" si="1"/>
        <v>Kém</v>
      </c>
      <c r="T37" s="42" t="str">
        <f t="shared" si="4"/>
        <v/>
      </c>
      <c r="U37" s="43" t="s">
        <v>1232</v>
      </c>
      <c r="V37" s="3"/>
      <c r="W37" s="30"/>
      <c r="X37" s="81" t="str">
        <f t="shared" si="2"/>
        <v>Học lại</v>
      </c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</row>
    <row r="38" spans="2:39" ht="15.75" customHeight="1" x14ac:dyDescent="0.25">
      <c r="B38" s="31">
        <v>29</v>
      </c>
      <c r="C38" s="32" t="s">
        <v>1139</v>
      </c>
      <c r="D38" s="33" t="s">
        <v>1140</v>
      </c>
      <c r="E38" s="34" t="s">
        <v>793</v>
      </c>
      <c r="F38" s="35" t="s">
        <v>1141</v>
      </c>
      <c r="G38" s="32" t="s">
        <v>601</v>
      </c>
      <c r="H38" s="36">
        <v>7</v>
      </c>
      <c r="I38" s="36">
        <v>7</v>
      </c>
      <c r="J38" s="36" t="s">
        <v>30</v>
      </c>
      <c r="K38" s="36">
        <v>7</v>
      </c>
      <c r="L38" s="44"/>
      <c r="M38" s="44"/>
      <c r="N38" s="44"/>
      <c r="O38" s="88"/>
      <c r="P38" s="38"/>
      <c r="Q38" s="39">
        <f t="shared" si="3"/>
        <v>2.8</v>
      </c>
      <c r="R38" s="40" t="str">
        <f t="shared" si="0"/>
        <v>F</v>
      </c>
      <c r="S38" s="41" t="str">
        <f t="shared" si="1"/>
        <v>Kém</v>
      </c>
      <c r="T38" s="42" t="str">
        <f t="shared" si="4"/>
        <v/>
      </c>
      <c r="U38" s="43" t="s">
        <v>1232</v>
      </c>
      <c r="V38" s="3"/>
      <c r="W38" s="30"/>
      <c r="X38" s="81" t="str">
        <f t="shared" si="2"/>
        <v>Học lại</v>
      </c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</row>
    <row r="39" spans="2:39" ht="15.75" customHeight="1" x14ac:dyDescent="0.25">
      <c r="B39" s="31">
        <v>30</v>
      </c>
      <c r="C39" s="32" t="s">
        <v>1142</v>
      </c>
      <c r="D39" s="33" t="s">
        <v>1143</v>
      </c>
      <c r="E39" s="34" t="s">
        <v>494</v>
      </c>
      <c r="F39" s="35" t="s">
        <v>858</v>
      </c>
      <c r="G39" s="32" t="s">
        <v>577</v>
      </c>
      <c r="H39" s="36">
        <v>7</v>
      </c>
      <c r="I39" s="36">
        <v>8</v>
      </c>
      <c r="J39" s="36" t="s">
        <v>30</v>
      </c>
      <c r="K39" s="36">
        <v>7</v>
      </c>
      <c r="L39" s="44"/>
      <c r="M39" s="44"/>
      <c r="N39" s="44"/>
      <c r="O39" s="88"/>
      <c r="P39" s="38"/>
      <c r="Q39" s="39">
        <f t="shared" si="3"/>
        <v>2.9</v>
      </c>
      <c r="R39" s="40" t="str">
        <f t="shared" si="0"/>
        <v>F</v>
      </c>
      <c r="S39" s="41" t="str">
        <f t="shared" si="1"/>
        <v>Kém</v>
      </c>
      <c r="T39" s="42" t="str">
        <f t="shared" si="4"/>
        <v/>
      </c>
      <c r="U39" s="43" t="s">
        <v>1232</v>
      </c>
      <c r="V39" s="3"/>
      <c r="W39" s="30"/>
      <c r="X39" s="81" t="str">
        <f t="shared" si="2"/>
        <v>Học lại</v>
      </c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</row>
    <row r="40" spans="2:39" ht="15.75" customHeight="1" x14ac:dyDescent="0.25">
      <c r="B40" s="31">
        <v>31</v>
      </c>
      <c r="C40" s="32" t="s">
        <v>1144</v>
      </c>
      <c r="D40" s="33" t="s">
        <v>1145</v>
      </c>
      <c r="E40" s="34" t="s">
        <v>494</v>
      </c>
      <c r="F40" s="35" t="s">
        <v>269</v>
      </c>
      <c r="G40" s="32" t="s">
        <v>615</v>
      </c>
      <c r="H40" s="36">
        <v>8</v>
      </c>
      <c r="I40" s="36">
        <v>7</v>
      </c>
      <c r="J40" s="36" t="s">
        <v>30</v>
      </c>
      <c r="K40" s="36">
        <v>7</v>
      </c>
      <c r="L40" s="44"/>
      <c r="M40" s="44"/>
      <c r="N40" s="44"/>
      <c r="O40" s="88"/>
      <c r="P40" s="38"/>
      <c r="Q40" s="39">
        <f t="shared" si="3"/>
        <v>2.9</v>
      </c>
      <c r="R40" s="40" t="str">
        <f t="shared" si="0"/>
        <v>F</v>
      </c>
      <c r="S40" s="41" t="str">
        <f t="shared" si="1"/>
        <v>Kém</v>
      </c>
      <c r="T40" s="42" t="str">
        <f t="shared" si="4"/>
        <v/>
      </c>
      <c r="U40" s="43" t="s">
        <v>1232</v>
      </c>
      <c r="V40" s="3"/>
      <c r="W40" s="30"/>
      <c r="X40" s="81" t="str">
        <f t="shared" si="2"/>
        <v>Học lại</v>
      </c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</row>
    <row r="41" spans="2:39" ht="15.75" customHeight="1" x14ac:dyDescent="0.25">
      <c r="B41" s="31">
        <v>32</v>
      </c>
      <c r="C41" s="32" t="s">
        <v>1146</v>
      </c>
      <c r="D41" s="33" t="s">
        <v>1147</v>
      </c>
      <c r="E41" s="34" t="s">
        <v>79</v>
      </c>
      <c r="F41" s="35" t="s">
        <v>253</v>
      </c>
      <c r="G41" s="32" t="s">
        <v>577</v>
      </c>
      <c r="H41" s="36">
        <v>9</v>
      </c>
      <c r="I41" s="36">
        <v>8</v>
      </c>
      <c r="J41" s="36" t="s">
        <v>30</v>
      </c>
      <c r="K41" s="36">
        <v>8</v>
      </c>
      <c r="L41" s="44"/>
      <c r="M41" s="44"/>
      <c r="N41" s="44"/>
      <c r="O41" s="88"/>
      <c r="P41" s="38"/>
      <c r="Q41" s="39">
        <f t="shared" si="3"/>
        <v>3.3</v>
      </c>
      <c r="R41" s="40" t="str">
        <f t="shared" si="0"/>
        <v>F</v>
      </c>
      <c r="S41" s="41" t="str">
        <f t="shared" si="1"/>
        <v>Kém</v>
      </c>
      <c r="T41" s="42" t="str">
        <f t="shared" si="4"/>
        <v/>
      </c>
      <c r="U41" s="43" t="s">
        <v>1232</v>
      </c>
      <c r="V41" s="3"/>
      <c r="W41" s="30"/>
      <c r="X41" s="81" t="str">
        <f t="shared" si="2"/>
        <v>Học lại</v>
      </c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</row>
    <row r="42" spans="2:39" ht="15.75" customHeight="1" x14ac:dyDescent="0.25">
      <c r="B42" s="31">
        <v>33</v>
      </c>
      <c r="C42" s="32" t="s">
        <v>1148</v>
      </c>
      <c r="D42" s="33" t="s">
        <v>1149</v>
      </c>
      <c r="E42" s="34" t="s">
        <v>79</v>
      </c>
      <c r="F42" s="35" t="s">
        <v>1150</v>
      </c>
      <c r="G42" s="32" t="s">
        <v>571</v>
      </c>
      <c r="H42" s="36">
        <v>8</v>
      </c>
      <c r="I42" s="36">
        <v>7</v>
      </c>
      <c r="J42" s="36" t="s">
        <v>30</v>
      </c>
      <c r="K42" s="36">
        <v>8</v>
      </c>
      <c r="L42" s="44"/>
      <c r="M42" s="44"/>
      <c r="N42" s="44"/>
      <c r="O42" s="88"/>
      <c r="P42" s="38"/>
      <c r="Q42" s="39">
        <f t="shared" si="3"/>
        <v>3.1</v>
      </c>
      <c r="R42" s="40" t="str">
        <f t="shared" si="0"/>
        <v>F</v>
      </c>
      <c r="S42" s="41" t="str">
        <f t="shared" si="1"/>
        <v>Kém</v>
      </c>
      <c r="T42" s="42" t="str">
        <f t="shared" si="4"/>
        <v/>
      </c>
      <c r="U42" s="43" t="s">
        <v>1232</v>
      </c>
      <c r="V42" s="3"/>
      <c r="W42" s="30"/>
      <c r="X42" s="81" t="str">
        <f t="shared" si="2"/>
        <v>Học lại</v>
      </c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</row>
    <row r="43" spans="2:39" ht="15" customHeight="1" x14ac:dyDescent="0.25">
      <c r="B43" s="31">
        <v>34</v>
      </c>
      <c r="C43" s="32" t="s">
        <v>1151</v>
      </c>
      <c r="D43" s="33" t="s">
        <v>1152</v>
      </c>
      <c r="E43" s="34" t="s">
        <v>112</v>
      </c>
      <c r="F43" s="35" t="s">
        <v>802</v>
      </c>
      <c r="G43" s="32" t="s">
        <v>571</v>
      </c>
      <c r="H43" s="36">
        <v>7</v>
      </c>
      <c r="I43" s="36">
        <v>8</v>
      </c>
      <c r="J43" s="36" t="s">
        <v>30</v>
      </c>
      <c r="K43" s="36">
        <v>7</v>
      </c>
      <c r="L43" s="44"/>
      <c r="M43" s="44"/>
      <c r="N43" s="44"/>
      <c r="O43" s="88"/>
      <c r="P43" s="38"/>
      <c r="Q43" s="39">
        <f t="shared" si="3"/>
        <v>2.9</v>
      </c>
      <c r="R43" s="40" t="str">
        <f t="shared" si="0"/>
        <v>F</v>
      </c>
      <c r="S43" s="41" t="str">
        <f t="shared" si="1"/>
        <v>Kém</v>
      </c>
      <c r="T43" s="42" t="str">
        <f t="shared" si="4"/>
        <v/>
      </c>
      <c r="U43" s="43" t="s">
        <v>1232</v>
      </c>
      <c r="V43" s="3"/>
      <c r="W43" s="30"/>
      <c r="X43" s="81" t="str">
        <f t="shared" si="2"/>
        <v>Học lại</v>
      </c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</row>
    <row r="44" spans="2:39" ht="16.5" customHeight="1" x14ac:dyDescent="0.25">
      <c r="B44" s="31">
        <v>35</v>
      </c>
      <c r="C44" s="32" t="s">
        <v>1153</v>
      </c>
      <c r="D44" s="33" t="s">
        <v>60</v>
      </c>
      <c r="E44" s="34" t="s">
        <v>1154</v>
      </c>
      <c r="F44" s="35" t="s">
        <v>1155</v>
      </c>
      <c r="G44" s="32" t="s">
        <v>615</v>
      </c>
      <c r="H44" s="36">
        <v>8</v>
      </c>
      <c r="I44" s="36">
        <v>7</v>
      </c>
      <c r="J44" s="36" t="s">
        <v>30</v>
      </c>
      <c r="K44" s="36">
        <v>7</v>
      </c>
      <c r="L44" s="44"/>
      <c r="M44" s="44"/>
      <c r="N44" s="44"/>
      <c r="O44" s="88"/>
      <c r="P44" s="38"/>
      <c r="Q44" s="39">
        <f t="shared" si="3"/>
        <v>2.9</v>
      </c>
      <c r="R44" s="40" t="str">
        <f t="shared" si="0"/>
        <v>F</v>
      </c>
      <c r="S44" s="41" t="str">
        <f t="shared" si="1"/>
        <v>Kém</v>
      </c>
      <c r="T44" s="42" t="str">
        <f t="shared" si="4"/>
        <v/>
      </c>
      <c r="U44" s="43" t="s">
        <v>1233</v>
      </c>
      <c r="V44" s="3"/>
      <c r="W44" s="30"/>
      <c r="X44" s="81" t="str">
        <f t="shared" si="2"/>
        <v>Học lại</v>
      </c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</row>
    <row r="45" spans="2:39" ht="16.5" customHeight="1" x14ac:dyDescent="0.25">
      <c r="B45" s="31">
        <v>36</v>
      </c>
      <c r="C45" s="32" t="s">
        <v>1156</v>
      </c>
      <c r="D45" s="33" t="s">
        <v>73</v>
      </c>
      <c r="E45" s="34" t="s">
        <v>80</v>
      </c>
      <c r="F45" s="35" t="s">
        <v>1003</v>
      </c>
      <c r="G45" s="32" t="s">
        <v>567</v>
      </c>
      <c r="H45" s="36">
        <v>9</v>
      </c>
      <c r="I45" s="36">
        <v>8</v>
      </c>
      <c r="J45" s="36" t="s">
        <v>30</v>
      </c>
      <c r="K45" s="36">
        <v>7</v>
      </c>
      <c r="L45" s="44"/>
      <c r="M45" s="44"/>
      <c r="N45" s="44"/>
      <c r="O45" s="88"/>
      <c r="P45" s="38"/>
      <c r="Q45" s="39">
        <f t="shared" si="3"/>
        <v>3.1</v>
      </c>
      <c r="R45" s="40" t="str">
        <f t="shared" si="0"/>
        <v>F</v>
      </c>
      <c r="S45" s="41" t="str">
        <f t="shared" si="1"/>
        <v>Kém</v>
      </c>
      <c r="T45" s="42" t="str">
        <f t="shared" si="4"/>
        <v/>
      </c>
      <c r="U45" s="43" t="s">
        <v>1233</v>
      </c>
      <c r="V45" s="3"/>
      <c r="W45" s="30"/>
      <c r="X45" s="81" t="str">
        <f t="shared" si="2"/>
        <v>Học lại</v>
      </c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</row>
    <row r="46" spans="2:39" ht="16.5" customHeight="1" x14ac:dyDescent="0.25">
      <c r="B46" s="31">
        <v>37</v>
      </c>
      <c r="C46" s="32" t="s">
        <v>1157</v>
      </c>
      <c r="D46" s="33" t="s">
        <v>1158</v>
      </c>
      <c r="E46" s="34" t="s">
        <v>82</v>
      </c>
      <c r="F46" s="35" t="s">
        <v>1159</v>
      </c>
      <c r="G46" s="32" t="s">
        <v>615</v>
      </c>
      <c r="H46" s="36">
        <v>9</v>
      </c>
      <c r="I46" s="36">
        <v>8</v>
      </c>
      <c r="J46" s="36" t="s">
        <v>30</v>
      </c>
      <c r="K46" s="36">
        <v>7</v>
      </c>
      <c r="L46" s="44"/>
      <c r="M46" s="44"/>
      <c r="N46" s="44"/>
      <c r="O46" s="88"/>
      <c r="P46" s="38"/>
      <c r="Q46" s="39">
        <f t="shared" si="3"/>
        <v>3.1</v>
      </c>
      <c r="R46" s="40" t="str">
        <f t="shared" si="0"/>
        <v>F</v>
      </c>
      <c r="S46" s="41" t="str">
        <f t="shared" si="1"/>
        <v>Kém</v>
      </c>
      <c r="T46" s="42" t="str">
        <f t="shared" si="4"/>
        <v/>
      </c>
      <c r="U46" s="43" t="s">
        <v>1233</v>
      </c>
      <c r="V46" s="3"/>
      <c r="W46" s="30"/>
      <c r="X46" s="81" t="str">
        <f t="shared" si="2"/>
        <v>Học lại</v>
      </c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</row>
    <row r="47" spans="2:39" ht="16.5" customHeight="1" x14ac:dyDescent="0.25">
      <c r="B47" s="31">
        <v>38</v>
      </c>
      <c r="C47" s="32" t="s">
        <v>1160</v>
      </c>
      <c r="D47" s="33" t="s">
        <v>1161</v>
      </c>
      <c r="E47" s="34" t="s">
        <v>82</v>
      </c>
      <c r="F47" s="35" t="s">
        <v>381</v>
      </c>
      <c r="G47" s="32" t="s">
        <v>567</v>
      </c>
      <c r="H47" s="36">
        <v>9</v>
      </c>
      <c r="I47" s="36">
        <v>7</v>
      </c>
      <c r="J47" s="36" t="s">
        <v>30</v>
      </c>
      <c r="K47" s="36">
        <v>8</v>
      </c>
      <c r="L47" s="44"/>
      <c r="M47" s="44"/>
      <c r="N47" s="44"/>
      <c r="O47" s="88"/>
      <c r="P47" s="38"/>
      <c r="Q47" s="39">
        <f t="shared" si="3"/>
        <v>3.2</v>
      </c>
      <c r="R47" s="40" t="str">
        <f t="shared" si="0"/>
        <v>F</v>
      </c>
      <c r="S47" s="41" t="str">
        <f t="shared" si="1"/>
        <v>Kém</v>
      </c>
      <c r="T47" s="42" t="str">
        <f t="shared" si="4"/>
        <v/>
      </c>
      <c r="U47" s="43" t="s">
        <v>1233</v>
      </c>
      <c r="V47" s="3"/>
      <c r="W47" s="30"/>
      <c r="X47" s="81" t="str">
        <f t="shared" si="2"/>
        <v>Học lại</v>
      </c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69"/>
      <c r="AL47" s="69"/>
      <c r="AM47" s="69"/>
    </row>
    <row r="48" spans="2:39" ht="16.5" customHeight="1" x14ac:dyDescent="0.25">
      <c r="B48" s="31">
        <v>39</v>
      </c>
      <c r="C48" s="32" t="s">
        <v>1162</v>
      </c>
      <c r="D48" s="33" t="s">
        <v>1163</v>
      </c>
      <c r="E48" s="34" t="s">
        <v>82</v>
      </c>
      <c r="F48" s="35" t="s">
        <v>780</v>
      </c>
      <c r="G48" s="32" t="s">
        <v>571</v>
      </c>
      <c r="H48" s="36">
        <v>9</v>
      </c>
      <c r="I48" s="36">
        <v>8</v>
      </c>
      <c r="J48" s="36" t="s">
        <v>30</v>
      </c>
      <c r="K48" s="36">
        <v>8</v>
      </c>
      <c r="L48" s="44"/>
      <c r="M48" s="44"/>
      <c r="N48" s="44"/>
      <c r="O48" s="88"/>
      <c r="P48" s="38"/>
      <c r="Q48" s="39">
        <f t="shared" si="3"/>
        <v>3.3</v>
      </c>
      <c r="R48" s="40" t="str">
        <f t="shared" si="0"/>
        <v>F</v>
      </c>
      <c r="S48" s="41" t="str">
        <f t="shared" si="1"/>
        <v>Kém</v>
      </c>
      <c r="T48" s="42" t="str">
        <f t="shared" si="4"/>
        <v/>
      </c>
      <c r="U48" s="43" t="s">
        <v>1233</v>
      </c>
      <c r="V48" s="3"/>
      <c r="W48" s="30"/>
      <c r="X48" s="81" t="str">
        <f t="shared" si="2"/>
        <v>Học lại</v>
      </c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69"/>
      <c r="AM48" s="69"/>
    </row>
    <row r="49" spans="2:39" ht="16.5" customHeight="1" x14ac:dyDescent="0.25">
      <c r="B49" s="31">
        <v>40</v>
      </c>
      <c r="C49" s="32" t="s">
        <v>1164</v>
      </c>
      <c r="D49" s="33" t="s">
        <v>1165</v>
      </c>
      <c r="E49" s="34" t="s">
        <v>1166</v>
      </c>
      <c r="F49" s="35" t="s">
        <v>559</v>
      </c>
      <c r="G49" s="32" t="s">
        <v>601</v>
      </c>
      <c r="H49" s="36">
        <v>9</v>
      </c>
      <c r="I49" s="36">
        <v>8</v>
      </c>
      <c r="J49" s="36" t="s">
        <v>30</v>
      </c>
      <c r="K49" s="36">
        <v>8</v>
      </c>
      <c r="L49" s="44"/>
      <c r="M49" s="44"/>
      <c r="N49" s="44"/>
      <c r="O49" s="88"/>
      <c r="P49" s="38"/>
      <c r="Q49" s="39">
        <f t="shared" si="3"/>
        <v>3.3</v>
      </c>
      <c r="R49" s="40" t="str">
        <f t="shared" si="0"/>
        <v>F</v>
      </c>
      <c r="S49" s="41" t="str">
        <f t="shared" si="1"/>
        <v>Kém</v>
      </c>
      <c r="T49" s="42" t="str">
        <f t="shared" si="4"/>
        <v/>
      </c>
      <c r="U49" s="43" t="s">
        <v>1233</v>
      </c>
      <c r="V49" s="3"/>
      <c r="W49" s="30"/>
      <c r="X49" s="81" t="str">
        <f t="shared" si="2"/>
        <v>Học lại</v>
      </c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69"/>
    </row>
    <row r="50" spans="2:39" ht="16.5" customHeight="1" x14ac:dyDescent="0.25">
      <c r="B50" s="31">
        <v>41</v>
      </c>
      <c r="C50" s="32" t="s">
        <v>1167</v>
      </c>
      <c r="D50" s="33" t="s">
        <v>585</v>
      </c>
      <c r="E50" s="34" t="s">
        <v>502</v>
      </c>
      <c r="F50" s="35" t="s">
        <v>802</v>
      </c>
      <c r="G50" s="32" t="s">
        <v>577</v>
      </c>
      <c r="H50" s="36">
        <v>9</v>
      </c>
      <c r="I50" s="36">
        <v>8</v>
      </c>
      <c r="J50" s="36" t="s">
        <v>30</v>
      </c>
      <c r="K50" s="36">
        <v>7</v>
      </c>
      <c r="L50" s="44"/>
      <c r="M50" s="44"/>
      <c r="N50" s="44"/>
      <c r="O50" s="88"/>
      <c r="P50" s="38"/>
      <c r="Q50" s="39">
        <f t="shared" si="3"/>
        <v>3.1</v>
      </c>
      <c r="R50" s="40" t="str">
        <f t="shared" si="0"/>
        <v>F</v>
      </c>
      <c r="S50" s="41" t="str">
        <f t="shared" si="1"/>
        <v>Kém</v>
      </c>
      <c r="T50" s="42" t="str">
        <f t="shared" si="4"/>
        <v/>
      </c>
      <c r="U50" s="43" t="s">
        <v>1233</v>
      </c>
      <c r="V50" s="3"/>
      <c r="W50" s="30"/>
      <c r="X50" s="81" t="str">
        <f t="shared" si="2"/>
        <v>Học lại</v>
      </c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  <c r="AM50" s="69"/>
    </row>
    <row r="51" spans="2:39" ht="16.5" customHeight="1" x14ac:dyDescent="0.25">
      <c r="B51" s="31">
        <v>42</v>
      </c>
      <c r="C51" s="32" t="s">
        <v>1168</v>
      </c>
      <c r="D51" s="33" t="s">
        <v>1169</v>
      </c>
      <c r="E51" s="34" t="s">
        <v>815</v>
      </c>
      <c r="F51" s="35" t="s">
        <v>1170</v>
      </c>
      <c r="G51" s="32" t="s">
        <v>615</v>
      </c>
      <c r="H51" s="36">
        <v>9</v>
      </c>
      <c r="I51" s="36">
        <v>8</v>
      </c>
      <c r="J51" s="36" t="s">
        <v>30</v>
      </c>
      <c r="K51" s="36">
        <v>8</v>
      </c>
      <c r="L51" s="44"/>
      <c r="M51" s="44"/>
      <c r="N51" s="44"/>
      <c r="O51" s="88"/>
      <c r="P51" s="38"/>
      <c r="Q51" s="39">
        <f t="shared" si="3"/>
        <v>3.3</v>
      </c>
      <c r="R51" s="40" t="str">
        <f t="shared" si="0"/>
        <v>F</v>
      </c>
      <c r="S51" s="41" t="str">
        <f t="shared" si="1"/>
        <v>Kém</v>
      </c>
      <c r="T51" s="42" t="str">
        <f t="shared" si="4"/>
        <v/>
      </c>
      <c r="U51" s="43" t="s">
        <v>1233</v>
      </c>
      <c r="V51" s="3"/>
      <c r="W51" s="30"/>
      <c r="X51" s="81" t="str">
        <f t="shared" si="2"/>
        <v>Học lại</v>
      </c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</row>
    <row r="52" spans="2:39" ht="16.5" customHeight="1" x14ac:dyDescent="0.25">
      <c r="B52" s="31">
        <v>43</v>
      </c>
      <c r="C52" s="32" t="s">
        <v>1171</v>
      </c>
      <c r="D52" s="33" t="s">
        <v>1172</v>
      </c>
      <c r="E52" s="34" t="s">
        <v>136</v>
      </c>
      <c r="F52" s="35" t="s">
        <v>1173</v>
      </c>
      <c r="G52" s="32" t="s">
        <v>571</v>
      </c>
      <c r="H52" s="36">
        <v>8</v>
      </c>
      <c r="I52" s="36">
        <v>7</v>
      </c>
      <c r="J52" s="36" t="s">
        <v>30</v>
      </c>
      <c r="K52" s="36">
        <v>7</v>
      </c>
      <c r="L52" s="44"/>
      <c r="M52" s="44"/>
      <c r="N52" s="44"/>
      <c r="O52" s="88"/>
      <c r="P52" s="38"/>
      <c r="Q52" s="39">
        <f t="shared" si="3"/>
        <v>2.9</v>
      </c>
      <c r="R52" s="40" t="str">
        <f t="shared" si="0"/>
        <v>F</v>
      </c>
      <c r="S52" s="41" t="str">
        <f t="shared" si="1"/>
        <v>Kém</v>
      </c>
      <c r="T52" s="42" t="str">
        <f t="shared" si="4"/>
        <v/>
      </c>
      <c r="U52" s="43" t="s">
        <v>1233</v>
      </c>
      <c r="V52" s="3"/>
      <c r="W52" s="30"/>
      <c r="X52" s="81" t="str">
        <f t="shared" si="2"/>
        <v>Học lại</v>
      </c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</row>
    <row r="53" spans="2:39" ht="16.5" customHeight="1" x14ac:dyDescent="0.25">
      <c r="B53" s="31">
        <v>44</v>
      </c>
      <c r="C53" s="32" t="s">
        <v>1174</v>
      </c>
      <c r="D53" s="33" t="s">
        <v>1175</v>
      </c>
      <c r="E53" s="34" t="s">
        <v>85</v>
      </c>
      <c r="F53" s="35" t="s">
        <v>1176</v>
      </c>
      <c r="G53" s="32" t="s">
        <v>601</v>
      </c>
      <c r="H53" s="36">
        <v>8</v>
      </c>
      <c r="I53" s="36">
        <v>7</v>
      </c>
      <c r="J53" s="36" t="s">
        <v>30</v>
      </c>
      <c r="K53" s="36">
        <v>7</v>
      </c>
      <c r="L53" s="44"/>
      <c r="M53" s="44"/>
      <c r="N53" s="44"/>
      <c r="O53" s="88"/>
      <c r="P53" s="38"/>
      <c r="Q53" s="39">
        <f t="shared" si="3"/>
        <v>2.9</v>
      </c>
      <c r="R53" s="40" t="str">
        <f t="shared" si="0"/>
        <v>F</v>
      </c>
      <c r="S53" s="41" t="str">
        <f t="shared" si="1"/>
        <v>Kém</v>
      </c>
      <c r="T53" s="42" t="str">
        <f t="shared" si="4"/>
        <v/>
      </c>
      <c r="U53" s="43" t="s">
        <v>1233</v>
      </c>
      <c r="V53" s="3"/>
      <c r="W53" s="30"/>
      <c r="X53" s="81" t="str">
        <f t="shared" si="2"/>
        <v>Học lại</v>
      </c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69"/>
      <c r="AJ53" s="69"/>
      <c r="AK53" s="69"/>
      <c r="AL53" s="69"/>
      <c r="AM53" s="69"/>
    </row>
    <row r="54" spans="2:39" ht="16.5" customHeight="1" x14ac:dyDescent="0.25">
      <c r="B54" s="31">
        <v>45</v>
      </c>
      <c r="C54" s="32" t="s">
        <v>1177</v>
      </c>
      <c r="D54" s="33" t="s">
        <v>119</v>
      </c>
      <c r="E54" s="34" t="s">
        <v>85</v>
      </c>
      <c r="F54" s="35" t="s">
        <v>1178</v>
      </c>
      <c r="G54" s="32" t="s">
        <v>588</v>
      </c>
      <c r="H54" s="36">
        <v>9</v>
      </c>
      <c r="I54" s="36">
        <v>7</v>
      </c>
      <c r="J54" s="36" t="s">
        <v>30</v>
      </c>
      <c r="K54" s="36">
        <v>8</v>
      </c>
      <c r="L54" s="44"/>
      <c r="M54" s="44"/>
      <c r="N54" s="44"/>
      <c r="O54" s="88"/>
      <c r="P54" s="38"/>
      <c r="Q54" s="39">
        <f t="shared" si="3"/>
        <v>3.2</v>
      </c>
      <c r="R54" s="40" t="str">
        <f t="shared" si="0"/>
        <v>F</v>
      </c>
      <c r="S54" s="41" t="str">
        <f t="shared" si="1"/>
        <v>Kém</v>
      </c>
      <c r="T54" s="42" t="str">
        <f t="shared" si="4"/>
        <v/>
      </c>
      <c r="U54" s="43" t="s">
        <v>1233</v>
      </c>
      <c r="V54" s="3"/>
      <c r="W54" s="30"/>
      <c r="X54" s="81" t="str">
        <f t="shared" si="2"/>
        <v>Học lại</v>
      </c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</row>
    <row r="55" spans="2:39" ht="16.5" customHeight="1" x14ac:dyDescent="0.25">
      <c r="B55" s="31">
        <v>46</v>
      </c>
      <c r="C55" s="32" t="s">
        <v>1179</v>
      </c>
      <c r="D55" s="33" t="s">
        <v>891</v>
      </c>
      <c r="E55" s="34" t="s">
        <v>86</v>
      </c>
      <c r="F55" s="35" t="s">
        <v>1180</v>
      </c>
      <c r="G55" s="32" t="s">
        <v>571</v>
      </c>
      <c r="H55" s="36">
        <v>8</v>
      </c>
      <c r="I55" s="36">
        <v>7</v>
      </c>
      <c r="J55" s="36" t="s">
        <v>30</v>
      </c>
      <c r="K55" s="36">
        <v>7</v>
      </c>
      <c r="L55" s="44"/>
      <c r="M55" s="44"/>
      <c r="N55" s="44"/>
      <c r="O55" s="88"/>
      <c r="P55" s="38"/>
      <c r="Q55" s="39">
        <f t="shared" si="3"/>
        <v>2.9</v>
      </c>
      <c r="R55" s="40" t="str">
        <f t="shared" si="0"/>
        <v>F</v>
      </c>
      <c r="S55" s="41" t="str">
        <f t="shared" si="1"/>
        <v>Kém</v>
      </c>
      <c r="T55" s="42" t="str">
        <f t="shared" si="4"/>
        <v/>
      </c>
      <c r="U55" s="43" t="s">
        <v>1233</v>
      </c>
      <c r="V55" s="3"/>
      <c r="W55" s="30"/>
      <c r="X55" s="81" t="str">
        <f t="shared" si="2"/>
        <v>Học lại</v>
      </c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</row>
    <row r="56" spans="2:39" ht="16.5" customHeight="1" x14ac:dyDescent="0.25">
      <c r="B56" s="31">
        <v>47</v>
      </c>
      <c r="C56" s="32" t="s">
        <v>1181</v>
      </c>
      <c r="D56" s="33" t="s">
        <v>1182</v>
      </c>
      <c r="E56" s="34" t="s">
        <v>1183</v>
      </c>
      <c r="F56" s="35" t="s">
        <v>1184</v>
      </c>
      <c r="G56" s="32" t="s">
        <v>577</v>
      </c>
      <c r="H56" s="36">
        <v>8</v>
      </c>
      <c r="I56" s="36">
        <v>7</v>
      </c>
      <c r="J56" s="36" t="s">
        <v>30</v>
      </c>
      <c r="K56" s="36">
        <v>8</v>
      </c>
      <c r="L56" s="44"/>
      <c r="M56" s="44"/>
      <c r="N56" s="44"/>
      <c r="O56" s="88"/>
      <c r="P56" s="38"/>
      <c r="Q56" s="39">
        <f t="shared" si="3"/>
        <v>3.1</v>
      </c>
      <c r="R56" s="40" t="str">
        <f t="shared" si="0"/>
        <v>F</v>
      </c>
      <c r="S56" s="41" t="str">
        <f t="shared" si="1"/>
        <v>Kém</v>
      </c>
      <c r="T56" s="42" t="str">
        <f t="shared" si="4"/>
        <v/>
      </c>
      <c r="U56" s="43" t="s">
        <v>1233</v>
      </c>
      <c r="V56" s="3"/>
      <c r="W56" s="30"/>
      <c r="X56" s="81" t="str">
        <f t="shared" si="2"/>
        <v>Học lại</v>
      </c>
      <c r="Y56" s="69"/>
      <c r="Z56" s="69"/>
      <c r="AA56" s="69"/>
      <c r="AB56" s="69"/>
      <c r="AC56" s="69"/>
      <c r="AD56" s="69"/>
      <c r="AE56" s="69"/>
      <c r="AF56" s="69"/>
      <c r="AG56" s="69"/>
      <c r="AH56" s="69"/>
      <c r="AI56" s="69"/>
      <c r="AJ56" s="69"/>
      <c r="AK56" s="69"/>
      <c r="AL56" s="69"/>
      <c r="AM56" s="69"/>
    </row>
    <row r="57" spans="2:39" ht="16.5" customHeight="1" x14ac:dyDescent="0.25">
      <c r="B57" s="31">
        <v>48</v>
      </c>
      <c r="C57" s="32" t="s">
        <v>1185</v>
      </c>
      <c r="D57" s="33" t="s">
        <v>1186</v>
      </c>
      <c r="E57" s="34" t="s">
        <v>87</v>
      </c>
      <c r="F57" s="35" t="s">
        <v>1044</v>
      </c>
      <c r="G57" s="32" t="s">
        <v>615</v>
      </c>
      <c r="H57" s="36">
        <v>8</v>
      </c>
      <c r="I57" s="36">
        <v>8</v>
      </c>
      <c r="J57" s="36" t="s">
        <v>30</v>
      </c>
      <c r="K57" s="36">
        <v>7</v>
      </c>
      <c r="L57" s="44"/>
      <c r="M57" s="44"/>
      <c r="N57" s="44"/>
      <c r="O57" s="88"/>
      <c r="P57" s="38"/>
      <c r="Q57" s="39">
        <f t="shared" si="3"/>
        <v>3</v>
      </c>
      <c r="R57" s="40" t="str">
        <f t="shared" si="0"/>
        <v>F</v>
      </c>
      <c r="S57" s="41" t="str">
        <f t="shared" si="1"/>
        <v>Kém</v>
      </c>
      <c r="T57" s="42" t="str">
        <f t="shared" si="4"/>
        <v/>
      </c>
      <c r="U57" s="43" t="s">
        <v>1233</v>
      </c>
      <c r="V57" s="3"/>
      <c r="W57" s="30"/>
      <c r="X57" s="81" t="str">
        <f t="shared" si="2"/>
        <v>Học lại</v>
      </c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69"/>
      <c r="AK57" s="69"/>
      <c r="AL57" s="69"/>
      <c r="AM57" s="69"/>
    </row>
    <row r="58" spans="2:39" ht="16.5" customHeight="1" x14ac:dyDescent="0.25">
      <c r="B58" s="31">
        <v>49</v>
      </c>
      <c r="C58" s="32" t="s">
        <v>1187</v>
      </c>
      <c r="D58" s="33" t="s">
        <v>1188</v>
      </c>
      <c r="E58" s="34" t="s">
        <v>88</v>
      </c>
      <c r="F58" s="35" t="s">
        <v>431</v>
      </c>
      <c r="G58" s="32" t="s">
        <v>588</v>
      </c>
      <c r="H58" s="36">
        <v>8</v>
      </c>
      <c r="I58" s="36">
        <v>7</v>
      </c>
      <c r="J58" s="36" t="s">
        <v>30</v>
      </c>
      <c r="K58" s="36">
        <v>8</v>
      </c>
      <c r="L58" s="44"/>
      <c r="M58" s="44"/>
      <c r="N58" s="44"/>
      <c r="O58" s="88"/>
      <c r="P58" s="38"/>
      <c r="Q58" s="39">
        <f t="shared" si="3"/>
        <v>3.1</v>
      </c>
      <c r="R58" s="40" t="str">
        <f t="shared" si="0"/>
        <v>F</v>
      </c>
      <c r="S58" s="41" t="str">
        <f t="shared" si="1"/>
        <v>Kém</v>
      </c>
      <c r="T58" s="42" t="str">
        <f t="shared" si="4"/>
        <v/>
      </c>
      <c r="U58" s="43" t="s">
        <v>1233</v>
      </c>
      <c r="V58" s="3"/>
      <c r="W58" s="30"/>
      <c r="X58" s="81" t="str">
        <f t="shared" si="2"/>
        <v>Học lại</v>
      </c>
      <c r="Y58" s="69"/>
      <c r="Z58" s="69"/>
      <c r="AA58" s="69"/>
      <c r="AB58" s="69"/>
      <c r="AC58" s="69"/>
      <c r="AD58" s="69"/>
      <c r="AE58" s="69"/>
      <c r="AF58" s="69"/>
      <c r="AG58" s="69"/>
      <c r="AH58" s="69"/>
      <c r="AI58" s="69"/>
      <c r="AJ58" s="69"/>
      <c r="AK58" s="69"/>
      <c r="AL58" s="69"/>
      <c r="AM58" s="69"/>
    </row>
    <row r="59" spans="2:39" ht="16.5" customHeight="1" x14ac:dyDescent="0.25">
      <c r="B59" s="31">
        <v>50</v>
      </c>
      <c r="C59" s="32" t="s">
        <v>1189</v>
      </c>
      <c r="D59" s="33" t="s">
        <v>1190</v>
      </c>
      <c r="E59" s="34" t="s">
        <v>88</v>
      </c>
      <c r="F59" s="35" t="s">
        <v>1191</v>
      </c>
      <c r="G59" s="32" t="s">
        <v>1192</v>
      </c>
      <c r="H59" s="36">
        <v>9</v>
      </c>
      <c r="I59" s="36">
        <v>9</v>
      </c>
      <c r="J59" s="36" t="s">
        <v>30</v>
      </c>
      <c r="K59" s="36">
        <v>9</v>
      </c>
      <c r="L59" s="44"/>
      <c r="M59" s="44"/>
      <c r="N59" s="44"/>
      <c r="O59" s="88"/>
      <c r="P59" s="38"/>
      <c r="Q59" s="39">
        <f t="shared" si="3"/>
        <v>3.6</v>
      </c>
      <c r="R59" s="40" t="str">
        <f t="shared" si="0"/>
        <v>F</v>
      </c>
      <c r="S59" s="41" t="str">
        <f t="shared" si="1"/>
        <v>Kém</v>
      </c>
      <c r="T59" s="42" t="str">
        <f t="shared" si="4"/>
        <v/>
      </c>
      <c r="U59" s="43" t="s">
        <v>1233</v>
      </c>
      <c r="V59" s="3"/>
      <c r="W59" s="30"/>
      <c r="X59" s="81" t="str">
        <f t="shared" si="2"/>
        <v>Học lại</v>
      </c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I59" s="69"/>
      <c r="AJ59" s="69"/>
      <c r="AK59" s="69"/>
      <c r="AL59" s="69"/>
      <c r="AM59" s="69"/>
    </row>
    <row r="60" spans="2:39" ht="16.5" customHeight="1" x14ac:dyDescent="0.25">
      <c r="B60" s="31">
        <v>51</v>
      </c>
      <c r="C60" s="32" t="s">
        <v>1193</v>
      </c>
      <c r="D60" s="33" t="s">
        <v>419</v>
      </c>
      <c r="E60" s="34" t="s">
        <v>88</v>
      </c>
      <c r="F60" s="35" t="s">
        <v>1194</v>
      </c>
      <c r="G60" s="32" t="s">
        <v>615</v>
      </c>
      <c r="H60" s="36">
        <v>9</v>
      </c>
      <c r="I60" s="36">
        <v>7</v>
      </c>
      <c r="J60" s="36" t="s">
        <v>30</v>
      </c>
      <c r="K60" s="36">
        <v>8</v>
      </c>
      <c r="L60" s="44"/>
      <c r="M60" s="44"/>
      <c r="N60" s="44"/>
      <c r="O60" s="88"/>
      <c r="P60" s="38"/>
      <c r="Q60" s="39">
        <f t="shared" si="3"/>
        <v>3.2</v>
      </c>
      <c r="R60" s="40" t="str">
        <f t="shared" si="0"/>
        <v>F</v>
      </c>
      <c r="S60" s="41" t="str">
        <f t="shared" si="1"/>
        <v>Kém</v>
      </c>
      <c r="T60" s="42" t="str">
        <f t="shared" si="4"/>
        <v/>
      </c>
      <c r="U60" s="43" t="s">
        <v>1233</v>
      </c>
      <c r="V60" s="3"/>
      <c r="W60" s="30"/>
      <c r="X60" s="81" t="str">
        <f t="shared" si="2"/>
        <v>Học lại</v>
      </c>
      <c r="Y60" s="69"/>
      <c r="Z60" s="69"/>
      <c r="AA60" s="69"/>
      <c r="AB60" s="69"/>
      <c r="AC60" s="69"/>
      <c r="AD60" s="69"/>
      <c r="AE60" s="69"/>
      <c r="AF60" s="69"/>
      <c r="AG60" s="69"/>
      <c r="AH60" s="69"/>
      <c r="AI60" s="69"/>
      <c r="AJ60" s="69"/>
      <c r="AK60" s="69"/>
      <c r="AL60" s="69"/>
      <c r="AM60" s="69"/>
    </row>
    <row r="61" spans="2:39" ht="16.5" customHeight="1" x14ac:dyDescent="0.25">
      <c r="B61" s="31">
        <v>52</v>
      </c>
      <c r="C61" s="32" t="s">
        <v>1195</v>
      </c>
      <c r="D61" s="33" t="s">
        <v>1196</v>
      </c>
      <c r="E61" s="34" t="s">
        <v>88</v>
      </c>
      <c r="F61" s="35" t="s">
        <v>631</v>
      </c>
      <c r="G61" s="32" t="s">
        <v>601</v>
      </c>
      <c r="H61" s="36">
        <v>8</v>
      </c>
      <c r="I61" s="36">
        <v>7</v>
      </c>
      <c r="J61" s="36" t="s">
        <v>30</v>
      </c>
      <c r="K61" s="36">
        <v>8</v>
      </c>
      <c r="L61" s="44"/>
      <c r="M61" s="44"/>
      <c r="N61" s="44"/>
      <c r="O61" s="88"/>
      <c r="P61" s="38"/>
      <c r="Q61" s="39">
        <f t="shared" si="3"/>
        <v>3.1</v>
      </c>
      <c r="R61" s="40" t="str">
        <f t="shared" si="0"/>
        <v>F</v>
      </c>
      <c r="S61" s="41" t="str">
        <f t="shared" si="1"/>
        <v>Kém</v>
      </c>
      <c r="T61" s="42" t="str">
        <f t="shared" si="4"/>
        <v/>
      </c>
      <c r="U61" s="43" t="s">
        <v>1233</v>
      </c>
      <c r="V61" s="3"/>
      <c r="W61" s="30"/>
      <c r="X61" s="81" t="str">
        <f t="shared" si="2"/>
        <v>Học lại</v>
      </c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69"/>
      <c r="AJ61" s="69"/>
      <c r="AK61" s="69"/>
      <c r="AL61" s="69"/>
      <c r="AM61" s="69"/>
    </row>
    <row r="62" spans="2:39" ht="16.5" customHeight="1" x14ac:dyDescent="0.25">
      <c r="B62" s="31">
        <v>53</v>
      </c>
      <c r="C62" s="32" t="s">
        <v>1197</v>
      </c>
      <c r="D62" s="33" t="s">
        <v>1198</v>
      </c>
      <c r="E62" s="34" t="s">
        <v>846</v>
      </c>
      <c r="F62" s="35" t="s">
        <v>208</v>
      </c>
      <c r="G62" s="32" t="s">
        <v>601</v>
      </c>
      <c r="H62" s="36">
        <v>7</v>
      </c>
      <c r="I62" s="36">
        <v>8</v>
      </c>
      <c r="J62" s="36" t="s">
        <v>30</v>
      </c>
      <c r="K62" s="36">
        <v>7</v>
      </c>
      <c r="L62" s="44"/>
      <c r="M62" s="44"/>
      <c r="N62" s="44"/>
      <c r="O62" s="88"/>
      <c r="P62" s="38"/>
      <c r="Q62" s="39">
        <f t="shared" si="3"/>
        <v>2.9</v>
      </c>
      <c r="R62" s="40" t="str">
        <f t="shared" si="0"/>
        <v>F</v>
      </c>
      <c r="S62" s="41" t="str">
        <f t="shared" si="1"/>
        <v>Kém</v>
      </c>
      <c r="T62" s="42" t="str">
        <f t="shared" si="4"/>
        <v/>
      </c>
      <c r="U62" s="43" t="s">
        <v>1233</v>
      </c>
      <c r="V62" s="3"/>
      <c r="W62" s="30"/>
      <c r="X62" s="81" t="str">
        <f t="shared" si="2"/>
        <v>Học lại</v>
      </c>
      <c r="Y62" s="69"/>
      <c r="Z62" s="69"/>
      <c r="AA62" s="69"/>
      <c r="AB62" s="69"/>
      <c r="AC62" s="69"/>
      <c r="AD62" s="69"/>
      <c r="AE62" s="69"/>
      <c r="AF62" s="69"/>
      <c r="AG62" s="69"/>
      <c r="AH62" s="69"/>
      <c r="AI62" s="69"/>
      <c r="AJ62" s="69"/>
      <c r="AK62" s="69"/>
      <c r="AL62" s="69"/>
      <c r="AM62" s="69"/>
    </row>
    <row r="63" spans="2:39" ht="16.5" customHeight="1" x14ac:dyDescent="0.25">
      <c r="B63" s="31">
        <v>54</v>
      </c>
      <c r="C63" s="32" t="s">
        <v>1199</v>
      </c>
      <c r="D63" s="33" t="s">
        <v>1200</v>
      </c>
      <c r="E63" s="34" t="s">
        <v>89</v>
      </c>
      <c r="F63" s="35" t="s">
        <v>278</v>
      </c>
      <c r="G63" s="32" t="s">
        <v>577</v>
      </c>
      <c r="H63" s="36">
        <v>8</v>
      </c>
      <c r="I63" s="36">
        <v>7</v>
      </c>
      <c r="J63" s="36" t="s">
        <v>30</v>
      </c>
      <c r="K63" s="36">
        <v>7</v>
      </c>
      <c r="L63" s="44"/>
      <c r="M63" s="44"/>
      <c r="N63" s="44"/>
      <c r="O63" s="88"/>
      <c r="P63" s="38"/>
      <c r="Q63" s="39">
        <f t="shared" si="3"/>
        <v>2.9</v>
      </c>
      <c r="R63" s="40" t="str">
        <f t="shared" si="0"/>
        <v>F</v>
      </c>
      <c r="S63" s="41" t="str">
        <f t="shared" si="1"/>
        <v>Kém</v>
      </c>
      <c r="T63" s="42" t="str">
        <f t="shared" si="4"/>
        <v/>
      </c>
      <c r="U63" s="43" t="s">
        <v>1233</v>
      </c>
      <c r="V63" s="3"/>
      <c r="W63" s="30"/>
      <c r="X63" s="81" t="str">
        <f t="shared" si="2"/>
        <v>Học lại</v>
      </c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  <c r="AM63" s="69"/>
    </row>
    <row r="64" spans="2:39" ht="16.5" customHeight="1" x14ac:dyDescent="0.25">
      <c r="B64" s="31">
        <v>55</v>
      </c>
      <c r="C64" s="32" t="s">
        <v>1201</v>
      </c>
      <c r="D64" s="33" t="s">
        <v>1202</v>
      </c>
      <c r="E64" s="34" t="s">
        <v>1203</v>
      </c>
      <c r="F64" s="35" t="s">
        <v>1204</v>
      </c>
      <c r="G64" s="32" t="s">
        <v>601</v>
      </c>
      <c r="H64" s="36">
        <v>7</v>
      </c>
      <c r="I64" s="36">
        <v>8</v>
      </c>
      <c r="J64" s="36" t="s">
        <v>30</v>
      </c>
      <c r="K64" s="36">
        <v>7</v>
      </c>
      <c r="L64" s="44"/>
      <c r="M64" s="44"/>
      <c r="N64" s="44"/>
      <c r="O64" s="88"/>
      <c r="P64" s="38"/>
      <c r="Q64" s="39">
        <f t="shared" si="3"/>
        <v>2.9</v>
      </c>
      <c r="R64" s="40" t="str">
        <f t="shared" si="0"/>
        <v>F</v>
      </c>
      <c r="S64" s="41" t="str">
        <f t="shared" si="1"/>
        <v>Kém</v>
      </c>
      <c r="T64" s="42" t="str">
        <f t="shared" si="4"/>
        <v/>
      </c>
      <c r="U64" s="43" t="s">
        <v>1233</v>
      </c>
      <c r="V64" s="3"/>
      <c r="W64" s="30"/>
      <c r="X64" s="81" t="str">
        <f t="shared" si="2"/>
        <v>Học lại</v>
      </c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</row>
    <row r="65" spans="1:39" ht="16.5" customHeight="1" x14ac:dyDescent="0.25">
      <c r="B65" s="31">
        <v>56</v>
      </c>
      <c r="C65" s="32" t="s">
        <v>1205</v>
      </c>
      <c r="D65" s="33" t="s">
        <v>1206</v>
      </c>
      <c r="E65" s="34" t="s">
        <v>865</v>
      </c>
      <c r="F65" s="35" t="s">
        <v>780</v>
      </c>
      <c r="G65" s="32" t="s">
        <v>571</v>
      </c>
      <c r="H65" s="36">
        <v>8</v>
      </c>
      <c r="I65" s="36">
        <v>7</v>
      </c>
      <c r="J65" s="36" t="s">
        <v>30</v>
      </c>
      <c r="K65" s="36">
        <v>7</v>
      </c>
      <c r="L65" s="44"/>
      <c r="M65" s="44"/>
      <c r="N65" s="44"/>
      <c r="O65" s="88"/>
      <c r="P65" s="38"/>
      <c r="Q65" s="39">
        <f t="shared" si="3"/>
        <v>2.9</v>
      </c>
      <c r="R65" s="40" t="str">
        <f t="shared" si="0"/>
        <v>F</v>
      </c>
      <c r="S65" s="41" t="str">
        <f t="shared" si="1"/>
        <v>Kém</v>
      </c>
      <c r="T65" s="42" t="str">
        <f t="shared" si="4"/>
        <v/>
      </c>
      <c r="U65" s="43" t="s">
        <v>1233</v>
      </c>
      <c r="V65" s="3"/>
      <c r="W65" s="30"/>
      <c r="X65" s="81" t="str">
        <f t="shared" si="2"/>
        <v>Học lại</v>
      </c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69"/>
      <c r="AK65" s="69"/>
      <c r="AL65" s="69"/>
      <c r="AM65" s="69"/>
    </row>
    <row r="66" spans="1:39" ht="16.5" customHeight="1" x14ac:dyDescent="0.25">
      <c r="B66" s="31">
        <v>57</v>
      </c>
      <c r="C66" s="32" t="s">
        <v>1207</v>
      </c>
      <c r="D66" s="33" t="s">
        <v>137</v>
      </c>
      <c r="E66" s="34" t="s">
        <v>144</v>
      </c>
      <c r="F66" s="35" t="s">
        <v>527</v>
      </c>
      <c r="G66" s="32" t="s">
        <v>601</v>
      </c>
      <c r="H66" s="36">
        <v>9</v>
      </c>
      <c r="I66" s="36">
        <v>8</v>
      </c>
      <c r="J66" s="36" t="s">
        <v>30</v>
      </c>
      <c r="K66" s="36">
        <v>9</v>
      </c>
      <c r="L66" s="44"/>
      <c r="M66" s="44"/>
      <c r="N66" s="44"/>
      <c r="O66" s="88"/>
      <c r="P66" s="38"/>
      <c r="Q66" s="39">
        <f t="shared" si="3"/>
        <v>3.5</v>
      </c>
      <c r="R66" s="40" t="str">
        <f t="shared" si="0"/>
        <v>F</v>
      </c>
      <c r="S66" s="41" t="str">
        <f t="shared" si="1"/>
        <v>Kém</v>
      </c>
      <c r="T66" s="42" t="str">
        <f t="shared" si="4"/>
        <v/>
      </c>
      <c r="U66" s="43" t="s">
        <v>1233</v>
      </c>
      <c r="V66" s="3"/>
      <c r="W66" s="30"/>
      <c r="X66" s="81" t="str">
        <f t="shared" si="2"/>
        <v>Học lại</v>
      </c>
      <c r="Y66" s="69"/>
      <c r="Z66" s="69"/>
      <c r="AA66" s="69"/>
      <c r="AB66" s="69"/>
      <c r="AC66" s="69"/>
      <c r="AD66" s="69"/>
      <c r="AE66" s="69"/>
      <c r="AF66" s="69"/>
      <c r="AG66" s="69"/>
      <c r="AH66" s="69"/>
      <c r="AI66" s="69"/>
      <c r="AJ66" s="69"/>
      <c r="AK66" s="69"/>
      <c r="AL66" s="69"/>
      <c r="AM66" s="69"/>
    </row>
    <row r="67" spans="1:39" ht="16.5" customHeight="1" x14ac:dyDescent="0.25">
      <c r="B67" s="31">
        <v>58</v>
      </c>
      <c r="C67" s="32" t="s">
        <v>1208</v>
      </c>
      <c r="D67" s="33" t="s">
        <v>1209</v>
      </c>
      <c r="E67" s="34" t="s">
        <v>1210</v>
      </c>
      <c r="F67" s="35" t="s">
        <v>847</v>
      </c>
      <c r="G67" s="32" t="s">
        <v>571</v>
      </c>
      <c r="H67" s="36">
        <v>7</v>
      </c>
      <c r="I67" s="36">
        <v>7</v>
      </c>
      <c r="J67" s="36" t="s">
        <v>30</v>
      </c>
      <c r="K67" s="36">
        <v>7</v>
      </c>
      <c r="L67" s="44"/>
      <c r="M67" s="44"/>
      <c r="N67" s="44"/>
      <c r="O67" s="88"/>
      <c r="P67" s="38"/>
      <c r="Q67" s="39">
        <f t="shared" si="3"/>
        <v>2.8</v>
      </c>
      <c r="R67" s="40" t="str">
        <f t="shared" si="0"/>
        <v>F</v>
      </c>
      <c r="S67" s="41" t="str">
        <f t="shared" si="1"/>
        <v>Kém</v>
      </c>
      <c r="T67" s="42" t="str">
        <f t="shared" si="4"/>
        <v/>
      </c>
      <c r="U67" s="43" t="s">
        <v>1233</v>
      </c>
      <c r="V67" s="3"/>
      <c r="W67" s="30"/>
      <c r="X67" s="81" t="str">
        <f t="shared" si="2"/>
        <v>Học lại</v>
      </c>
      <c r="Y67" s="69"/>
      <c r="Z67" s="69"/>
      <c r="AA67" s="69"/>
      <c r="AB67" s="69"/>
      <c r="AC67" s="69"/>
      <c r="AD67" s="69"/>
      <c r="AE67" s="69"/>
      <c r="AF67" s="69"/>
      <c r="AG67" s="69"/>
      <c r="AH67" s="69"/>
      <c r="AI67" s="69"/>
      <c r="AJ67" s="69"/>
      <c r="AK67" s="69"/>
      <c r="AL67" s="69"/>
      <c r="AM67" s="69"/>
    </row>
    <row r="68" spans="1:39" ht="16.5" customHeight="1" x14ac:dyDescent="0.25">
      <c r="B68" s="31">
        <v>59</v>
      </c>
      <c r="C68" s="32" t="s">
        <v>1211</v>
      </c>
      <c r="D68" s="33" t="s">
        <v>1212</v>
      </c>
      <c r="E68" s="34" t="s">
        <v>96</v>
      </c>
      <c r="F68" s="35" t="s">
        <v>1213</v>
      </c>
      <c r="G68" s="32" t="s">
        <v>615</v>
      </c>
      <c r="H68" s="36">
        <v>9</v>
      </c>
      <c r="I68" s="36">
        <v>10</v>
      </c>
      <c r="J68" s="36" t="s">
        <v>30</v>
      </c>
      <c r="K68" s="36">
        <v>9</v>
      </c>
      <c r="L68" s="44"/>
      <c r="M68" s="44"/>
      <c r="N68" s="44"/>
      <c r="O68" s="88"/>
      <c r="P68" s="38"/>
      <c r="Q68" s="39">
        <f t="shared" si="3"/>
        <v>3.7</v>
      </c>
      <c r="R68" s="40" t="str">
        <f t="shared" si="0"/>
        <v>F</v>
      </c>
      <c r="S68" s="41" t="str">
        <f t="shared" si="1"/>
        <v>Kém</v>
      </c>
      <c r="T68" s="42" t="str">
        <f t="shared" si="4"/>
        <v/>
      </c>
      <c r="U68" s="43" t="s">
        <v>1233</v>
      </c>
      <c r="V68" s="3"/>
      <c r="W68" s="30"/>
      <c r="X68" s="81" t="str">
        <f t="shared" si="2"/>
        <v>Học lại</v>
      </c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</row>
    <row r="69" spans="1:39" ht="16.5" customHeight="1" x14ac:dyDescent="0.25">
      <c r="B69" s="31">
        <v>60</v>
      </c>
      <c r="C69" s="32" t="s">
        <v>1214</v>
      </c>
      <c r="D69" s="33" t="s">
        <v>1215</v>
      </c>
      <c r="E69" s="34" t="s">
        <v>96</v>
      </c>
      <c r="F69" s="35" t="s">
        <v>953</v>
      </c>
      <c r="G69" s="32" t="s">
        <v>577</v>
      </c>
      <c r="H69" s="36">
        <v>9</v>
      </c>
      <c r="I69" s="36">
        <v>8</v>
      </c>
      <c r="J69" s="36" t="s">
        <v>30</v>
      </c>
      <c r="K69" s="36">
        <v>7</v>
      </c>
      <c r="L69" s="44"/>
      <c r="M69" s="44"/>
      <c r="N69" s="44"/>
      <c r="O69" s="88"/>
      <c r="P69" s="38"/>
      <c r="Q69" s="39">
        <f t="shared" si="3"/>
        <v>3.1</v>
      </c>
      <c r="R69" s="40" t="str">
        <f t="shared" si="0"/>
        <v>F</v>
      </c>
      <c r="S69" s="41" t="str">
        <f t="shared" si="1"/>
        <v>Kém</v>
      </c>
      <c r="T69" s="42" t="str">
        <f t="shared" si="4"/>
        <v/>
      </c>
      <c r="U69" s="43" t="s">
        <v>1233</v>
      </c>
      <c r="V69" s="3"/>
      <c r="W69" s="30"/>
      <c r="X69" s="81" t="str">
        <f t="shared" si="2"/>
        <v>Học lại</v>
      </c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</row>
    <row r="70" spans="1:39" ht="16.5" customHeight="1" x14ac:dyDescent="0.25">
      <c r="B70" s="31">
        <v>61</v>
      </c>
      <c r="C70" s="32" t="s">
        <v>1216</v>
      </c>
      <c r="D70" s="33" t="s">
        <v>1217</v>
      </c>
      <c r="E70" s="34" t="s">
        <v>96</v>
      </c>
      <c r="F70" s="35" t="s">
        <v>368</v>
      </c>
      <c r="G70" s="32" t="s">
        <v>615</v>
      </c>
      <c r="H70" s="36">
        <v>9</v>
      </c>
      <c r="I70" s="36">
        <v>7</v>
      </c>
      <c r="J70" s="36" t="s">
        <v>30</v>
      </c>
      <c r="K70" s="36">
        <v>8</v>
      </c>
      <c r="L70" s="44"/>
      <c r="M70" s="44"/>
      <c r="N70" s="44"/>
      <c r="O70" s="88"/>
      <c r="P70" s="38"/>
      <c r="Q70" s="39">
        <f t="shared" si="3"/>
        <v>3.2</v>
      </c>
      <c r="R70" s="40" t="str">
        <f t="shared" si="0"/>
        <v>F</v>
      </c>
      <c r="S70" s="41" t="str">
        <f t="shared" si="1"/>
        <v>Kém</v>
      </c>
      <c r="T70" s="42" t="str">
        <f t="shared" si="4"/>
        <v/>
      </c>
      <c r="U70" s="43" t="s">
        <v>1233</v>
      </c>
      <c r="V70" s="3"/>
      <c r="W70" s="30"/>
      <c r="X70" s="81" t="str">
        <f t="shared" si="2"/>
        <v>Học lại</v>
      </c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69"/>
      <c r="AK70" s="69"/>
      <c r="AL70" s="69"/>
      <c r="AM70" s="69"/>
    </row>
    <row r="71" spans="1:39" ht="16.5" customHeight="1" x14ac:dyDescent="0.25">
      <c r="B71" s="31">
        <v>62</v>
      </c>
      <c r="C71" s="32" t="s">
        <v>1218</v>
      </c>
      <c r="D71" s="33" t="s">
        <v>461</v>
      </c>
      <c r="E71" s="34" t="s">
        <v>96</v>
      </c>
      <c r="F71" s="35" t="s">
        <v>330</v>
      </c>
      <c r="G71" s="32" t="s">
        <v>577</v>
      </c>
      <c r="H71" s="36">
        <v>9</v>
      </c>
      <c r="I71" s="36">
        <v>7</v>
      </c>
      <c r="J71" s="36" t="s">
        <v>30</v>
      </c>
      <c r="K71" s="36">
        <v>7</v>
      </c>
      <c r="L71" s="44"/>
      <c r="M71" s="44"/>
      <c r="N71" s="44"/>
      <c r="O71" s="88"/>
      <c r="P71" s="38"/>
      <c r="Q71" s="39">
        <f t="shared" si="3"/>
        <v>3</v>
      </c>
      <c r="R71" s="40" t="str">
        <f t="shared" si="0"/>
        <v>F</v>
      </c>
      <c r="S71" s="41" t="str">
        <f t="shared" si="1"/>
        <v>Kém</v>
      </c>
      <c r="T71" s="42" t="str">
        <f t="shared" si="4"/>
        <v/>
      </c>
      <c r="U71" s="43" t="s">
        <v>1233</v>
      </c>
      <c r="V71" s="3"/>
      <c r="W71" s="30"/>
      <c r="X71" s="81" t="str">
        <f t="shared" si="2"/>
        <v>Học lại</v>
      </c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</row>
    <row r="72" spans="1:39" ht="16.5" customHeight="1" x14ac:dyDescent="0.25">
      <c r="B72" s="31">
        <v>63</v>
      </c>
      <c r="C72" s="32" t="s">
        <v>1219</v>
      </c>
      <c r="D72" s="33" t="s">
        <v>1220</v>
      </c>
      <c r="E72" s="34" t="s">
        <v>145</v>
      </c>
      <c r="F72" s="35" t="s">
        <v>315</v>
      </c>
      <c r="G72" s="32" t="s">
        <v>571</v>
      </c>
      <c r="H72" s="36">
        <v>9</v>
      </c>
      <c r="I72" s="36">
        <v>9</v>
      </c>
      <c r="J72" s="36" t="s">
        <v>30</v>
      </c>
      <c r="K72" s="36">
        <v>8</v>
      </c>
      <c r="L72" s="44"/>
      <c r="M72" s="44"/>
      <c r="N72" s="44"/>
      <c r="O72" s="88"/>
      <c r="P72" s="38"/>
      <c r="Q72" s="39">
        <f t="shared" si="3"/>
        <v>3.4</v>
      </c>
      <c r="R72" s="40" t="str">
        <f t="shared" si="0"/>
        <v>F</v>
      </c>
      <c r="S72" s="41" t="str">
        <f t="shared" si="1"/>
        <v>Kém</v>
      </c>
      <c r="T72" s="42" t="str">
        <f t="shared" si="4"/>
        <v/>
      </c>
      <c r="U72" s="43" t="s">
        <v>1233</v>
      </c>
      <c r="V72" s="3"/>
      <c r="W72" s="30"/>
      <c r="X72" s="81" t="str">
        <f t="shared" si="2"/>
        <v>Học lại</v>
      </c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</row>
    <row r="73" spans="1:39" ht="16.5" customHeight="1" x14ac:dyDescent="0.25">
      <c r="B73" s="31">
        <v>64</v>
      </c>
      <c r="C73" s="32" t="s">
        <v>1221</v>
      </c>
      <c r="D73" s="33" t="s">
        <v>1222</v>
      </c>
      <c r="E73" s="34" t="s">
        <v>887</v>
      </c>
      <c r="F73" s="35" t="s">
        <v>1009</v>
      </c>
      <c r="G73" s="32" t="s">
        <v>601</v>
      </c>
      <c r="H73" s="36">
        <v>8</v>
      </c>
      <c r="I73" s="36">
        <v>7</v>
      </c>
      <c r="J73" s="36" t="s">
        <v>30</v>
      </c>
      <c r="K73" s="36">
        <v>8</v>
      </c>
      <c r="L73" s="44"/>
      <c r="M73" s="44"/>
      <c r="N73" s="44"/>
      <c r="O73" s="88"/>
      <c r="P73" s="38"/>
      <c r="Q73" s="39">
        <f t="shared" si="3"/>
        <v>3.1</v>
      </c>
      <c r="R73" s="40" t="str">
        <f t="shared" si="0"/>
        <v>F</v>
      </c>
      <c r="S73" s="41" t="str">
        <f t="shared" si="1"/>
        <v>Kém</v>
      </c>
      <c r="T73" s="42" t="str">
        <f t="shared" si="4"/>
        <v/>
      </c>
      <c r="U73" s="43" t="s">
        <v>1233</v>
      </c>
      <c r="V73" s="3"/>
      <c r="W73" s="30"/>
      <c r="X73" s="81" t="str">
        <f t="shared" si="2"/>
        <v>Học lại</v>
      </c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69"/>
    </row>
    <row r="74" spans="1:39" ht="15.75" customHeight="1" x14ac:dyDescent="0.25">
      <c r="B74" s="31">
        <v>65</v>
      </c>
      <c r="C74" s="32" t="s">
        <v>1223</v>
      </c>
      <c r="D74" s="33" t="s">
        <v>1224</v>
      </c>
      <c r="E74" s="34" t="s">
        <v>728</v>
      </c>
      <c r="F74" s="35" t="s">
        <v>1225</v>
      </c>
      <c r="G74" s="32" t="s">
        <v>567</v>
      </c>
      <c r="H74" s="36">
        <v>7</v>
      </c>
      <c r="I74" s="36">
        <v>8</v>
      </c>
      <c r="J74" s="36" t="s">
        <v>30</v>
      </c>
      <c r="K74" s="36">
        <v>7</v>
      </c>
      <c r="L74" s="44"/>
      <c r="M74" s="44"/>
      <c r="N74" s="44"/>
      <c r="O74" s="88"/>
      <c r="P74" s="38"/>
      <c r="Q74" s="39">
        <f t="shared" si="3"/>
        <v>2.9</v>
      </c>
      <c r="R74" s="40" t="str">
        <f t="shared" ref="R74:R76" si="5">IF(AND($Q74&gt;=9,$Q74&lt;=10),"A+","")&amp;IF(AND($Q74&gt;=8.5,$Q74&lt;=8.9),"A","")&amp;IF(AND($Q74&gt;=8,$Q74&lt;=8.4),"B+","")&amp;IF(AND($Q74&gt;=7,$Q74&lt;=7.9),"B","")&amp;IF(AND($Q74&gt;=6.5,$Q74&lt;=6.9),"C+","")&amp;IF(AND($Q74&gt;=5.5,$Q74&lt;=6.4),"C","")&amp;IF(AND($Q74&gt;=5,$Q74&lt;=5.4),"D+","")&amp;IF(AND($Q74&gt;=4,$Q74&lt;=4.9),"D","")&amp;IF(AND($Q74&lt;4),"F","")</f>
        <v>F</v>
      </c>
      <c r="S74" s="41" t="str">
        <f t="shared" ref="S74:S76" si="6">IF($Q74&lt;4,"Kém",IF(AND($Q74&gt;=4,$Q74&lt;=5.4),"Trung bình yếu",IF(AND($Q74&gt;=5.5,$Q74&lt;=6.9),"Trung bình",IF(AND($Q74&gt;=7,$Q74&lt;=8.4),"Khá",IF(AND($Q74&gt;=8.5,$Q74&lt;=10),"Giỏi","")))))</f>
        <v>Kém</v>
      </c>
      <c r="T74" s="42" t="str">
        <f t="shared" si="4"/>
        <v/>
      </c>
      <c r="U74" s="43" t="s">
        <v>1233</v>
      </c>
      <c r="V74" s="3"/>
      <c r="W74" s="30"/>
      <c r="X74" s="81" t="str">
        <f t="shared" si="2"/>
        <v>Học lại</v>
      </c>
      <c r="Y74" s="69"/>
      <c r="Z74" s="69"/>
      <c r="AA74" s="69"/>
      <c r="AB74" s="69"/>
      <c r="AC74" s="69"/>
      <c r="AD74" s="69"/>
      <c r="AE74" s="69"/>
      <c r="AF74" s="69"/>
      <c r="AG74" s="69"/>
      <c r="AH74" s="69"/>
      <c r="AI74" s="69"/>
      <c r="AJ74" s="69"/>
      <c r="AK74" s="69"/>
      <c r="AL74" s="69"/>
      <c r="AM74" s="69"/>
    </row>
    <row r="75" spans="1:39" ht="0.75" customHeight="1" x14ac:dyDescent="0.25">
      <c r="B75" s="31">
        <v>66</v>
      </c>
      <c r="C75" s="32" t="s">
        <v>1226</v>
      </c>
      <c r="D75" s="33" t="s">
        <v>1227</v>
      </c>
      <c r="E75" s="34" t="s">
        <v>728</v>
      </c>
      <c r="F75" s="35" t="s">
        <v>1228</v>
      </c>
      <c r="G75" s="32" t="s">
        <v>577</v>
      </c>
      <c r="H75" s="36">
        <v>8</v>
      </c>
      <c r="I75" s="36">
        <v>7</v>
      </c>
      <c r="J75" s="36" t="s">
        <v>30</v>
      </c>
      <c r="K75" s="36">
        <v>7</v>
      </c>
      <c r="L75" s="44"/>
      <c r="M75" s="44"/>
      <c r="N75" s="44"/>
      <c r="O75" s="88"/>
      <c r="P75" s="38"/>
      <c r="Q75" s="39">
        <f t="shared" si="3"/>
        <v>2.9</v>
      </c>
      <c r="R75" s="40" t="str">
        <f t="shared" si="5"/>
        <v>F</v>
      </c>
      <c r="S75" s="41" t="str">
        <f t="shared" si="6"/>
        <v>Kém</v>
      </c>
      <c r="T75" s="42" t="str">
        <f t="shared" si="4"/>
        <v/>
      </c>
      <c r="U75" s="43" t="s">
        <v>1233</v>
      </c>
      <c r="V75" s="3"/>
      <c r="W75" s="30"/>
      <c r="X75" s="81" t="str">
        <f t="shared" ref="X75:X76" si="7">IF(T75="Không đủ ĐKDT","Học lại",IF(T75="Đình chỉ thi","Học lại",IF(AND(MID(G75,2,2)&gt;="12",T75="Vắng"),"Học lại",IF(T75="Vắng có phép", "Thi lại",IF(T75="Nợ học phí", "Thi lại",IF(AND((MID(G75,2,2)&lt;"12"),Q75&lt;4.5),"Thi lại",IF(Q75&lt;4,"Học lại","Đạt")))))))</f>
        <v>Học lại</v>
      </c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</row>
    <row r="76" spans="1:39" ht="0.75" customHeight="1" x14ac:dyDescent="0.25">
      <c r="B76" s="31">
        <v>67</v>
      </c>
      <c r="C76" s="32" t="s">
        <v>1229</v>
      </c>
      <c r="D76" s="33" t="s">
        <v>75</v>
      </c>
      <c r="E76" s="34" t="s">
        <v>430</v>
      </c>
      <c r="F76" s="35" t="s">
        <v>336</v>
      </c>
      <c r="G76" s="32" t="s">
        <v>588</v>
      </c>
      <c r="H76" s="36">
        <v>9</v>
      </c>
      <c r="I76" s="36">
        <v>7</v>
      </c>
      <c r="J76" s="36" t="s">
        <v>30</v>
      </c>
      <c r="K76" s="36">
        <v>8</v>
      </c>
      <c r="L76" s="44"/>
      <c r="M76" s="44"/>
      <c r="N76" s="44"/>
      <c r="O76" s="88"/>
      <c r="P76" s="38"/>
      <c r="Q76" s="39">
        <f t="shared" ref="Q76" si="8">ROUND(SUMPRODUCT(H76:P76,$H$9:$P$9)/100,1)</f>
        <v>3.2</v>
      </c>
      <c r="R76" s="40" t="str">
        <f t="shared" si="5"/>
        <v>F</v>
      </c>
      <c r="S76" s="41" t="str">
        <f t="shared" si="6"/>
        <v>Kém</v>
      </c>
      <c r="T76" s="42" t="str">
        <f t="shared" ref="T76" si="9">+IF(OR($H76=0,$I76=0,$J76=0,$K76=0),"Không đủ ĐKDT","")</f>
        <v/>
      </c>
      <c r="U76" s="43" t="s">
        <v>1233</v>
      </c>
      <c r="V76" s="3"/>
      <c r="W76" s="30"/>
      <c r="X76" s="81" t="str">
        <f t="shared" si="7"/>
        <v>Học lại</v>
      </c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  <c r="AJ76" s="69"/>
      <c r="AK76" s="69"/>
      <c r="AL76" s="69"/>
      <c r="AM76" s="69"/>
    </row>
    <row r="77" spans="1:39" ht="9" customHeight="1" x14ac:dyDescent="0.25">
      <c r="A77" s="2"/>
      <c r="B77" s="45"/>
      <c r="C77" s="46"/>
      <c r="D77" s="46"/>
      <c r="E77" s="47"/>
      <c r="F77" s="47"/>
      <c r="G77" s="47"/>
      <c r="H77" s="48"/>
      <c r="I77" s="49"/>
      <c r="J77" s="49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3"/>
    </row>
    <row r="78" spans="1:39" ht="16.5" hidden="1" x14ac:dyDescent="0.25">
      <c r="A78" s="2"/>
      <c r="B78" s="109" t="s">
        <v>31</v>
      </c>
      <c r="C78" s="109"/>
      <c r="D78" s="46"/>
      <c r="E78" s="47"/>
      <c r="F78" s="47"/>
      <c r="G78" s="47"/>
      <c r="H78" s="48"/>
      <c r="I78" s="49"/>
      <c r="J78" s="49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3"/>
    </row>
    <row r="79" spans="1:39" ht="16.5" hidden="1" customHeight="1" x14ac:dyDescent="0.25">
      <c r="A79" s="2"/>
      <c r="B79" s="51" t="s">
        <v>32</v>
      </c>
      <c r="C79" s="51"/>
      <c r="D79" s="52">
        <f>+$AA$8</f>
        <v>67</v>
      </c>
      <c r="E79" s="53" t="s">
        <v>33</v>
      </c>
      <c r="F79" s="101" t="s">
        <v>34</v>
      </c>
      <c r="G79" s="101"/>
      <c r="H79" s="101"/>
      <c r="I79" s="101"/>
      <c r="J79" s="101"/>
      <c r="K79" s="101"/>
      <c r="L79" s="101"/>
      <c r="M79" s="101"/>
      <c r="N79" s="101"/>
      <c r="O79" s="101"/>
      <c r="P79" s="54">
        <f>$AA$8 -COUNTIF($T$9:$T$266,"Vắng") -COUNTIF($T$9:$T$266,"Vắng có phép") - COUNTIF($T$9:$T$266,"Đình chỉ thi") - COUNTIF($T$9:$T$266,"Không đủ ĐKDT")</f>
        <v>67</v>
      </c>
      <c r="Q79" s="54"/>
      <c r="R79" s="54"/>
      <c r="S79" s="55"/>
      <c r="T79" s="56" t="s">
        <v>33</v>
      </c>
      <c r="U79" s="55"/>
      <c r="V79" s="3"/>
    </row>
    <row r="80" spans="1:39" ht="16.5" hidden="1" customHeight="1" x14ac:dyDescent="0.25">
      <c r="A80" s="2"/>
      <c r="B80" s="51" t="s">
        <v>35</v>
      </c>
      <c r="C80" s="51"/>
      <c r="D80" s="52">
        <f>+$AL$8</f>
        <v>0</v>
      </c>
      <c r="E80" s="53" t="s">
        <v>33</v>
      </c>
      <c r="F80" s="101" t="s">
        <v>36</v>
      </c>
      <c r="G80" s="101"/>
      <c r="H80" s="101"/>
      <c r="I80" s="101"/>
      <c r="J80" s="101"/>
      <c r="K80" s="101"/>
      <c r="L80" s="101"/>
      <c r="M80" s="101"/>
      <c r="N80" s="101"/>
      <c r="O80" s="101"/>
      <c r="P80" s="57">
        <f>COUNTIF($T$9:$T$142,"Vắng")</f>
        <v>0</v>
      </c>
      <c r="Q80" s="57"/>
      <c r="R80" s="57"/>
      <c r="S80" s="58"/>
      <c r="T80" s="56" t="s">
        <v>33</v>
      </c>
      <c r="U80" s="58"/>
      <c r="V80" s="3"/>
    </row>
    <row r="81" spans="1:39" ht="16.5" hidden="1" customHeight="1" x14ac:dyDescent="0.25">
      <c r="A81" s="2"/>
      <c r="B81" s="51" t="s">
        <v>51</v>
      </c>
      <c r="C81" s="51"/>
      <c r="D81" s="67">
        <f>COUNTIF(X10:X76,"Học lại")</f>
        <v>67</v>
      </c>
      <c r="E81" s="53" t="s">
        <v>33</v>
      </c>
      <c r="F81" s="101" t="s">
        <v>52</v>
      </c>
      <c r="G81" s="101"/>
      <c r="H81" s="101"/>
      <c r="I81" s="101"/>
      <c r="J81" s="101"/>
      <c r="K81" s="101"/>
      <c r="L81" s="101"/>
      <c r="M81" s="101"/>
      <c r="N81" s="101"/>
      <c r="O81" s="101"/>
      <c r="P81" s="54">
        <f>COUNTIF($T$9:$T$142,"Vắng có phép")</f>
        <v>0</v>
      </c>
      <c r="Q81" s="54"/>
      <c r="R81" s="54"/>
      <c r="S81" s="55"/>
      <c r="T81" s="56" t="s">
        <v>33</v>
      </c>
      <c r="U81" s="55"/>
      <c r="V81" s="3"/>
    </row>
    <row r="82" spans="1:39" ht="3" hidden="1" customHeight="1" x14ac:dyDescent="0.25">
      <c r="A82" s="2"/>
      <c r="B82" s="45"/>
      <c r="C82" s="46"/>
      <c r="D82" s="46"/>
      <c r="E82" s="47"/>
      <c r="F82" s="47"/>
      <c r="G82" s="47"/>
      <c r="H82" s="48"/>
      <c r="I82" s="49"/>
      <c r="J82" s="49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3"/>
    </row>
    <row r="83" spans="1:39" hidden="1" x14ac:dyDescent="0.25">
      <c r="B83" s="89" t="s">
        <v>53</v>
      </c>
      <c r="C83" s="89"/>
      <c r="D83" s="90">
        <f>COUNTIF(X10:X76,"Thi lại")</f>
        <v>0</v>
      </c>
      <c r="E83" s="91" t="s">
        <v>33</v>
      </c>
      <c r="F83" s="3"/>
      <c r="G83" s="3"/>
      <c r="H83" s="3"/>
      <c r="I83" s="3"/>
      <c r="J83" s="102"/>
      <c r="K83" s="102"/>
      <c r="L83" s="102"/>
      <c r="M83" s="102"/>
      <c r="N83" s="102"/>
      <c r="O83" s="102"/>
      <c r="P83" s="102"/>
      <c r="Q83" s="102"/>
      <c r="R83" s="102"/>
      <c r="S83" s="102"/>
      <c r="T83" s="102"/>
      <c r="U83" s="102"/>
      <c r="V83" s="3"/>
    </row>
    <row r="84" spans="1:39" ht="24.75" hidden="1" customHeight="1" x14ac:dyDescent="0.25">
      <c r="B84" s="89"/>
      <c r="C84" s="89"/>
      <c r="D84" s="90"/>
      <c r="E84" s="91"/>
      <c r="F84" s="3"/>
      <c r="G84" s="3"/>
      <c r="H84" s="3"/>
      <c r="I84" s="3"/>
      <c r="J84" s="102" t="s">
        <v>55</v>
      </c>
      <c r="K84" s="102"/>
      <c r="L84" s="102"/>
      <c r="M84" s="102"/>
      <c r="N84" s="102"/>
      <c r="O84" s="102"/>
      <c r="P84" s="102"/>
      <c r="Q84" s="102"/>
      <c r="R84" s="102"/>
      <c r="S84" s="102"/>
      <c r="T84" s="102"/>
      <c r="U84" s="102"/>
      <c r="V84" s="3"/>
    </row>
    <row r="85" spans="1:39" hidden="1" x14ac:dyDescent="0.25">
      <c r="A85" s="59"/>
      <c r="B85" s="97" t="s">
        <v>37</v>
      </c>
      <c r="C85" s="97"/>
      <c r="D85" s="97"/>
      <c r="E85" s="97"/>
      <c r="F85" s="97"/>
      <c r="G85" s="97"/>
      <c r="H85" s="97"/>
      <c r="I85" s="60"/>
      <c r="J85" s="99" t="s">
        <v>38</v>
      </c>
      <c r="K85" s="99"/>
      <c r="L85" s="99"/>
      <c r="M85" s="99"/>
      <c r="N85" s="99"/>
      <c r="O85" s="99"/>
      <c r="P85" s="99"/>
      <c r="Q85" s="99"/>
      <c r="R85" s="99"/>
      <c r="S85" s="99"/>
      <c r="T85" s="99"/>
      <c r="U85" s="99"/>
      <c r="V85" s="3"/>
    </row>
    <row r="86" spans="1:39" ht="4.5" hidden="1" customHeight="1" x14ac:dyDescent="0.25">
      <c r="A86" s="2"/>
      <c r="B86" s="45"/>
      <c r="C86" s="61"/>
      <c r="D86" s="61"/>
      <c r="E86" s="62"/>
      <c r="F86" s="62"/>
      <c r="G86" s="62"/>
      <c r="H86" s="63"/>
      <c r="I86" s="64"/>
      <c r="J86" s="64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</row>
    <row r="87" spans="1:39" s="2" customFormat="1" hidden="1" x14ac:dyDescent="0.25">
      <c r="B87" s="97" t="s">
        <v>39</v>
      </c>
      <c r="C87" s="97"/>
      <c r="D87" s="100" t="s">
        <v>40</v>
      </c>
      <c r="E87" s="100"/>
      <c r="F87" s="100"/>
      <c r="G87" s="100"/>
      <c r="H87" s="100"/>
      <c r="I87" s="64"/>
      <c r="J87" s="64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3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</row>
    <row r="88" spans="1:39" s="2" customFormat="1" hidden="1" x14ac:dyDescent="0.25">
      <c r="A88" s="1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</row>
    <row r="89" spans="1:39" s="2" customFormat="1" hidden="1" x14ac:dyDescent="0.25">
      <c r="A89" s="1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</row>
    <row r="90" spans="1:39" s="2" customFormat="1" hidden="1" x14ac:dyDescent="0.25">
      <c r="A90" s="1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</row>
    <row r="91" spans="1:39" s="2" customFormat="1" ht="9.75" hidden="1" customHeight="1" x14ac:dyDescent="0.25">
      <c r="A91" s="1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</row>
    <row r="92" spans="1:39" s="2" customFormat="1" ht="3.75" hidden="1" customHeight="1" x14ac:dyDescent="0.25">
      <c r="A92" s="1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</row>
    <row r="93" spans="1:39" s="2" customFormat="1" ht="18" hidden="1" customHeight="1" x14ac:dyDescent="0.25">
      <c r="A93" s="1"/>
      <c r="B93" s="96" t="s">
        <v>41</v>
      </c>
      <c r="C93" s="96"/>
      <c r="D93" s="96" t="s">
        <v>54</v>
      </c>
      <c r="E93" s="96"/>
      <c r="F93" s="96"/>
      <c r="G93" s="96"/>
      <c r="H93" s="96"/>
      <c r="I93" s="96"/>
      <c r="J93" s="96" t="s">
        <v>42</v>
      </c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3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</row>
    <row r="94" spans="1:39" s="2" customFormat="1" ht="4.5" hidden="1" customHeight="1" x14ac:dyDescent="0.25">
      <c r="A94" s="1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</row>
    <row r="95" spans="1:39" s="2" customFormat="1" ht="36.75" hidden="1" customHeight="1" x14ac:dyDescent="0.25">
      <c r="A95" s="1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</row>
    <row r="96" spans="1:39" s="2" customFormat="1" ht="32.25" customHeight="1" x14ac:dyDescent="0.25">
      <c r="A96" s="1"/>
      <c r="B96" s="97" t="s">
        <v>43</v>
      </c>
      <c r="C96" s="97"/>
      <c r="D96" s="97"/>
      <c r="E96" s="97"/>
      <c r="F96" s="97"/>
      <c r="G96" s="97"/>
      <c r="H96" s="97"/>
      <c r="I96" s="60"/>
      <c r="J96" s="98" t="s">
        <v>56</v>
      </c>
      <c r="K96" s="99"/>
      <c r="L96" s="99"/>
      <c r="M96" s="99"/>
      <c r="N96" s="99"/>
      <c r="O96" s="99"/>
      <c r="P96" s="99"/>
      <c r="Q96" s="99"/>
      <c r="R96" s="99"/>
      <c r="S96" s="99"/>
      <c r="T96" s="99"/>
      <c r="U96" s="99"/>
      <c r="V96" s="3"/>
      <c r="X96" s="68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8"/>
      <c r="AJ96" s="68"/>
      <c r="AK96" s="68"/>
      <c r="AL96" s="68"/>
      <c r="AM96" s="68"/>
    </row>
    <row r="97" spans="1:39" s="2" customFormat="1" hidden="1" x14ac:dyDescent="0.25">
      <c r="A97" s="1"/>
      <c r="B97" s="45"/>
      <c r="C97" s="61"/>
      <c r="D97" s="61"/>
      <c r="E97" s="62"/>
      <c r="F97" s="62"/>
      <c r="G97" s="62"/>
      <c r="H97" s="63"/>
      <c r="I97" s="64"/>
      <c r="J97" s="64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1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</row>
    <row r="98" spans="1:39" s="2" customFormat="1" x14ac:dyDescent="0.25">
      <c r="A98" s="1"/>
      <c r="B98" s="97" t="s">
        <v>39</v>
      </c>
      <c r="C98" s="97"/>
      <c r="D98" s="100" t="s">
        <v>732</v>
      </c>
      <c r="E98" s="100"/>
      <c r="F98" s="100"/>
      <c r="G98" s="100"/>
      <c r="H98" s="100"/>
      <c r="I98" s="64"/>
      <c r="J98" s="64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1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</row>
    <row r="99" spans="1:39" s="2" customFormat="1" ht="18" customHeight="1" x14ac:dyDescent="0.25">
      <c r="A99" s="1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1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</row>
    <row r="100" spans="1:39" ht="12" customHeight="1" x14ac:dyDescent="0.25"/>
    <row r="101" spans="1:39" ht="12" customHeight="1" x14ac:dyDescent="0.25"/>
    <row r="103" spans="1:39" x14ac:dyDescent="0.25">
      <c r="B103" s="95"/>
      <c r="C103" s="95"/>
      <c r="D103" s="95"/>
      <c r="E103" s="95"/>
      <c r="F103" s="95"/>
      <c r="G103" s="95"/>
      <c r="H103" s="95"/>
      <c r="I103" s="95"/>
      <c r="J103" s="95" t="s">
        <v>57</v>
      </c>
      <c r="K103" s="95"/>
      <c r="L103" s="95"/>
      <c r="M103" s="95"/>
      <c r="N103" s="95"/>
      <c r="O103" s="95"/>
      <c r="P103" s="95"/>
      <c r="Q103" s="95"/>
      <c r="R103" s="95"/>
      <c r="S103" s="95"/>
      <c r="T103" s="95"/>
      <c r="U103" s="95"/>
    </row>
  </sheetData>
  <sheetProtection formatCells="0" formatColumns="0" formatRows="0" insertColumns="0" insertRows="0" insertHyperlinks="0" deleteColumns="0" deleteRows="0" sort="0" autoFilter="0" pivotTables="0"/>
  <autoFilter ref="A8:AM76">
    <filterColumn colId="3" showButton="0"/>
  </autoFilter>
  <mergeCells count="58">
    <mergeCell ref="B1:G1"/>
    <mergeCell ref="H1:U1"/>
    <mergeCell ref="B2:G2"/>
    <mergeCell ref="H2:U2"/>
    <mergeCell ref="B4:C4"/>
    <mergeCell ref="D4:O4"/>
    <mergeCell ref="P4:U4"/>
    <mergeCell ref="AL4:AM6"/>
    <mergeCell ref="B5:C5"/>
    <mergeCell ref="G5:O5"/>
    <mergeCell ref="P5:U5"/>
    <mergeCell ref="B7:B8"/>
    <mergeCell ref="C7:C8"/>
    <mergeCell ref="D7:E8"/>
    <mergeCell ref="F7:F8"/>
    <mergeCell ref="G7:G8"/>
    <mergeCell ref="Y4:Y7"/>
    <mergeCell ref="Z4:Z7"/>
    <mergeCell ref="AA4:AA7"/>
    <mergeCell ref="AB4:AE6"/>
    <mergeCell ref="AF4:AG6"/>
    <mergeCell ref="AH4:AI6"/>
    <mergeCell ref="J7:J8"/>
    <mergeCell ref="K7:K8"/>
    <mergeCell ref="L7:L8"/>
    <mergeCell ref="M7:M8"/>
    <mergeCell ref="AJ4:AK6"/>
    <mergeCell ref="B87:C87"/>
    <mergeCell ref="D87:H87"/>
    <mergeCell ref="T7:T9"/>
    <mergeCell ref="U7:U9"/>
    <mergeCell ref="B9:G9"/>
    <mergeCell ref="B78:C78"/>
    <mergeCell ref="F79:O79"/>
    <mergeCell ref="F80:O80"/>
    <mergeCell ref="N7:N8"/>
    <mergeCell ref="O7:O8"/>
    <mergeCell ref="P7:P8"/>
    <mergeCell ref="Q7:Q9"/>
    <mergeCell ref="R7:R8"/>
    <mergeCell ref="S7:S8"/>
    <mergeCell ref="H7:H8"/>
    <mergeCell ref="I7:I8"/>
    <mergeCell ref="F81:O81"/>
    <mergeCell ref="J83:U83"/>
    <mergeCell ref="J84:U84"/>
    <mergeCell ref="B85:H85"/>
    <mergeCell ref="J85:U85"/>
    <mergeCell ref="B103:C103"/>
    <mergeCell ref="D103:I103"/>
    <mergeCell ref="J103:U103"/>
    <mergeCell ref="B93:C93"/>
    <mergeCell ref="D93:I93"/>
    <mergeCell ref="J93:U93"/>
    <mergeCell ref="B96:H96"/>
    <mergeCell ref="J96:U96"/>
    <mergeCell ref="B98:C98"/>
    <mergeCell ref="D98:H98"/>
  </mergeCells>
  <conditionalFormatting sqref="H10:N76 P10:P76">
    <cfRule type="cellIs" dxfId="23" priority="3" operator="greaterThan">
      <formula>10</formula>
    </cfRule>
  </conditionalFormatting>
  <conditionalFormatting sqref="O1:O1048576">
    <cfRule type="duplicateValues" dxfId="22" priority="2"/>
  </conditionalFormatting>
  <conditionalFormatting sqref="C1:C1048576">
    <cfRule type="duplicateValues" dxfId="21" priority="1"/>
  </conditionalFormatting>
  <dataValidations count="1">
    <dataValidation allowBlank="1" showInputMessage="1" showErrorMessage="1" errorTitle="Không xóa dữ liệu" error="Không xóa dữ liệu" prompt="Không xóa dữ liệu" sqref="D81 Y2:AM8 X10:X76"/>
  </dataValidations>
  <pageMargins left="0.17" right="3.937007874015748E-2" top="0.23622047244094491" bottom="0.35433070866141736" header="0.15748031496062992" footer="0.11811023622047245"/>
  <pageSetup paperSize="9" scale="95" orientation="portrait" r:id="rId1"/>
  <headerFooter alignWithMargins="0">
    <oddFooter>&amp;R&amp;"Times New Roman,Italic"&amp;11Trang &amp;P</oddFooter>
  </headerFooter>
  <colBreaks count="1" manualBreakCount="1">
    <brk id="2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4"/>
  <sheetViews>
    <sheetView workbookViewId="0">
      <pane ySplit="3" topLeftCell="A4" activePane="bottomLeft" state="frozen"/>
      <selection activeCell="Y57" sqref="Y57"/>
      <selection pane="bottomLeft" activeCell="X50" sqref="X50"/>
    </sheetView>
  </sheetViews>
  <sheetFormatPr defaultColWidth="9" defaultRowHeight="15.75" x14ac:dyDescent="0.25"/>
  <cols>
    <col min="1" max="1" width="0.375" style="1" customWidth="1"/>
    <col min="2" max="2" width="4" style="1" customWidth="1"/>
    <col min="3" max="3" width="11.375" style="1" customWidth="1"/>
    <col min="4" max="4" width="15.5" style="1" customWidth="1"/>
    <col min="5" max="5" width="7.25" style="1" customWidth="1"/>
    <col min="6" max="6" width="9.375" style="1" hidden="1" customWidth="1"/>
    <col min="7" max="7" width="11.625" style="1" customWidth="1"/>
    <col min="8" max="11" width="4.375" style="1" customWidth="1"/>
    <col min="12" max="12" width="3.25" style="1" customWidth="1"/>
    <col min="13" max="13" width="3.5" style="1" customWidth="1"/>
    <col min="14" max="14" width="7.375" style="1" customWidth="1"/>
    <col min="15" max="15" width="9.125" style="1" hidden="1" customWidth="1"/>
    <col min="16" max="16" width="4.25" style="1" hidden="1" customWidth="1"/>
    <col min="17" max="18" width="6.5" style="1" hidden="1" customWidth="1"/>
    <col min="19" max="19" width="11.875" style="1" hidden="1" customWidth="1"/>
    <col min="20" max="20" width="12.125" style="1" customWidth="1"/>
    <col min="21" max="21" width="5.75" style="1" customWidth="1"/>
    <col min="22" max="22" width="6.5" style="1" customWidth="1"/>
    <col min="23" max="23" width="6.5" style="2" customWidth="1"/>
    <col min="24" max="24" width="9" style="68"/>
    <col min="25" max="25" width="9.125" style="68" bestFit="1" customWidth="1"/>
    <col min="26" max="26" width="9" style="68"/>
    <col min="27" max="27" width="10.375" style="68" bestFit="1" customWidth="1"/>
    <col min="28" max="28" width="9.125" style="68" bestFit="1" customWidth="1"/>
    <col min="29" max="39" width="9" style="68"/>
    <col min="40" max="16384" width="9" style="1"/>
  </cols>
  <sheetData>
    <row r="1" spans="2:39" ht="27.75" customHeight="1" x14ac:dyDescent="0.3">
      <c r="B1" s="122" t="s">
        <v>0</v>
      </c>
      <c r="C1" s="122"/>
      <c r="D1" s="122"/>
      <c r="E1" s="122"/>
      <c r="F1" s="122"/>
      <c r="G1" s="122"/>
      <c r="H1" s="123" t="s">
        <v>1</v>
      </c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3"/>
    </row>
    <row r="2" spans="2:39" ht="25.5" customHeight="1" x14ac:dyDescent="0.25">
      <c r="B2" s="124" t="s">
        <v>2</v>
      </c>
      <c r="C2" s="124"/>
      <c r="D2" s="124"/>
      <c r="E2" s="124"/>
      <c r="F2" s="124"/>
      <c r="G2" s="124"/>
      <c r="H2" s="125" t="s">
        <v>58</v>
      </c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4"/>
      <c r="W2" s="5"/>
      <c r="AE2" s="69"/>
      <c r="AF2" s="70"/>
      <c r="AG2" s="69"/>
      <c r="AH2" s="69"/>
      <c r="AI2" s="69"/>
      <c r="AJ2" s="70"/>
      <c r="AK2" s="69"/>
    </row>
    <row r="3" spans="2:39" ht="4.5" customHeight="1" x14ac:dyDescent="0.25">
      <c r="B3" s="6"/>
      <c r="C3" s="6"/>
      <c r="D3" s="6"/>
      <c r="E3" s="6"/>
      <c r="F3" s="6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4"/>
      <c r="W3" s="5"/>
      <c r="AF3" s="71"/>
      <c r="AJ3" s="71"/>
    </row>
    <row r="4" spans="2:39" ht="23.25" customHeight="1" x14ac:dyDescent="0.25">
      <c r="B4" s="126" t="s">
        <v>3</v>
      </c>
      <c r="C4" s="126"/>
      <c r="D4" s="127" t="s">
        <v>736</v>
      </c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8" t="s">
        <v>1231</v>
      </c>
      <c r="Q4" s="128"/>
      <c r="R4" s="128"/>
      <c r="S4" s="128"/>
      <c r="T4" s="128"/>
      <c r="U4" s="128"/>
      <c r="X4" s="69"/>
      <c r="Y4" s="113" t="s">
        <v>50</v>
      </c>
      <c r="Z4" s="113" t="s">
        <v>9</v>
      </c>
      <c r="AA4" s="113" t="s">
        <v>49</v>
      </c>
      <c r="AB4" s="113" t="s">
        <v>48</v>
      </c>
      <c r="AC4" s="113"/>
      <c r="AD4" s="113"/>
      <c r="AE4" s="113"/>
      <c r="AF4" s="113" t="s">
        <v>47</v>
      </c>
      <c r="AG4" s="113"/>
      <c r="AH4" s="113" t="s">
        <v>45</v>
      </c>
      <c r="AI4" s="113"/>
      <c r="AJ4" s="113" t="s">
        <v>46</v>
      </c>
      <c r="AK4" s="113"/>
      <c r="AL4" s="113" t="s">
        <v>44</v>
      </c>
      <c r="AM4" s="113"/>
    </row>
    <row r="5" spans="2:39" ht="17.25" customHeight="1" x14ac:dyDescent="0.25">
      <c r="B5" s="114" t="s">
        <v>4</v>
      </c>
      <c r="C5" s="114"/>
      <c r="D5" s="9"/>
      <c r="G5" s="115" t="s">
        <v>304</v>
      </c>
      <c r="H5" s="115"/>
      <c r="I5" s="115"/>
      <c r="J5" s="115"/>
      <c r="K5" s="115"/>
      <c r="L5" s="115"/>
      <c r="M5" s="115"/>
      <c r="N5" s="115"/>
      <c r="O5" s="115"/>
      <c r="P5" s="115" t="s">
        <v>305</v>
      </c>
      <c r="Q5" s="115"/>
      <c r="R5" s="115"/>
      <c r="S5" s="115"/>
      <c r="T5" s="115"/>
      <c r="U5" s="115"/>
      <c r="X5" s="69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</row>
    <row r="6" spans="2:39" ht="5.25" customHeight="1" x14ac:dyDescent="0.25"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1"/>
      <c r="P6" s="65"/>
      <c r="Q6" s="3"/>
      <c r="R6" s="3"/>
      <c r="S6" s="3"/>
      <c r="T6" s="3"/>
      <c r="U6" s="3"/>
      <c r="X6" s="69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</row>
    <row r="7" spans="2:39" ht="32.25" customHeight="1" x14ac:dyDescent="0.25">
      <c r="B7" s="103" t="s">
        <v>5</v>
      </c>
      <c r="C7" s="116" t="s">
        <v>6</v>
      </c>
      <c r="D7" s="118" t="s">
        <v>7</v>
      </c>
      <c r="E7" s="119"/>
      <c r="F7" s="103" t="s">
        <v>8</v>
      </c>
      <c r="G7" s="103" t="s">
        <v>9</v>
      </c>
      <c r="H7" s="112" t="s">
        <v>10</v>
      </c>
      <c r="I7" s="112" t="s">
        <v>11</v>
      </c>
      <c r="J7" s="112" t="s">
        <v>12</v>
      </c>
      <c r="K7" s="112" t="s">
        <v>13</v>
      </c>
      <c r="L7" s="110" t="s">
        <v>14</v>
      </c>
      <c r="M7" s="110" t="s">
        <v>15</v>
      </c>
      <c r="N7" s="110" t="s">
        <v>16</v>
      </c>
      <c r="O7" s="111" t="s">
        <v>17</v>
      </c>
      <c r="P7" s="110" t="s">
        <v>18</v>
      </c>
      <c r="Q7" s="103" t="s">
        <v>19</v>
      </c>
      <c r="R7" s="110" t="s">
        <v>20</v>
      </c>
      <c r="S7" s="103" t="s">
        <v>21</v>
      </c>
      <c r="T7" s="103" t="s">
        <v>22</v>
      </c>
      <c r="U7" s="103" t="s">
        <v>23</v>
      </c>
      <c r="X7" s="69"/>
      <c r="Y7" s="113"/>
      <c r="Z7" s="113"/>
      <c r="AA7" s="113"/>
      <c r="AB7" s="72" t="s">
        <v>24</v>
      </c>
      <c r="AC7" s="72" t="s">
        <v>25</v>
      </c>
      <c r="AD7" s="72" t="s">
        <v>26</v>
      </c>
      <c r="AE7" s="72" t="s">
        <v>27</v>
      </c>
      <c r="AF7" s="72" t="s">
        <v>28</v>
      </c>
      <c r="AG7" s="72" t="s">
        <v>27</v>
      </c>
      <c r="AH7" s="72" t="s">
        <v>28</v>
      </c>
      <c r="AI7" s="72" t="s">
        <v>27</v>
      </c>
      <c r="AJ7" s="72" t="s">
        <v>28</v>
      </c>
      <c r="AK7" s="72" t="s">
        <v>27</v>
      </c>
      <c r="AL7" s="72" t="s">
        <v>28</v>
      </c>
      <c r="AM7" s="73" t="s">
        <v>27</v>
      </c>
    </row>
    <row r="8" spans="2:39" ht="32.25" customHeight="1" x14ac:dyDescent="0.25">
      <c r="B8" s="105"/>
      <c r="C8" s="117"/>
      <c r="D8" s="120"/>
      <c r="E8" s="121"/>
      <c r="F8" s="105"/>
      <c r="G8" s="105"/>
      <c r="H8" s="112"/>
      <c r="I8" s="112"/>
      <c r="J8" s="112"/>
      <c r="K8" s="112"/>
      <c r="L8" s="110"/>
      <c r="M8" s="110"/>
      <c r="N8" s="110"/>
      <c r="O8" s="111"/>
      <c r="P8" s="110"/>
      <c r="Q8" s="104"/>
      <c r="R8" s="110"/>
      <c r="S8" s="105"/>
      <c r="T8" s="104"/>
      <c r="U8" s="104"/>
      <c r="W8" s="12"/>
      <c r="X8" s="69"/>
      <c r="Y8" s="74" t="str">
        <f>+D4</f>
        <v>Kinh tế Vi mô 1</v>
      </c>
      <c r="Z8" s="75" t="str">
        <f>+P4</f>
        <v>Nhóm: BSA1310-02</v>
      </c>
      <c r="AA8" s="76">
        <f>+$AJ$8+$AL$8+$AH$8</f>
        <v>68</v>
      </c>
      <c r="AB8" s="70">
        <f>COUNTIF($T$9:$T$137,"Khiển trách")</f>
        <v>0</v>
      </c>
      <c r="AC8" s="70">
        <f>COUNTIF($T$9:$T$137,"Cảnh cáo")</f>
        <v>0</v>
      </c>
      <c r="AD8" s="70">
        <f>COUNTIF($T$9:$T$137,"Đình chỉ thi")</f>
        <v>0</v>
      </c>
      <c r="AE8" s="77">
        <f>+($AB$8+$AC$8+$AD$8)/$AA$8*100%</f>
        <v>0</v>
      </c>
      <c r="AF8" s="70">
        <f>SUM(COUNTIF($T$9:$T$135,"Vắng"),COUNTIF($T$9:$T$135,"Vắng có phép"))</f>
        <v>0</v>
      </c>
      <c r="AG8" s="78">
        <f>+$AF$8/$AA$8</f>
        <v>0</v>
      </c>
      <c r="AH8" s="79">
        <f>COUNTIF($X$9:$X$135,"Thi lại")</f>
        <v>0</v>
      </c>
      <c r="AI8" s="78">
        <f>+$AH$8/$AA$8</f>
        <v>0</v>
      </c>
      <c r="AJ8" s="79">
        <f>COUNTIF($X$9:$X$136,"Học lại")</f>
        <v>68</v>
      </c>
      <c r="AK8" s="78">
        <f>+$AJ$8/$AA$8</f>
        <v>1</v>
      </c>
      <c r="AL8" s="70">
        <f>COUNTIF($X$10:$X$136,"Đạt")</f>
        <v>0</v>
      </c>
      <c r="AM8" s="77">
        <f>+$AL$8/$AA$8</f>
        <v>0</v>
      </c>
    </row>
    <row r="9" spans="2:39" ht="14.25" customHeight="1" x14ac:dyDescent="0.25">
      <c r="B9" s="106" t="s">
        <v>29</v>
      </c>
      <c r="C9" s="107"/>
      <c r="D9" s="107"/>
      <c r="E9" s="107"/>
      <c r="F9" s="107"/>
      <c r="G9" s="108"/>
      <c r="H9" s="13">
        <v>10</v>
      </c>
      <c r="I9" s="13">
        <v>10</v>
      </c>
      <c r="J9" s="14"/>
      <c r="K9" s="13">
        <v>20</v>
      </c>
      <c r="L9" s="15"/>
      <c r="M9" s="16"/>
      <c r="N9" s="16"/>
      <c r="O9" s="17"/>
      <c r="P9" s="66">
        <f>100-(H9+I9+J9+K9)</f>
        <v>60</v>
      </c>
      <c r="Q9" s="105"/>
      <c r="R9" s="18"/>
      <c r="S9" s="18"/>
      <c r="T9" s="105"/>
      <c r="U9" s="105"/>
      <c r="X9" s="69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</row>
    <row r="10" spans="2:39" ht="15.75" customHeight="1" x14ac:dyDescent="0.25">
      <c r="B10" s="19">
        <v>1</v>
      </c>
      <c r="C10" s="20" t="s">
        <v>902</v>
      </c>
      <c r="D10" s="21" t="s">
        <v>903</v>
      </c>
      <c r="E10" s="22" t="s">
        <v>59</v>
      </c>
      <c r="F10" s="23" t="s">
        <v>904</v>
      </c>
      <c r="G10" s="20" t="s">
        <v>571</v>
      </c>
      <c r="H10" s="24">
        <v>9</v>
      </c>
      <c r="I10" s="24">
        <v>7</v>
      </c>
      <c r="J10" s="24" t="s">
        <v>30</v>
      </c>
      <c r="K10" s="24">
        <v>7</v>
      </c>
      <c r="L10" s="25"/>
      <c r="M10" s="25"/>
      <c r="N10" s="25"/>
      <c r="O10" s="87"/>
      <c r="P10" s="26"/>
      <c r="Q10" s="27">
        <f>ROUND(SUMPRODUCT(H10:P10,$H$9:$P$9)/100,1)</f>
        <v>3</v>
      </c>
      <c r="R10" s="28" t="str">
        <f t="shared" ref="R10:R73" si="0">IF(AND($Q10&gt;=9,$Q10&lt;=10),"A+","")&amp;IF(AND($Q10&gt;=8.5,$Q10&lt;=8.9),"A","")&amp;IF(AND($Q10&gt;=8,$Q10&lt;=8.4),"B+","")&amp;IF(AND($Q10&gt;=7,$Q10&lt;=7.9),"B","")&amp;IF(AND($Q10&gt;=6.5,$Q10&lt;=6.9),"C+","")&amp;IF(AND($Q10&gt;=5.5,$Q10&lt;=6.4),"C","")&amp;IF(AND($Q10&gt;=5,$Q10&lt;=5.4),"D+","")&amp;IF(AND($Q10&gt;=4,$Q10&lt;=4.9),"D","")&amp;IF(AND($Q10&lt;4),"F","")</f>
        <v>F</v>
      </c>
      <c r="S10" s="28" t="str">
        <f t="shared" ref="S10:S73" si="1">IF($Q10&lt;4,"Kém",IF(AND($Q10&gt;=4,$Q10&lt;=5.4),"Trung bình yếu",IF(AND($Q10&gt;=5.5,$Q10&lt;=6.9),"Trung bình",IF(AND($Q10&gt;=7,$Q10&lt;=8.4),"Khá",IF(AND($Q10&gt;=8.5,$Q10&lt;=10),"Giỏi","")))))</f>
        <v>Kém</v>
      </c>
      <c r="T10" s="92" t="str">
        <f>+IF(OR($H10=0,$I10=0,$J10=0,$K10=0),"Không đủ ĐKDT","")</f>
        <v/>
      </c>
      <c r="U10" s="29" t="s">
        <v>1067</v>
      </c>
      <c r="V10" s="3"/>
      <c r="W10" s="30"/>
      <c r="X10" s="81" t="str">
        <f>IF(T10="Không đủ ĐKDT","Học lại",IF(T10="Đình chỉ thi","Học lại",IF(AND(MID(G10,2,2)&gt;="12",T10="Vắng"),"Học lại",IF(T10="Vắng có phép", "Thi lại",IF(T10="Nợ học phí", "Thi lại",IF(AND((MID(G10,2,2)&lt;"12"),Q10&lt;4.5),"Thi lại",IF(Q10&lt;4,"Học lại","Đạt")))))))</f>
        <v>Học lại</v>
      </c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</row>
    <row r="11" spans="2:39" ht="15.75" customHeight="1" x14ac:dyDescent="0.25">
      <c r="B11" s="31">
        <v>2</v>
      </c>
      <c r="C11" s="32" t="s">
        <v>905</v>
      </c>
      <c r="D11" s="33" t="s">
        <v>121</v>
      </c>
      <c r="E11" s="34" t="s">
        <v>59</v>
      </c>
      <c r="F11" s="35" t="s">
        <v>906</v>
      </c>
      <c r="G11" s="32" t="s">
        <v>567</v>
      </c>
      <c r="H11" s="36">
        <v>9</v>
      </c>
      <c r="I11" s="36">
        <v>8</v>
      </c>
      <c r="J11" s="36" t="s">
        <v>30</v>
      </c>
      <c r="K11" s="36">
        <v>9</v>
      </c>
      <c r="L11" s="37"/>
      <c r="M11" s="37"/>
      <c r="N11" s="37"/>
      <c r="O11" s="88"/>
      <c r="P11" s="38"/>
      <c r="Q11" s="39">
        <f>ROUND(SUMPRODUCT(H11:P11,$H$9:$P$9)/100,1)</f>
        <v>3.5</v>
      </c>
      <c r="R11" s="40" t="str">
        <f t="shared" si="0"/>
        <v>F</v>
      </c>
      <c r="S11" s="41" t="str">
        <f t="shared" si="1"/>
        <v>Kém</v>
      </c>
      <c r="T11" s="42" t="str">
        <f>+IF(OR($H11=0,$I11=0,$J11=0,$K11=0),"Không đủ ĐKDT","")</f>
        <v/>
      </c>
      <c r="U11" s="43" t="s">
        <v>1067</v>
      </c>
      <c r="V11" s="3"/>
      <c r="W11" s="30"/>
      <c r="X11" s="81" t="str">
        <f t="shared" ref="X11:X74" si="2">IF(T11="Không đủ ĐKDT","Học lại",IF(T11="Đình chỉ thi","Học lại",IF(AND(MID(G11,2,2)&gt;="12",T11="Vắng"),"Học lại",IF(T11="Vắng có phép", "Thi lại",IF(T11="Nợ học phí", "Thi lại",IF(AND((MID(G11,2,2)&lt;"12"),Q11&lt;4.5),"Thi lại",IF(Q11&lt;4,"Học lại","Đạt")))))))</f>
        <v>Học lại</v>
      </c>
      <c r="Y11" s="80"/>
      <c r="Z11" s="80"/>
      <c r="AA11" s="80"/>
      <c r="AB11" s="72"/>
      <c r="AC11" s="72"/>
      <c r="AD11" s="72"/>
      <c r="AE11" s="72"/>
      <c r="AF11" s="71"/>
      <c r="AG11" s="72"/>
      <c r="AH11" s="72"/>
      <c r="AI11" s="72"/>
      <c r="AJ11" s="72"/>
      <c r="AK11" s="72"/>
      <c r="AL11" s="72"/>
      <c r="AM11" s="73"/>
    </row>
    <row r="12" spans="2:39" ht="15.75" customHeight="1" x14ac:dyDescent="0.25">
      <c r="B12" s="31">
        <v>3</v>
      </c>
      <c r="C12" s="32" t="s">
        <v>907</v>
      </c>
      <c r="D12" s="33" t="s">
        <v>569</v>
      </c>
      <c r="E12" s="34" t="s">
        <v>59</v>
      </c>
      <c r="F12" s="35">
        <v>35772</v>
      </c>
      <c r="G12" s="32" t="s">
        <v>908</v>
      </c>
      <c r="H12" s="36">
        <v>8</v>
      </c>
      <c r="I12" s="36">
        <v>8</v>
      </c>
      <c r="J12" s="36" t="s">
        <v>30</v>
      </c>
      <c r="K12" s="36">
        <v>7</v>
      </c>
      <c r="L12" s="44"/>
      <c r="M12" s="44"/>
      <c r="N12" s="44"/>
      <c r="O12" s="88"/>
      <c r="P12" s="38"/>
      <c r="Q12" s="39">
        <f t="shared" ref="Q12:Q76" si="3">ROUND(SUMPRODUCT(H12:P12,$H$9:$P$9)/100,1)</f>
        <v>3</v>
      </c>
      <c r="R12" s="40" t="str">
        <f t="shared" si="0"/>
        <v>F</v>
      </c>
      <c r="S12" s="41" t="str">
        <f t="shared" si="1"/>
        <v>Kém</v>
      </c>
      <c r="T12" s="42" t="str">
        <f t="shared" ref="T12:T76" si="4">+IF(OR($H12=0,$I12=0,$J12=0,$K12=0),"Không đủ ĐKDT","")</f>
        <v/>
      </c>
      <c r="U12" s="43" t="s">
        <v>1067</v>
      </c>
      <c r="V12" s="3"/>
      <c r="W12" s="30"/>
      <c r="X12" s="81" t="str">
        <f t="shared" si="2"/>
        <v>Học lại</v>
      </c>
      <c r="Y12" s="82"/>
      <c r="Z12" s="82"/>
      <c r="AA12" s="94"/>
      <c r="AB12" s="71"/>
      <c r="AC12" s="71"/>
      <c r="AD12" s="71"/>
      <c r="AE12" s="84"/>
      <c r="AF12" s="71"/>
      <c r="AG12" s="85"/>
      <c r="AH12" s="86"/>
      <c r="AI12" s="85"/>
      <c r="AJ12" s="86"/>
      <c r="AK12" s="85"/>
      <c r="AL12" s="71"/>
      <c r="AM12" s="84"/>
    </row>
    <row r="13" spans="2:39" ht="15.75" customHeight="1" x14ac:dyDescent="0.25">
      <c r="B13" s="31">
        <v>4</v>
      </c>
      <c r="C13" s="32" t="s">
        <v>909</v>
      </c>
      <c r="D13" s="33" t="s">
        <v>573</v>
      </c>
      <c r="E13" s="34" t="s">
        <v>59</v>
      </c>
      <c r="F13" s="35" t="s">
        <v>910</v>
      </c>
      <c r="G13" s="32" t="s">
        <v>577</v>
      </c>
      <c r="H13" s="36">
        <v>9</v>
      </c>
      <c r="I13" s="36">
        <v>7</v>
      </c>
      <c r="J13" s="36" t="s">
        <v>30</v>
      </c>
      <c r="K13" s="36">
        <v>8</v>
      </c>
      <c r="L13" s="44"/>
      <c r="M13" s="44"/>
      <c r="N13" s="44"/>
      <c r="O13" s="88"/>
      <c r="P13" s="38"/>
      <c r="Q13" s="39">
        <f t="shared" si="3"/>
        <v>3.2</v>
      </c>
      <c r="R13" s="40" t="str">
        <f t="shared" si="0"/>
        <v>F</v>
      </c>
      <c r="S13" s="41" t="str">
        <f t="shared" si="1"/>
        <v>Kém</v>
      </c>
      <c r="T13" s="42" t="str">
        <f t="shared" si="4"/>
        <v/>
      </c>
      <c r="U13" s="43" t="s">
        <v>1067</v>
      </c>
      <c r="V13" s="3"/>
      <c r="W13" s="30"/>
      <c r="X13" s="81" t="str">
        <f t="shared" si="2"/>
        <v>Học lại</v>
      </c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</row>
    <row r="14" spans="2:39" ht="15.75" customHeight="1" x14ac:dyDescent="0.25">
      <c r="B14" s="31">
        <v>5</v>
      </c>
      <c r="C14" s="32" t="s">
        <v>911</v>
      </c>
      <c r="D14" s="33" t="s">
        <v>912</v>
      </c>
      <c r="E14" s="34" t="s">
        <v>59</v>
      </c>
      <c r="F14" s="35" t="s">
        <v>344</v>
      </c>
      <c r="G14" s="32" t="s">
        <v>571</v>
      </c>
      <c r="H14" s="36">
        <v>9</v>
      </c>
      <c r="I14" s="36">
        <v>7</v>
      </c>
      <c r="J14" s="36" t="s">
        <v>30</v>
      </c>
      <c r="K14" s="36">
        <v>8</v>
      </c>
      <c r="L14" s="44"/>
      <c r="M14" s="44"/>
      <c r="N14" s="44"/>
      <c r="O14" s="88"/>
      <c r="P14" s="38"/>
      <c r="Q14" s="39">
        <f t="shared" si="3"/>
        <v>3.2</v>
      </c>
      <c r="R14" s="40" t="str">
        <f t="shared" si="0"/>
        <v>F</v>
      </c>
      <c r="S14" s="41" t="str">
        <f t="shared" si="1"/>
        <v>Kém</v>
      </c>
      <c r="T14" s="42" t="str">
        <f t="shared" si="4"/>
        <v/>
      </c>
      <c r="U14" s="43" t="s">
        <v>1067</v>
      </c>
      <c r="V14" s="3"/>
      <c r="W14" s="30"/>
      <c r="X14" s="81" t="str">
        <f t="shared" si="2"/>
        <v>Học lại</v>
      </c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</row>
    <row r="15" spans="2:39" ht="15.75" customHeight="1" x14ac:dyDescent="0.25">
      <c r="B15" s="31">
        <v>6</v>
      </c>
      <c r="C15" s="32" t="s">
        <v>913</v>
      </c>
      <c r="D15" s="33" t="s">
        <v>219</v>
      </c>
      <c r="E15" s="34" t="s">
        <v>61</v>
      </c>
      <c r="F15" s="35" t="s">
        <v>290</v>
      </c>
      <c r="G15" s="32" t="s">
        <v>615</v>
      </c>
      <c r="H15" s="36">
        <v>8</v>
      </c>
      <c r="I15" s="36">
        <v>7</v>
      </c>
      <c r="J15" s="36" t="s">
        <v>30</v>
      </c>
      <c r="K15" s="36">
        <v>8</v>
      </c>
      <c r="L15" s="44"/>
      <c r="M15" s="44"/>
      <c r="N15" s="44"/>
      <c r="O15" s="88"/>
      <c r="P15" s="38"/>
      <c r="Q15" s="39">
        <f t="shared" si="3"/>
        <v>3.1</v>
      </c>
      <c r="R15" s="40" t="str">
        <f t="shared" si="0"/>
        <v>F</v>
      </c>
      <c r="S15" s="41" t="str">
        <f t="shared" si="1"/>
        <v>Kém</v>
      </c>
      <c r="T15" s="42" t="str">
        <f t="shared" si="4"/>
        <v/>
      </c>
      <c r="U15" s="43" t="s">
        <v>1067</v>
      </c>
      <c r="V15" s="3"/>
      <c r="W15" s="30"/>
      <c r="X15" s="81" t="str">
        <f t="shared" si="2"/>
        <v>Học lại</v>
      </c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</row>
    <row r="16" spans="2:39" ht="15.75" customHeight="1" x14ac:dyDescent="0.25">
      <c r="B16" s="31">
        <v>7</v>
      </c>
      <c r="C16" s="32" t="s">
        <v>914</v>
      </c>
      <c r="D16" s="33" t="s">
        <v>139</v>
      </c>
      <c r="E16" s="34" t="s">
        <v>101</v>
      </c>
      <c r="F16" s="35" t="s">
        <v>915</v>
      </c>
      <c r="G16" s="32" t="s">
        <v>577</v>
      </c>
      <c r="H16" s="36">
        <v>8</v>
      </c>
      <c r="I16" s="36">
        <v>7</v>
      </c>
      <c r="J16" s="36" t="s">
        <v>30</v>
      </c>
      <c r="K16" s="36">
        <v>8</v>
      </c>
      <c r="L16" s="44"/>
      <c r="M16" s="44"/>
      <c r="N16" s="44"/>
      <c r="O16" s="88"/>
      <c r="P16" s="38"/>
      <c r="Q16" s="39">
        <f t="shared" si="3"/>
        <v>3.1</v>
      </c>
      <c r="R16" s="40" t="str">
        <f t="shared" si="0"/>
        <v>F</v>
      </c>
      <c r="S16" s="41" t="str">
        <f t="shared" si="1"/>
        <v>Kém</v>
      </c>
      <c r="T16" s="42" t="str">
        <f t="shared" si="4"/>
        <v/>
      </c>
      <c r="U16" s="43" t="s">
        <v>1067</v>
      </c>
      <c r="V16" s="3"/>
      <c r="W16" s="30"/>
      <c r="X16" s="81" t="str">
        <f t="shared" si="2"/>
        <v>Học lại</v>
      </c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</row>
    <row r="17" spans="2:39" ht="15.75" customHeight="1" x14ac:dyDescent="0.25">
      <c r="B17" s="31">
        <v>8</v>
      </c>
      <c r="C17" s="32" t="s">
        <v>916</v>
      </c>
      <c r="D17" s="33" t="s">
        <v>75</v>
      </c>
      <c r="E17" s="34" t="s">
        <v>917</v>
      </c>
      <c r="F17" s="35" t="s">
        <v>918</v>
      </c>
      <c r="G17" s="32" t="s">
        <v>567</v>
      </c>
      <c r="H17" s="36">
        <v>8</v>
      </c>
      <c r="I17" s="36">
        <v>8</v>
      </c>
      <c r="J17" s="36" t="s">
        <v>30</v>
      </c>
      <c r="K17" s="36">
        <v>7</v>
      </c>
      <c r="L17" s="44"/>
      <c r="M17" s="44"/>
      <c r="N17" s="44"/>
      <c r="O17" s="88"/>
      <c r="P17" s="38"/>
      <c r="Q17" s="39">
        <f t="shared" si="3"/>
        <v>3</v>
      </c>
      <c r="R17" s="40" t="str">
        <f t="shared" si="0"/>
        <v>F</v>
      </c>
      <c r="S17" s="41" t="str">
        <f t="shared" si="1"/>
        <v>Kém</v>
      </c>
      <c r="T17" s="42" t="str">
        <f t="shared" si="4"/>
        <v/>
      </c>
      <c r="U17" s="43" t="s">
        <v>1067</v>
      </c>
      <c r="V17" s="3"/>
      <c r="W17" s="30"/>
      <c r="X17" s="81" t="str">
        <f t="shared" si="2"/>
        <v>Học lại</v>
      </c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</row>
    <row r="18" spans="2:39" ht="15.75" customHeight="1" x14ac:dyDescent="0.25">
      <c r="B18" s="31">
        <v>9</v>
      </c>
      <c r="C18" s="32" t="s">
        <v>919</v>
      </c>
      <c r="D18" s="33" t="s">
        <v>920</v>
      </c>
      <c r="E18" s="34" t="s">
        <v>921</v>
      </c>
      <c r="F18" s="35" t="s">
        <v>922</v>
      </c>
      <c r="G18" s="32" t="s">
        <v>571</v>
      </c>
      <c r="H18" s="36">
        <v>8</v>
      </c>
      <c r="I18" s="36">
        <v>8</v>
      </c>
      <c r="J18" s="36" t="s">
        <v>30</v>
      </c>
      <c r="K18" s="36">
        <v>8</v>
      </c>
      <c r="L18" s="44"/>
      <c r="M18" s="44"/>
      <c r="N18" s="44"/>
      <c r="O18" s="88"/>
      <c r="P18" s="38"/>
      <c r="Q18" s="39">
        <f t="shared" si="3"/>
        <v>3.2</v>
      </c>
      <c r="R18" s="40" t="str">
        <f t="shared" si="0"/>
        <v>F</v>
      </c>
      <c r="S18" s="41" t="str">
        <f t="shared" si="1"/>
        <v>Kém</v>
      </c>
      <c r="T18" s="42" t="str">
        <f t="shared" si="4"/>
        <v/>
      </c>
      <c r="U18" s="43" t="s">
        <v>1067</v>
      </c>
      <c r="V18" s="3"/>
      <c r="W18" s="30"/>
      <c r="X18" s="81" t="str">
        <f t="shared" si="2"/>
        <v>Học lại</v>
      </c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</row>
    <row r="19" spans="2:39" ht="15.75" customHeight="1" x14ac:dyDescent="0.25">
      <c r="B19" s="31">
        <v>10</v>
      </c>
      <c r="C19" s="32" t="s">
        <v>923</v>
      </c>
      <c r="D19" s="33" t="s">
        <v>755</v>
      </c>
      <c r="E19" s="34" t="s">
        <v>924</v>
      </c>
      <c r="F19" s="35" t="s">
        <v>925</v>
      </c>
      <c r="G19" s="32" t="s">
        <v>588</v>
      </c>
      <c r="H19" s="36">
        <v>8</v>
      </c>
      <c r="I19" s="36">
        <v>7</v>
      </c>
      <c r="J19" s="36" t="s">
        <v>30</v>
      </c>
      <c r="K19" s="36">
        <v>8</v>
      </c>
      <c r="L19" s="44"/>
      <c r="M19" s="44"/>
      <c r="N19" s="44"/>
      <c r="O19" s="88"/>
      <c r="P19" s="38"/>
      <c r="Q19" s="39">
        <f t="shared" si="3"/>
        <v>3.1</v>
      </c>
      <c r="R19" s="40" t="str">
        <f t="shared" si="0"/>
        <v>F</v>
      </c>
      <c r="S19" s="41" t="str">
        <f t="shared" si="1"/>
        <v>Kém</v>
      </c>
      <c r="T19" s="42" t="str">
        <f t="shared" si="4"/>
        <v/>
      </c>
      <c r="U19" s="43" t="s">
        <v>1067</v>
      </c>
      <c r="V19" s="3"/>
      <c r="W19" s="30"/>
      <c r="X19" s="81" t="str">
        <f t="shared" si="2"/>
        <v>Học lại</v>
      </c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</row>
    <row r="20" spans="2:39" ht="15.75" customHeight="1" x14ac:dyDescent="0.25">
      <c r="B20" s="31">
        <v>11</v>
      </c>
      <c r="C20" s="32" t="s">
        <v>926</v>
      </c>
      <c r="D20" s="33" t="s">
        <v>707</v>
      </c>
      <c r="E20" s="34" t="s">
        <v>64</v>
      </c>
      <c r="F20" s="35" t="s">
        <v>183</v>
      </c>
      <c r="G20" s="32" t="s">
        <v>577</v>
      </c>
      <c r="H20" s="36">
        <v>9</v>
      </c>
      <c r="I20" s="36">
        <v>7</v>
      </c>
      <c r="J20" s="36" t="s">
        <v>30</v>
      </c>
      <c r="K20" s="36">
        <v>7</v>
      </c>
      <c r="L20" s="44"/>
      <c r="M20" s="44"/>
      <c r="N20" s="44"/>
      <c r="O20" s="88"/>
      <c r="P20" s="38"/>
      <c r="Q20" s="39">
        <f t="shared" si="3"/>
        <v>3</v>
      </c>
      <c r="R20" s="40" t="str">
        <f t="shared" si="0"/>
        <v>F</v>
      </c>
      <c r="S20" s="41" t="str">
        <f t="shared" si="1"/>
        <v>Kém</v>
      </c>
      <c r="T20" s="42" t="str">
        <f t="shared" si="4"/>
        <v/>
      </c>
      <c r="U20" s="43" t="s">
        <v>1067</v>
      </c>
      <c r="V20" s="3"/>
      <c r="W20" s="30"/>
      <c r="X20" s="81" t="str">
        <f t="shared" si="2"/>
        <v>Học lại</v>
      </c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</row>
    <row r="21" spans="2:39" ht="15.75" customHeight="1" x14ac:dyDescent="0.25">
      <c r="B21" s="31">
        <v>12</v>
      </c>
      <c r="C21" s="32" t="s">
        <v>927</v>
      </c>
      <c r="D21" s="33" t="s">
        <v>928</v>
      </c>
      <c r="E21" s="34" t="s">
        <v>596</v>
      </c>
      <c r="F21" s="35" t="s">
        <v>929</v>
      </c>
      <c r="G21" s="32" t="s">
        <v>601</v>
      </c>
      <c r="H21" s="36">
        <v>9</v>
      </c>
      <c r="I21" s="36">
        <v>7</v>
      </c>
      <c r="J21" s="36" t="s">
        <v>30</v>
      </c>
      <c r="K21" s="36">
        <v>7</v>
      </c>
      <c r="L21" s="44"/>
      <c r="M21" s="44"/>
      <c r="N21" s="44"/>
      <c r="O21" s="88"/>
      <c r="P21" s="38"/>
      <c r="Q21" s="39">
        <f t="shared" si="3"/>
        <v>3</v>
      </c>
      <c r="R21" s="40" t="str">
        <f t="shared" si="0"/>
        <v>F</v>
      </c>
      <c r="S21" s="41" t="str">
        <f t="shared" si="1"/>
        <v>Kém</v>
      </c>
      <c r="T21" s="42" t="str">
        <f t="shared" si="4"/>
        <v/>
      </c>
      <c r="U21" s="43" t="s">
        <v>1067</v>
      </c>
      <c r="V21" s="3"/>
      <c r="W21" s="30"/>
      <c r="X21" s="81" t="str">
        <f t="shared" si="2"/>
        <v>Học lại</v>
      </c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</row>
    <row r="22" spans="2:39" ht="15.75" customHeight="1" x14ac:dyDescent="0.25">
      <c r="B22" s="31">
        <v>13</v>
      </c>
      <c r="C22" s="32" t="s">
        <v>930</v>
      </c>
      <c r="D22" s="33" t="s">
        <v>931</v>
      </c>
      <c r="E22" s="34" t="s">
        <v>65</v>
      </c>
      <c r="F22" s="35" t="s">
        <v>370</v>
      </c>
      <c r="G22" s="32" t="s">
        <v>615</v>
      </c>
      <c r="H22" s="36">
        <v>9</v>
      </c>
      <c r="I22" s="36">
        <v>10</v>
      </c>
      <c r="J22" s="36" t="s">
        <v>30</v>
      </c>
      <c r="K22" s="36">
        <v>9</v>
      </c>
      <c r="L22" s="44"/>
      <c r="M22" s="44"/>
      <c r="N22" s="44"/>
      <c r="O22" s="88"/>
      <c r="P22" s="38"/>
      <c r="Q22" s="39">
        <f t="shared" si="3"/>
        <v>3.7</v>
      </c>
      <c r="R22" s="40" t="str">
        <f t="shared" si="0"/>
        <v>F</v>
      </c>
      <c r="S22" s="41" t="str">
        <f t="shared" si="1"/>
        <v>Kém</v>
      </c>
      <c r="T22" s="42" t="str">
        <f t="shared" si="4"/>
        <v/>
      </c>
      <c r="U22" s="43" t="s">
        <v>1067</v>
      </c>
      <c r="V22" s="3"/>
      <c r="W22" s="30"/>
      <c r="X22" s="81" t="str">
        <f t="shared" si="2"/>
        <v>Học lại</v>
      </c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</row>
    <row r="23" spans="2:39" ht="15.75" customHeight="1" x14ac:dyDescent="0.25">
      <c r="B23" s="31">
        <v>14</v>
      </c>
      <c r="C23" s="32" t="s">
        <v>932</v>
      </c>
      <c r="D23" s="33" t="s">
        <v>933</v>
      </c>
      <c r="E23" s="34" t="s">
        <v>179</v>
      </c>
      <c r="F23" s="35" t="s">
        <v>708</v>
      </c>
      <c r="G23" s="32" t="s">
        <v>615</v>
      </c>
      <c r="H23" s="36">
        <v>9</v>
      </c>
      <c r="I23" s="36">
        <v>7</v>
      </c>
      <c r="J23" s="36" t="s">
        <v>30</v>
      </c>
      <c r="K23" s="36">
        <v>7</v>
      </c>
      <c r="L23" s="44"/>
      <c r="M23" s="44"/>
      <c r="N23" s="44"/>
      <c r="O23" s="88"/>
      <c r="P23" s="38"/>
      <c r="Q23" s="39">
        <f t="shared" si="3"/>
        <v>3</v>
      </c>
      <c r="R23" s="40" t="str">
        <f t="shared" si="0"/>
        <v>F</v>
      </c>
      <c r="S23" s="41" t="str">
        <f t="shared" si="1"/>
        <v>Kém</v>
      </c>
      <c r="T23" s="42" t="str">
        <f t="shared" si="4"/>
        <v/>
      </c>
      <c r="U23" s="43" t="s">
        <v>1067</v>
      </c>
      <c r="V23" s="3"/>
      <c r="W23" s="30"/>
      <c r="X23" s="81" t="str">
        <f t="shared" si="2"/>
        <v>Học lại</v>
      </c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</row>
    <row r="24" spans="2:39" ht="15.75" customHeight="1" x14ac:dyDescent="0.25">
      <c r="B24" s="31">
        <v>15</v>
      </c>
      <c r="C24" s="32" t="s">
        <v>934</v>
      </c>
      <c r="D24" s="33" t="s">
        <v>935</v>
      </c>
      <c r="E24" s="34" t="s">
        <v>179</v>
      </c>
      <c r="F24" s="35" t="s">
        <v>312</v>
      </c>
      <c r="G24" s="32" t="s">
        <v>601</v>
      </c>
      <c r="H24" s="36">
        <v>9</v>
      </c>
      <c r="I24" s="36">
        <v>7</v>
      </c>
      <c r="J24" s="36" t="s">
        <v>30</v>
      </c>
      <c r="K24" s="36">
        <v>7</v>
      </c>
      <c r="L24" s="44"/>
      <c r="M24" s="44"/>
      <c r="N24" s="44"/>
      <c r="O24" s="88"/>
      <c r="P24" s="38"/>
      <c r="Q24" s="39">
        <f t="shared" si="3"/>
        <v>3</v>
      </c>
      <c r="R24" s="40" t="str">
        <f t="shared" si="0"/>
        <v>F</v>
      </c>
      <c r="S24" s="41" t="str">
        <f t="shared" si="1"/>
        <v>Kém</v>
      </c>
      <c r="T24" s="42" t="str">
        <f t="shared" si="4"/>
        <v/>
      </c>
      <c r="U24" s="43" t="s">
        <v>1067</v>
      </c>
      <c r="V24" s="3"/>
      <c r="W24" s="30"/>
      <c r="X24" s="81" t="str">
        <f t="shared" si="2"/>
        <v>Học lại</v>
      </c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</row>
    <row r="25" spans="2:39" ht="15.75" customHeight="1" x14ac:dyDescent="0.25">
      <c r="B25" s="31">
        <v>16</v>
      </c>
      <c r="C25" s="32" t="s">
        <v>936</v>
      </c>
      <c r="D25" s="33" t="s">
        <v>275</v>
      </c>
      <c r="E25" s="34" t="s">
        <v>66</v>
      </c>
      <c r="F25" s="35" t="s">
        <v>870</v>
      </c>
      <c r="G25" s="32" t="s">
        <v>577</v>
      </c>
      <c r="H25" s="36">
        <v>9</v>
      </c>
      <c r="I25" s="36">
        <v>7</v>
      </c>
      <c r="J25" s="36" t="s">
        <v>30</v>
      </c>
      <c r="K25" s="36">
        <v>8</v>
      </c>
      <c r="L25" s="44"/>
      <c r="M25" s="44"/>
      <c r="N25" s="44"/>
      <c r="O25" s="88"/>
      <c r="P25" s="38"/>
      <c r="Q25" s="39">
        <f t="shared" si="3"/>
        <v>3.2</v>
      </c>
      <c r="R25" s="40" t="str">
        <f t="shared" si="0"/>
        <v>F</v>
      </c>
      <c r="S25" s="41" t="str">
        <f t="shared" si="1"/>
        <v>Kém</v>
      </c>
      <c r="T25" s="42" t="str">
        <f t="shared" si="4"/>
        <v/>
      </c>
      <c r="U25" s="43" t="s">
        <v>1067</v>
      </c>
      <c r="V25" s="3"/>
      <c r="W25" s="30"/>
      <c r="X25" s="81" t="str">
        <f t="shared" si="2"/>
        <v>Học lại</v>
      </c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</row>
    <row r="26" spans="2:39" ht="15.75" customHeight="1" x14ac:dyDescent="0.25">
      <c r="B26" s="31">
        <v>17</v>
      </c>
      <c r="C26" s="32" t="s">
        <v>937</v>
      </c>
      <c r="D26" s="33" t="s">
        <v>938</v>
      </c>
      <c r="E26" s="34" t="s">
        <v>147</v>
      </c>
      <c r="F26" s="35" t="s">
        <v>473</v>
      </c>
      <c r="G26" s="32" t="s">
        <v>567</v>
      </c>
      <c r="H26" s="36">
        <v>9</v>
      </c>
      <c r="I26" s="36">
        <v>8</v>
      </c>
      <c r="J26" s="36" t="s">
        <v>30</v>
      </c>
      <c r="K26" s="36">
        <v>8</v>
      </c>
      <c r="L26" s="44"/>
      <c r="M26" s="44"/>
      <c r="N26" s="44"/>
      <c r="O26" s="88"/>
      <c r="P26" s="38"/>
      <c r="Q26" s="39">
        <f t="shared" si="3"/>
        <v>3.3</v>
      </c>
      <c r="R26" s="40" t="str">
        <f t="shared" si="0"/>
        <v>F</v>
      </c>
      <c r="S26" s="41" t="str">
        <f t="shared" si="1"/>
        <v>Kém</v>
      </c>
      <c r="T26" s="42" t="str">
        <f t="shared" si="4"/>
        <v/>
      </c>
      <c r="U26" s="43" t="s">
        <v>1067</v>
      </c>
      <c r="V26" s="3"/>
      <c r="W26" s="30"/>
      <c r="X26" s="81" t="str">
        <f t="shared" si="2"/>
        <v>Học lại</v>
      </c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</row>
    <row r="27" spans="2:39" ht="15.75" customHeight="1" x14ac:dyDescent="0.25">
      <c r="B27" s="31">
        <v>18</v>
      </c>
      <c r="C27" s="32" t="s">
        <v>939</v>
      </c>
      <c r="D27" s="33" t="s">
        <v>60</v>
      </c>
      <c r="E27" s="34" t="s">
        <v>148</v>
      </c>
      <c r="F27" s="35" t="s">
        <v>940</v>
      </c>
      <c r="G27" s="32" t="s">
        <v>577</v>
      </c>
      <c r="H27" s="36">
        <v>9</v>
      </c>
      <c r="I27" s="36">
        <v>8</v>
      </c>
      <c r="J27" s="36" t="s">
        <v>30</v>
      </c>
      <c r="K27" s="36">
        <v>7</v>
      </c>
      <c r="L27" s="44"/>
      <c r="M27" s="44"/>
      <c r="N27" s="44"/>
      <c r="O27" s="88"/>
      <c r="P27" s="38"/>
      <c r="Q27" s="39">
        <f t="shared" si="3"/>
        <v>3.1</v>
      </c>
      <c r="R27" s="40" t="str">
        <f t="shared" si="0"/>
        <v>F</v>
      </c>
      <c r="S27" s="41" t="str">
        <f t="shared" si="1"/>
        <v>Kém</v>
      </c>
      <c r="T27" s="42" t="str">
        <f t="shared" si="4"/>
        <v/>
      </c>
      <c r="U27" s="43" t="s">
        <v>1067</v>
      </c>
      <c r="V27" s="3"/>
      <c r="W27" s="30"/>
      <c r="X27" s="81" t="str">
        <f t="shared" si="2"/>
        <v>Học lại</v>
      </c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</row>
    <row r="28" spans="2:39" ht="15.75" customHeight="1" x14ac:dyDescent="0.25">
      <c r="B28" s="31">
        <v>19</v>
      </c>
      <c r="C28" s="32" t="s">
        <v>941</v>
      </c>
      <c r="D28" s="33" t="s">
        <v>942</v>
      </c>
      <c r="E28" s="34" t="s">
        <v>69</v>
      </c>
      <c r="F28" s="35" t="s">
        <v>943</v>
      </c>
      <c r="G28" s="32" t="s">
        <v>571</v>
      </c>
      <c r="H28" s="36">
        <v>9</v>
      </c>
      <c r="I28" s="36">
        <v>7</v>
      </c>
      <c r="J28" s="36" t="s">
        <v>30</v>
      </c>
      <c r="K28" s="36">
        <v>7</v>
      </c>
      <c r="L28" s="44"/>
      <c r="M28" s="44"/>
      <c r="N28" s="44"/>
      <c r="O28" s="88"/>
      <c r="P28" s="38"/>
      <c r="Q28" s="39">
        <f t="shared" si="3"/>
        <v>3</v>
      </c>
      <c r="R28" s="40" t="str">
        <f t="shared" si="0"/>
        <v>F</v>
      </c>
      <c r="S28" s="41" t="str">
        <f t="shared" si="1"/>
        <v>Kém</v>
      </c>
      <c r="T28" s="42" t="str">
        <f t="shared" si="4"/>
        <v/>
      </c>
      <c r="U28" s="43" t="s">
        <v>1067</v>
      </c>
      <c r="V28" s="3"/>
      <c r="W28" s="30"/>
      <c r="X28" s="81" t="str">
        <f t="shared" si="2"/>
        <v>Học lại</v>
      </c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</row>
    <row r="29" spans="2:39" ht="15.75" customHeight="1" x14ac:dyDescent="0.25">
      <c r="B29" s="31">
        <v>20</v>
      </c>
      <c r="C29" s="32" t="s">
        <v>944</v>
      </c>
      <c r="D29" s="33" t="s">
        <v>945</v>
      </c>
      <c r="E29" s="34" t="s">
        <v>70</v>
      </c>
      <c r="F29" s="35" t="s">
        <v>236</v>
      </c>
      <c r="G29" s="32" t="s">
        <v>567</v>
      </c>
      <c r="H29" s="36">
        <v>8</v>
      </c>
      <c r="I29" s="36">
        <v>7</v>
      </c>
      <c r="J29" s="36" t="s">
        <v>30</v>
      </c>
      <c r="K29" s="36">
        <v>8</v>
      </c>
      <c r="L29" s="44"/>
      <c r="M29" s="44"/>
      <c r="N29" s="44"/>
      <c r="O29" s="88"/>
      <c r="P29" s="38"/>
      <c r="Q29" s="39">
        <f t="shared" si="3"/>
        <v>3.1</v>
      </c>
      <c r="R29" s="40" t="str">
        <f t="shared" si="0"/>
        <v>F</v>
      </c>
      <c r="S29" s="41" t="str">
        <f t="shared" si="1"/>
        <v>Kém</v>
      </c>
      <c r="T29" s="42" t="str">
        <f t="shared" si="4"/>
        <v/>
      </c>
      <c r="U29" s="43" t="s">
        <v>1067</v>
      </c>
      <c r="V29" s="3"/>
      <c r="W29" s="30"/>
      <c r="X29" s="81" t="str">
        <f t="shared" si="2"/>
        <v>Học lại</v>
      </c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</row>
    <row r="30" spans="2:39" ht="15.75" customHeight="1" x14ac:dyDescent="0.25">
      <c r="B30" s="31">
        <v>21</v>
      </c>
      <c r="C30" s="32" t="s">
        <v>946</v>
      </c>
      <c r="D30" s="33" t="s">
        <v>63</v>
      </c>
      <c r="E30" s="34" t="s">
        <v>70</v>
      </c>
      <c r="F30" s="35" t="s">
        <v>176</v>
      </c>
      <c r="G30" s="32" t="s">
        <v>577</v>
      </c>
      <c r="H30" s="36">
        <v>8</v>
      </c>
      <c r="I30" s="36">
        <v>8</v>
      </c>
      <c r="J30" s="36" t="s">
        <v>30</v>
      </c>
      <c r="K30" s="36">
        <v>7</v>
      </c>
      <c r="L30" s="44"/>
      <c r="M30" s="44"/>
      <c r="N30" s="44"/>
      <c r="O30" s="88"/>
      <c r="P30" s="38"/>
      <c r="Q30" s="39">
        <f t="shared" si="3"/>
        <v>3</v>
      </c>
      <c r="R30" s="40" t="str">
        <f t="shared" si="0"/>
        <v>F</v>
      </c>
      <c r="S30" s="41" t="str">
        <f t="shared" si="1"/>
        <v>Kém</v>
      </c>
      <c r="T30" s="42" t="str">
        <f t="shared" si="4"/>
        <v/>
      </c>
      <c r="U30" s="43" t="s">
        <v>1067</v>
      </c>
      <c r="V30" s="3"/>
      <c r="W30" s="30"/>
      <c r="X30" s="81" t="str">
        <f t="shared" si="2"/>
        <v>Học lại</v>
      </c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</row>
    <row r="31" spans="2:39" ht="15.75" customHeight="1" x14ac:dyDescent="0.25">
      <c r="B31" s="31">
        <v>22</v>
      </c>
      <c r="C31" s="32" t="s">
        <v>947</v>
      </c>
      <c r="D31" s="33" t="s">
        <v>73</v>
      </c>
      <c r="E31" s="34" t="s">
        <v>74</v>
      </c>
      <c r="F31" s="35" t="s">
        <v>948</v>
      </c>
      <c r="G31" s="32" t="s">
        <v>949</v>
      </c>
      <c r="H31" s="36">
        <v>9</v>
      </c>
      <c r="I31" s="36">
        <v>8</v>
      </c>
      <c r="J31" s="36" t="s">
        <v>30</v>
      </c>
      <c r="K31" s="36">
        <v>9</v>
      </c>
      <c r="L31" s="44"/>
      <c r="M31" s="44"/>
      <c r="N31" s="44"/>
      <c r="O31" s="88"/>
      <c r="P31" s="38"/>
      <c r="Q31" s="39">
        <f t="shared" si="3"/>
        <v>3.5</v>
      </c>
      <c r="R31" s="40" t="str">
        <f t="shared" si="0"/>
        <v>F</v>
      </c>
      <c r="S31" s="41" t="str">
        <f t="shared" si="1"/>
        <v>Kém</v>
      </c>
      <c r="T31" s="42" t="str">
        <f t="shared" si="4"/>
        <v/>
      </c>
      <c r="U31" s="43" t="s">
        <v>1067</v>
      </c>
      <c r="V31" s="3"/>
      <c r="W31" s="30"/>
      <c r="X31" s="81" t="str">
        <f t="shared" si="2"/>
        <v>Học lại</v>
      </c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</row>
    <row r="32" spans="2:39" ht="15.75" customHeight="1" x14ac:dyDescent="0.25">
      <c r="B32" s="31">
        <v>23</v>
      </c>
      <c r="C32" s="32" t="s">
        <v>950</v>
      </c>
      <c r="D32" s="33" t="s">
        <v>75</v>
      </c>
      <c r="E32" s="34" t="s">
        <v>74</v>
      </c>
      <c r="F32" s="35" t="s">
        <v>951</v>
      </c>
      <c r="G32" s="32" t="s">
        <v>615</v>
      </c>
      <c r="H32" s="36">
        <v>8</v>
      </c>
      <c r="I32" s="36">
        <v>7</v>
      </c>
      <c r="J32" s="36" t="s">
        <v>30</v>
      </c>
      <c r="K32" s="36">
        <v>8</v>
      </c>
      <c r="L32" s="44"/>
      <c r="M32" s="44"/>
      <c r="N32" s="44"/>
      <c r="O32" s="88"/>
      <c r="P32" s="38"/>
      <c r="Q32" s="39">
        <f t="shared" si="3"/>
        <v>3.1</v>
      </c>
      <c r="R32" s="40" t="str">
        <f t="shared" si="0"/>
        <v>F</v>
      </c>
      <c r="S32" s="41" t="str">
        <f t="shared" si="1"/>
        <v>Kém</v>
      </c>
      <c r="T32" s="42" t="str">
        <f t="shared" si="4"/>
        <v/>
      </c>
      <c r="U32" s="43" t="s">
        <v>1067</v>
      </c>
      <c r="V32" s="3"/>
      <c r="W32" s="30"/>
      <c r="X32" s="81" t="str">
        <f t="shared" si="2"/>
        <v>Học lại</v>
      </c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</row>
    <row r="33" spans="2:39" ht="15.75" customHeight="1" x14ac:dyDescent="0.25">
      <c r="B33" s="31">
        <v>24</v>
      </c>
      <c r="C33" s="32" t="s">
        <v>952</v>
      </c>
      <c r="D33" s="33" t="s">
        <v>367</v>
      </c>
      <c r="E33" s="34" t="s">
        <v>74</v>
      </c>
      <c r="F33" s="35" t="s">
        <v>953</v>
      </c>
      <c r="G33" s="32" t="s">
        <v>577</v>
      </c>
      <c r="H33" s="36">
        <v>8</v>
      </c>
      <c r="I33" s="36">
        <v>7</v>
      </c>
      <c r="J33" s="36" t="s">
        <v>30</v>
      </c>
      <c r="K33" s="36">
        <v>8</v>
      </c>
      <c r="L33" s="44"/>
      <c r="M33" s="44"/>
      <c r="N33" s="44"/>
      <c r="O33" s="88"/>
      <c r="P33" s="38"/>
      <c r="Q33" s="39">
        <f t="shared" si="3"/>
        <v>3.1</v>
      </c>
      <c r="R33" s="40" t="str">
        <f t="shared" si="0"/>
        <v>F</v>
      </c>
      <c r="S33" s="41" t="str">
        <f t="shared" si="1"/>
        <v>Kém</v>
      </c>
      <c r="T33" s="42" t="str">
        <f t="shared" si="4"/>
        <v/>
      </c>
      <c r="U33" s="43" t="s">
        <v>1067</v>
      </c>
      <c r="V33" s="3"/>
      <c r="W33" s="30"/>
      <c r="X33" s="81" t="str">
        <f t="shared" si="2"/>
        <v>Học lại</v>
      </c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</row>
    <row r="34" spans="2:39" ht="15.75" customHeight="1" x14ac:dyDescent="0.25">
      <c r="B34" s="31">
        <v>25</v>
      </c>
      <c r="C34" s="32" t="s">
        <v>954</v>
      </c>
      <c r="D34" s="33" t="s">
        <v>346</v>
      </c>
      <c r="E34" s="34" t="s">
        <v>74</v>
      </c>
      <c r="F34" s="35" t="s">
        <v>208</v>
      </c>
      <c r="G34" s="32" t="s">
        <v>567</v>
      </c>
      <c r="H34" s="36">
        <v>9</v>
      </c>
      <c r="I34" s="36">
        <v>8</v>
      </c>
      <c r="J34" s="36" t="s">
        <v>30</v>
      </c>
      <c r="K34" s="36">
        <v>9</v>
      </c>
      <c r="L34" s="44"/>
      <c r="M34" s="44"/>
      <c r="N34" s="44"/>
      <c r="O34" s="88"/>
      <c r="P34" s="38"/>
      <c r="Q34" s="39">
        <f t="shared" si="3"/>
        <v>3.5</v>
      </c>
      <c r="R34" s="40" t="str">
        <f t="shared" si="0"/>
        <v>F</v>
      </c>
      <c r="S34" s="41" t="str">
        <f t="shared" si="1"/>
        <v>Kém</v>
      </c>
      <c r="T34" s="42" t="str">
        <f t="shared" si="4"/>
        <v/>
      </c>
      <c r="U34" s="43" t="s">
        <v>1067</v>
      </c>
      <c r="V34" s="3"/>
      <c r="W34" s="30"/>
      <c r="X34" s="81" t="str">
        <f t="shared" si="2"/>
        <v>Học lại</v>
      </c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</row>
    <row r="35" spans="2:39" ht="15.75" customHeight="1" x14ac:dyDescent="0.25">
      <c r="B35" s="31">
        <v>26</v>
      </c>
      <c r="C35" s="32" t="s">
        <v>955</v>
      </c>
      <c r="D35" s="33" t="s">
        <v>956</v>
      </c>
      <c r="E35" s="34" t="s">
        <v>619</v>
      </c>
      <c r="F35" s="35" t="s">
        <v>473</v>
      </c>
      <c r="G35" s="32" t="s">
        <v>577</v>
      </c>
      <c r="H35" s="36">
        <v>8</v>
      </c>
      <c r="I35" s="36">
        <v>7</v>
      </c>
      <c r="J35" s="36" t="s">
        <v>30</v>
      </c>
      <c r="K35" s="36">
        <v>7</v>
      </c>
      <c r="L35" s="44"/>
      <c r="M35" s="44"/>
      <c r="N35" s="44"/>
      <c r="O35" s="88"/>
      <c r="P35" s="38"/>
      <c r="Q35" s="39">
        <f t="shared" si="3"/>
        <v>2.9</v>
      </c>
      <c r="R35" s="40" t="str">
        <f t="shared" si="0"/>
        <v>F</v>
      </c>
      <c r="S35" s="41" t="str">
        <f t="shared" si="1"/>
        <v>Kém</v>
      </c>
      <c r="T35" s="42" t="str">
        <f t="shared" si="4"/>
        <v/>
      </c>
      <c r="U35" s="43" t="s">
        <v>1067</v>
      </c>
      <c r="V35" s="3"/>
      <c r="W35" s="30"/>
      <c r="X35" s="81" t="str">
        <f t="shared" si="2"/>
        <v>Học lại</v>
      </c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</row>
    <row r="36" spans="2:39" ht="15.75" customHeight="1" x14ac:dyDescent="0.25">
      <c r="B36" s="31">
        <v>27</v>
      </c>
      <c r="C36" s="32" t="s">
        <v>957</v>
      </c>
      <c r="D36" s="33" t="s">
        <v>410</v>
      </c>
      <c r="E36" s="34" t="s">
        <v>133</v>
      </c>
      <c r="F36" s="35" t="s">
        <v>220</v>
      </c>
      <c r="G36" s="32" t="s">
        <v>588</v>
      </c>
      <c r="H36" s="36">
        <v>8</v>
      </c>
      <c r="I36" s="36">
        <v>8</v>
      </c>
      <c r="J36" s="36" t="s">
        <v>30</v>
      </c>
      <c r="K36" s="36">
        <v>7</v>
      </c>
      <c r="L36" s="44"/>
      <c r="M36" s="44"/>
      <c r="N36" s="44"/>
      <c r="O36" s="88"/>
      <c r="P36" s="38"/>
      <c r="Q36" s="39">
        <f t="shared" si="3"/>
        <v>3</v>
      </c>
      <c r="R36" s="40" t="str">
        <f t="shared" si="0"/>
        <v>F</v>
      </c>
      <c r="S36" s="41" t="str">
        <f t="shared" si="1"/>
        <v>Kém</v>
      </c>
      <c r="T36" s="42" t="str">
        <f t="shared" si="4"/>
        <v/>
      </c>
      <c r="U36" s="43" t="s">
        <v>1067</v>
      </c>
      <c r="V36" s="3"/>
      <c r="W36" s="30"/>
      <c r="X36" s="81" t="str">
        <f t="shared" si="2"/>
        <v>Học lại</v>
      </c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</row>
    <row r="37" spans="2:39" ht="15.75" customHeight="1" x14ac:dyDescent="0.25">
      <c r="B37" s="31">
        <v>28</v>
      </c>
      <c r="C37" s="32" t="s">
        <v>958</v>
      </c>
      <c r="D37" s="33" t="s">
        <v>959</v>
      </c>
      <c r="E37" s="34" t="s">
        <v>76</v>
      </c>
      <c r="F37" s="35" t="s">
        <v>960</v>
      </c>
      <c r="G37" s="32" t="s">
        <v>615</v>
      </c>
      <c r="H37" s="36">
        <v>8</v>
      </c>
      <c r="I37" s="36">
        <v>8</v>
      </c>
      <c r="J37" s="36" t="s">
        <v>30</v>
      </c>
      <c r="K37" s="36">
        <v>8</v>
      </c>
      <c r="L37" s="44"/>
      <c r="M37" s="44"/>
      <c r="N37" s="44"/>
      <c r="O37" s="88"/>
      <c r="P37" s="38"/>
      <c r="Q37" s="39">
        <f t="shared" si="3"/>
        <v>3.2</v>
      </c>
      <c r="R37" s="40" t="str">
        <f t="shared" si="0"/>
        <v>F</v>
      </c>
      <c r="S37" s="41" t="str">
        <f t="shared" si="1"/>
        <v>Kém</v>
      </c>
      <c r="T37" s="42" t="str">
        <f t="shared" si="4"/>
        <v/>
      </c>
      <c r="U37" s="43" t="s">
        <v>1067</v>
      </c>
      <c r="V37" s="3"/>
      <c r="W37" s="30"/>
      <c r="X37" s="81" t="str">
        <f t="shared" si="2"/>
        <v>Học lại</v>
      </c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</row>
    <row r="38" spans="2:39" ht="15.75" customHeight="1" x14ac:dyDescent="0.25">
      <c r="B38" s="31">
        <v>29</v>
      </c>
      <c r="C38" s="32" t="s">
        <v>961</v>
      </c>
      <c r="D38" s="33" t="s">
        <v>962</v>
      </c>
      <c r="E38" s="34" t="s">
        <v>788</v>
      </c>
      <c r="F38" s="35" t="s">
        <v>963</v>
      </c>
      <c r="G38" s="32" t="s">
        <v>588</v>
      </c>
      <c r="H38" s="36">
        <v>9</v>
      </c>
      <c r="I38" s="36">
        <v>8</v>
      </c>
      <c r="J38" s="36" t="s">
        <v>30</v>
      </c>
      <c r="K38" s="36">
        <v>8</v>
      </c>
      <c r="L38" s="44"/>
      <c r="M38" s="44"/>
      <c r="N38" s="44"/>
      <c r="O38" s="88"/>
      <c r="P38" s="38"/>
      <c r="Q38" s="39">
        <f t="shared" si="3"/>
        <v>3.3</v>
      </c>
      <c r="R38" s="40" t="str">
        <f t="shared" si="0"/>
        <v>F</v>
      </c>
      <c r="S38" s="41" t="str">
        <f t="shared" si="1"/>
        <v>Kém</v>
      </c>
      <c r="T38" s="42" t="str">
        <f t="shared" si="4"/>
        <v/>
      </c>
      <c r="U38" s="43" t="s">
        <v>1067</v>
      </c>
      <c r="V38" s="3"/>
      <c r="W38" s="30"/>
      <c r="X38" s="81" t="str">
        <f t="shared" si="2"/>
        <v>Học lại</v>
      </c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</row>
    <row r="39" spans="2:39" ht="15.75" customHeight="1" x14ac:dyDescent="0.25">
      <c r="B39" s="31">
        <v>30</v>
      </c>
      <c r="C39" s="32" t="s">
        <v>964</v>
      </c>
      <c r="D39" s="33" t="s">
        <v>617</v>
      </c>
      <c r="E39" s="34" t="s">
        <v>486</v>
      </c>
      <c r="F39" s="35" t="s">
        <v>965</v>
      </c>
      <c r="G39" s="32" t="s">
        <v>571</v>
      </c>
      <c r="H39" s="36">
        <v>9</v>
      </c>
      <c r="I39" s="36">
        <v>9</v>
      </c>
      <c r="J39" s="36" t="s">
        <v>30</v>
      </c>
      <c r="K39" s="36">
        <v>9</v>
      </c>
      <c r="L39" s="44"/>
      <c r="M39" s="44"/>
      <c r="N39" s="44"/>
      <c r="O39" s="88"/>
      <c r="P39" s="38"/>
      <c r="Q39" s="39">
        <f t="shared" si="3"/>
        <v>3.6</v>
      </c>
      <c r="R39" s="40" t="str">
        <f t="shared" si="0"/>
        <v>F</v>
      </c>
      <c r="S39" s="41" t="str">
        <f t="shared" si="1"/>
        <v>Kém</v>
      </c>
      <c r="T39" s="42" t="str">
        <f t="shared" si="4"/>
        <v/>
      </c>
      <c r="U39" s="43" t="s">
        <v>1067</v>
      </c>
      <c r="V39" s="3"/>
      <c r="W39" s="30"/>
      <c r="X39" s="81" t="str">
        <f t="shared" si="2"/>
        <v>Học lại</v>
      </c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</row>
    <row r="40" spans="2:39" ht="15.75" customHeight="1" x14ac:dyDescent="0.25">
      <c r="B40" s="31">
        <v>31</v>
      </c>
      <c r="C40" s="32" t="s">
        <v>966</v>
      </c>
      <c r="D40" s="33" t="s">
        <v>967</v>
      </c>
      <c r="E40" s="34" t="s">
        <v>160</v>
      </c>
      <c r="F40" s="35" t="s">
        <v>968</v>
      </c>
      <c r="G40" s="32" t="s">
        <v>567</v>
      </c>
      <c r="H40" s="36">
        <v>8</v>
      </c>
      <c r="I40" s="36">
        <v>7</v>
      </c>
      <c r="J40" s="36" t="s">
        <v>30</v>
      </c>
      <c r="K40" s="36">
        <v>7</v>
      </c>
      <c r="L40" s="44"/>
      <c r="M40" s="44"/>
      <c r="N40" s="44"/>
      <c r="O40" s="88"/>
      <c r="P40" s="38"/>
      <c r="Q40" s="39">
        <f t="shared" si="3"/>
        <v>2.9</v>
      </c>
      <c r="R40" s="40" t="str">
        <f t="shared" si="0"/>
        <v>F</v>
      </c>
      <c r="S40" s="41" t="str">
        <f t="shared" si="1"/>
        <v>Kém</v>
      </c>
      <c r="T40" s="42" t="str">
        <f t="shared" si="4"/>
        <v/>
      </c>
      <c r="U40" s="43" t="s">
        <v>1067</v>
      </c>
      <c r="V40" s="3"/>
      <c r="W40" s="30"/>
      <c r="X40" s="81" t="str">
        <f t="shared" si="2"/>
        <v>Học lại</v>
      </c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</row>
    <row r="41" spans="2:39" ht="15.75" customHeight="1" x14ac:dyDescent="0.25">
      <c r="B41" s="31">
        <v>32</v>
      </c>
      <c r="C41" s="32" t="s">
        <v>969</v>
      </c>
      <c r="D41" s="33" t="s">
        <v>970</v>
      </c>
      <c r="E41" s="34" t="s">
        <v>160</v>
      </c>
      <c r="F41" s="35" t="s">
        <v>971</v>
      </c>
      <c r="G41" s="32" t="s">
        <v>571</v>
      </c>
      <c r="H41" s="36">
        <v>8</v>
      </c>
      <c r="I41" s="36">
        <v>7</v>
      </c>
      <c r="J41" s="36" t="s">
        <v>30</v>
      </c>
      <c r="K41" s="36">
        <v>7</v>
      </c>
      <c r="L41" s="44"/>
      <c r="M41" s="44"/>
      <c r="N41" s="44"/>
      <c r="O41" s="88"/>
      <c r="P41" s="38"/>
      <c r="Q41" s="39">
        <f t="shared" si="3"/>
        <v>2.9</v>
      </c>
      <c r="R41" s="40" t="str">
        <f t="shared" si="0"/>
        <v>F</v>
      </c>
      <c r="S41" s="41" t="str">
        <f t="shared" si="1"/>
        <v>Kém</v>
      </c>
      <c r="T41" s="42" t="str">
        <f t="shared" si="4"/>
        <v/>
      </c>
      <c r="U41" s="43" t="s">
        <v>1067</v>
      </c>
      <c r="V41" s="3"/>
      <c r="W41" s="30"/>
      <c r="X41" s="81" t="str">
        <f t="shared" si="2"/>
        <v>Học lại</v>
      </c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</row>
    <row r="42" spans="2:39" ht="15.75" customHeight="1" x14ac:dyDescent="0.25">
      <c r="B42" s="31">
        <v>33</v>
      </c>
      <c r="C42" s="32" t="s">
        <v>972</v>
      </c>
      <c r="D42" s="33" t="s">
        <v>77</v>
      </c>
      <c r="E42" s="34" t="s">
        <v>108</v>
      </c>
      <c r="F42" s="35" t="s">
        <v>973</v>
      </c>
      <c r="G42" s="32" t="s">
        <v>577</v>
      </c>
      <c r="H42" s="36">
        <v>8</v>
      </c>
      <c r="I42" s="36">
        <v>8</v>
      </c>
      <c r="J42" s="36" t="s">
        <v>30</v>
      </c>
      <c r="K42" s="36">
        <v>7</v>
      </c>
      <c r="L42" s="44"/>
      <c r="M42" s="44"/>
      <c r="N42" s="44"/>
      <c r="O42" s="88"/>
      <c r="P42" s="38"/>
      <c r="Q42" s="39">
        <f t="shared" si="3"/>
        <v>3</v>
      </c>
      <c r="R42" s="40" t="str">
        <f t="shared" si="0"/>
        <v>F</v>
      </c>
      <c r="S42" s="41" t="str">
        <f t="shared" si="1"/>
        <v>Kém</v>
      </c>
      <c r="T42" s="42" t="str">
        <f t="shared" si="4"/>
        <v/>
      </c>
      <c r="U42" s="43" t="s">
        <v>1067</v>
      </c>
      <c r="V42" s="3"/>
      <c r="W42" s="30"/>
      <c r="X42" s="81" t="str">
        <f t="shared" si="2"/>
        <v>Học lại</v>
      </c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</row>
    <row r="43" spans="2:39" ht="15.75" customHeight="1" x14ac:dyDescent="0.25">
      <c r="B43" s="31">
        <v>34</v>
      </c>
      <c r="C43" s="32" t="s">
        <v>974</v>
      </c>
      <c r="D43" s="33" t="s">
        <v>975</v>
      </c>
      <c r="E43" s="34" t="s">
        <v>108</v>
      </c>
      <c r="F43" s="35" t="s">
        <v>976</v>
      </c>
      <c r="G43" s="32" t="s">
        <v>615</v>
      </c>
      <c r="H43" s="36">
        <v>9</v>
      </c>
      <c r="I43" s="36">
        <v>10</v>
      </c>
      <c r="J43" s="36" t="s">
        <v>30</v>
      </c>
      <c r="K43" s="36">
        <v>9</v>
      </c>
      <c r="L43" s="44"/>
      <c r="M43" s="44"/>
      <c r="N43" s="44"/>
      <c r="O43" s="88"/>
      <c r="P43" s="38"/>
      <c r="Q43" s="39">
        <f t="shared" si="3"/>
        <v>3.7</v>
      </c>
      <c r="R43" s="40" t="str">
        <f t="shared" si="0"/>
        <v>F</v>
      </c>
      <c r="S43" s="41" t="str">
        <f t="shared" si="1"/>
        <v>Kém</v>
      </c>
      <c r="T43" s="42" t="str">
        <f t="shared" si="4"/>
        <v/>
      </c>
      <c r="U43" s="43" t="s">
        <v>1067</v>
      </c>
      <c r="V43" s="3"/>
      <c r="W43" s="30"/>
      <c r="X43" s="81" t="str">
        <f t="shared" si="2"/>
        <v>Học lại</v>
      </c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</row>
    <row r="44" spans="2:39" ht="15.75" customHeight="1" x14ac:dyDescent="0.25">
      <c r="B44" s="31">
        <v>35</v>
      </c>
      <c r="C44" s="32" t="s">
        <v>977</v>
      </c>
      <c r="D44" s="33" t="s">
        <v>490</v>
      </c>
      <c r="E44" s="34" t="s">
        <v>108</v>
      </c>
      <c r="F44" s="35" t="s">
        <v>858</v>
      </c>
      <c r="G44" s="32" t="s">
        <v>571</v>
      </c>
      <c r="H44" s="36">
        <v>8</v>
      </c>
      <c r="I44" s="36">
        <v>9</v>
      </c>
      <c r="J44" s="36" t="s">
        <v>30</v>
      </c>
      <c r="K44" s="36">
        <v>7</v>
      </c>
      <c r="L44" s="44"/>
      <c r="M44" s="44"/>
      <c r="N44" s="44"/>
      <c r="O44" s="88"/>
      <c r="P44" s="38"/>
      <c r="Q44" s="39">
        <f t="shared" si="3"/>
        <v>3.1</v>
      </c>
      <c r="R44" s="40" t="str">
        <f t="shared" si="0"/>
        <v>F</v>
      </c>
      <c r="S44" s="41" t="str">
        <f t="shared" si="1"/>
        <v>Kém</v>
      </c>
      <c r="T44" s="42" t="str">
        <f t="shared" si="4"/>
        <v/>
      </c>
      <c r="U44" s="43" t="s">
        <v>1067</v>
      </c>
      <c r="V44" s="3"/>
      <c r="W44" s="30"/>
      <c r="X44" s="81" t="str">
        <f t="shared" si="2"/>
        <v>Học lại</v>
      </c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</row>
    <row r="45" spans="2:39" ht="16.5" customHeight="1" x14ac:dyDescent="0.25">
      <c r="B45" s="31">
        <v>36</v>
      </c>
      <c r="C45" s="32" t="s">
        <v>978</v>
      </c>
      <c r="D45" s="33" t="s">
        <v>979</v>
      </c>
      <c r="E45" s="34" t="s">
        <v>162</v>
      </c>
      <c r="F45" s="35" t="s">
        <v>980</v>
      </c>
      <c r="G45" s="32" t="s">
        <v>794</v>
      </c>
      <c r="H45" s="36">
        <v>9</v>
      </c>
      <c r="I45" s="36">
        <v>8</v>
      </c>
      <c r="J45" s="36" t="s">
        <v>30</v>
      </c>
      <c r="K45" s="36">
        <v>9</v>
      </c>
      <c r="L45" s="44"/>
      <c r="M45" s="44"/>
      <c r="N45" s="44"/>
      <c r="O45" s="88"/>
      <c r="P45" s="38"/>
      <c r="Q45" s="39">
        <f t="shared" si="3"/>
        <v>3.5</v>
      </c>
      <c r="R45" s="40" t="str">
        <f t="shared" si="0"/>
        <v>F</v>
      </c>
      <c r="S45" s="41" t="str">
        <f t="shared" si="1"/>
        <v>Kém</v>
      </c>
      <c r="T45" s="42" t="str">
        <f t="shared" si="4"/>
        <v/>
      </c>
      <c r="U45" s="43" t="s">
        <v>1068</v>
      </c>
      <c r="V45" s="3"/>
      <c r="W45" s="30"/>
      <c r="X45" s="81" t="str">
        <f t="shared" si="2"/>
        <v>Học lại</v>
      </c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</row>
    <row r="46" spans="2:39" ht="16.5" customHeight="1" x14ac:dyDescent="0.25">
      <c r="B46" s="31">
        <v>37</v>
      </c>
      <c r="C46" s="32" t="s">
        <v>981</v>
      </c>
      <c r="D46" s="33" t="s">
        <v>982</v>
      </c>
      <c r="E46" s="34" t="s">
        <v>983</v>
      </c>
      <c r="F46" s="35" t="s">
        <v>971</v>
      </c>
      <c r="G46" s="32" t="s">
        <v>577</v>
      </c>
      <c r="H46" s="36">
        <v>8</v>
      </c>
      <c r="I46" s="36">
        <v>8</v>
      </c>
      <c r="J46" s="36" t="s">
        <v>30</v>
      </c>
      <c r="K46" s="36">
        <v>7</v>
      </c>
      <c r="L46" s="44"/>
      <c r="M46" s="44"/>
      <c r="N46" s="44"/>
      <c r="O46" s="88"/>
      <c r="P46" s="38"/>
      <c r="Q46" s="39">
        <f t="shared" si="3"/>
        <v>3</v>
      </c>
      <c r="R46" s="40" t="str">
        <f t="shared" si="0"/>
        <v>F</v>
      </c>
      <c r="S46" s="41" t="str">
        <f t="shared" si="1"/>
        <v>Kém</v>
      </c>
      <c r="T46" s="42" t="str">
        <f t="shared" si="4"/>
        <v/>
      </c>
      <c r="U46" s="43" t="s">
        <v>1068</v>
      </c>
      <c r="V46" s="3"/>
      <c r="W46" s="30"/>
      <c r="X46" s="81" t="str">
        <f t="shared" si="2"/>
        <v>Học lại</v>
      </c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</row>
    <row r="47" spans="2:39" ht="16.5" customHeight="1" x14ac:dyDescent="0.25">
      <c r="B47" s="31">
        <v>38</v>
      </c>
      <c r="C47" s="32" t="s">
        <v>984</v>
      </c>
      <c r="D47" s="33" t="s">
        <v>985</v>
      </c>
      <c r="E47" s="34" t="s">
        <v>986</v>
      </c>
      <c r="F47" s="35" t="s">
        <v>987</v>
      </c>
      <c r="G47" s="32" t="s">
        <v>601</v>
      </c>
      <c r="H47" s="36">
        <v>8</v>
      </c>
      <c r="I47" s="36">
        <v>8</v>
      </c>
      <c r="J47" s="36" t="s">
        <v>30</v>
      </c>
      <c r="K47" s="36">
        <v>8</v>
      </c>
      <c r="L47" s="44"/>
      <c r="M47" s="44"/>
      <c r="N47" s="44"/>
      <c r="O47" s="88"/>
      <c r="P47" s="38"/>
      <c r="Q47" s="39">
        <f t="shared" si="3"/>
        <v>3.2</v>
      </c>
      <c r="R47" s="40" t="str">
        <f t="shared" si="0"/>
        <v>F</v>
      </c>
      <c r="S47" s="41" t="str">
        <f t="shared" si="1"/>
        <v>Kém</v>
      </c>
      <c r="T47" s="42" t="str">
        <f t="shared" si="4"/>
        <v/>
      </c>
      <c r="U47" s="43" t="s">
        <v>1068</v>
      </c>
      <c r="V47" s="3"/>
      <c r="W47" s="30"/>
      <c r="X47" s="81" t="str">
        <f t="shared" si="2"/>
        <v>Học lại</v>
      </c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69"/>
      <c r="AL47" s="69"/>
      <c r="AM47" s="69"/>
    </row>
    <row r="48" spans="2:39" ht="16.5" customHeight="1" x14ac:dyDescent="0.25">
      <c r="B48" s="31">
        <v>39</v>
      </c>
      <c r="C48" s="32" t="s">
        <v>988</v>
      </c>
      <c r="D48" s="33" t="s">
        <v>75</v>
      </c>
      <c r="E48" s="34" t="s">
        <v>989</v>
      </c>
      <c r="F48" s="35" t="s">
        <v>381</v>
      </c>
      <c r="G48" s="32" t="s">
        <v>577</v>
      </c>
      <c r="H48" s="36">
        <v>8</v>
      </c>
      <c r="I48" s="36">
        <v>7</v>
      </c>
      <c r="J48" s="36" t="s">
        <v>30</v>
      </c>
      <c r="K48" s="36">
        <v>8</v>
      </c>
      <c r="L48" s="44"/>
      <c r="M48" s="44"/>
      <c r="N48" s="44"/>
      <c r="O48" s="88"/>
      <c r="P48" s="38"/>
      <c r="Q48" s="39">
        <f t="shared" si="3"/>
        <v>3.1</v>
      </c>
      <c r="R48" s="40" t="str">
        <f t="shared" si="0"/>
        <v>F</v>
      </c>
      <c r="S48" s="41" t="str">
        <f t="shared" si="1"/>
        <v>Kém</v>
      </c>
      <c r="T48" s="42" t="str">
        <f t="shared" si="4"/>
        <v/>
      </c>
      <c r="U48" s="43" t="s">
        <v>1068</v>
      </c>
      <c r="V48" s="3"/>
      <c r="W48" s="30"/>
      <c r="X48" s="81" t="str">
        <f t="shared" si="2"/>
        <v>Học lại</v>
      </c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69"/>
      <c r="AM48" s="69"/>
    </row>
    <row r="49" spans="2:39" ht="16.5" customHeight="1" x14ac:dyDescent="0.25">
      <c r="B49" s="31">
        <v>40</v>
      </c>
      <c r="C49" s="32" t="s">
        <v>990</v>
      </c>
      <c r="D49" s="33" t="s">
        <v>991</v>
      </c>
      <c r="E49" s="34" t="s">
        <v>82</v>
      </c>
      <c r="F49" s="35" t="s">
        <v>992</v>
      </c>
      <c r="G49" s="32" t="s">
        <v>577</v>
      </c>
      <c r="H49" s="36">
        <v>8</v>
      </c>
      <c r="I49" s="36">
        <v>8</v>
      </c>
      <c r="J49" s="36" t="s">
        <v>30</v>
      </c>
      <c r="K49" s="36">
        <v>7</v>
      </c>
      <c r="L49" s="44"/>
      <c r="M49" s="44"/>
      <c r="N49" s="44"/>
      <c r="O49" s="88"/>
      <c r="P49" s="38"/>
      <c r="Q49" s="39">
        <f t="shared" si="3"/>
        <v>3</v>
      </c>
      <c r="R49" s="40" t="str">
        <f t="shared" si="0"/>
        <v>F</v>
      </c>
      <c r="S49" s="41" t="str">
        <f t="shared" si="1"/>
        <v>Kém</v>
      </c>
      <c r="T49" s="42" t="str">
        <f t="shared" si="4"/>
        <v/>
      </c>
      <c r="U49" s="43" t="s">
        <v>1068</v>
      </c>
      <c r="V49" s="3"/>
      <c r="W49" s="30"/>
      <c r="X49" s="81" t="str">
        <f t="shared" si="2"/>
        <v>Học lại</v>
      </c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69"/>
    </row>
    <row r="50" spans="2:39" ht="16.5" customHeight="1" x14ac:dyDescent="0.25">
      <c r="B50" s="31">
        <v>41</v>
      </c>
      <c r="C50" s="32" t="s">
        <v>993</v>
      </c>
      <c r="D50" s="33" t="s">
        <v>994</v>
      </c>
      <c r="E50" s="34" t="s">
        <v>82</v>
      </c>
      <c r="F50" s="35" t="s">
        <v>370</v>
      </c>
      <c r="G50" s="32" t="s">
        <v>567</v>
      </c>
      <c r="H50" s="36">
        <v>9</v>
      </c>
      <c r="I50" s="36">
        <v>7</v>
      </c>
      <c r="J50" s="36" t="s">
        <v>30</v>
      </c>
      <c r="K50" s="36">
        <v>7</v>
      </c>
      <c r="L50" s="44"/>
      <c r="M50" s="44"/>
      <c r="N50" s="44"/>
      <c r="O50" s="88"/>
      <c r="P50" s="38"/>
      <c r="Q50" s="39">
        <f t="shared" si="3"/>
        <v>3</v>
      </c>
      <c r="R50" s="40" t="str">
        <f t="shared" si="0"/>
        <v>F</v>
      </c>
      <c r="S50" s="41" t="str">
        <f t="shared" si="1"/>
        <v>Kém</v>
      </c>
      <c r="T50" s="42" t="str">
        <f t="shared" si="4"/>
        <v/>
      </c>
      <c r="U50" s="43" t="s">
        <v>1068</v>
      </c>
      <c r="V50" s="3"/>
      <c r="W50" s="30"/>
      <c r="X50" s="81" t="str">
        <f t="shared" si="2"/>
        <v>Học lại</v>
      </c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  <c r="AM50" s="69"/>
    </row>
    <row r="51" spans="2:39" ht="16.5" customHeight="1" x14ac:dyDescent="0.25">
      <c r="B51" s="31">
        <v>42</v>
      </c>
      <c r="C51" s="32" t="s">
        <v>995</v>
      </c>
      <c r="D51" s="33" t="s">
        <v>126</v>
      </c>
      <c r="E51" s="34" t="s">
        <v>82</v>
      </c>
      <c r="F51" s="35" t="s">
        <v>870</v>
      </c>
      <c r="G51" s="32" t="s">
        <v>601</v>
      </c>
      <c r="H51" s="36">
        <v>9</v>
      </c>
      <c r="I51" s="36">
        <v>7</v>
      </c>
      <c r="J51" s="36" t="s">
        <v>30</v>
      </c>
      <c r="K51" s="36">
        <v>8</v>
      </c>
      <c r="L51" s="44"/>
      <c r="M51" s="44"/>
      <c r="N51" s="44"/>
      <c r="O51" s="88"/>
      <c r="P51" s="38"/>
      <c r="Q51" s="39">
        <f t="shared" si="3"/>
        <v>3.2</v>
      </c>
      <c r="R51" s="40" t="str">
        <f t="shared" si="0"/>
        <v>F</v>
      </c>
      <c r="S51" s="41" t="str">
        <f t="shared" si="1"/>
        <v>Kém</v>
      </c>
      <c r="T51" s="42" t="str">
        <f t="shared" si="4"/>
        <v/>
      </c>
      <c r="U51" s="43" t="s">
        <v>1068</v>
      </c>
      <c r="V51" s="3"/>
      <c r="W51" s="30"/>
      <c r="X51" s="81" t="str">
        <f t="shared" si="2"/>
        <v>Học lại</v>
      </c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</row>
    <row r="52" spans="2:39" ht="16.5" customHeight="1" x14ac:dyDescent="0.25">
      <c r="B52" s="31">
        <v>43</v>
      </c>
      <c r="C52" s="32" t="s">
        <v>996</v>
      </c>
      <c r="D52" s="33" t="s">
        <v>997</v>
      </c>
      <c r="E52" s="34" t="s">
        <v>82</v>
      </c>
      <c r="F52" s="35" t="s">
        <v>708</v>
      </c>
      <c r="G52" s="32" t="s">
        <v>577</v>
      </c>
      <c r="H52" s="36">
        <v>9</v>
      </c>
      <c r="I52" s="36">
        <v>8</v>
      </c>
      <c r="J52" s="36" t="s">
        <v>30</v>
      </c>
      <c r="K52" s="36">
        <v>7</v>
      </c>
      <c r="L52" s="44"/>
      <c r="M52" s="44"/>
      <c r="N52" s="44"/>
      <c r="O52" s="88"/>
      <c r="P52" s="38"/>
      <c r="Q52" s="39">
        <f t="shared" si="3"/>
        <v>3.1</v>
      </c>
      <c r="R52" s="40" t="str">
        <f t="shared" si="0"/>
        <v>F</v>
      </c>
      <c r="S52" s="41" t="str">
        <f t="shared" si="1"/>
        <v>Kém</v>
      </c>
      <c r="T52" s="42" t="str">
        <f t="shared" si="4"/>
        <v/>
      </c>
      <c r="U52" s="43" t="s">
        <v>1068</v>
      </c>
      <c r="V52" s="3"/>
      <c r="W52" s="30"/>
      <c r="X52" s="81" t="str">
        <f t="shared" si="2"/>
        <v>Học lại</v>
      </c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</row>
    <row r="53" spans="2:39" ht="16.5" customHeight="1" x14ac:dyDescent="0.25">
      <c r="B53" s="31">
        <v>44</v>
      </c>
      <c r="C53" s="32" t="s">
        <v>998</v>
      </c>
      <c r="D53" s="33" t="s">
        <v>999</v>
      </c>
      <c r="E53" s="34" t="s">
        <v>82</v>
      </c>
      <c r="F53" s="35" t="s">
        <v>1000</v>
      </c>
      <c r="G53" s="32" t="s">
        <v>615</v>
      </c>
      <c r="H53" s="36">
        <v>8</v>
      </c>
      <c r="I53" s="36">
        <v>7</v>
      </c>
      <c r="J53" s="36" t="s">
        <v>30</v>
      </c>
      <c r="K53" s="36">
        <v>8</v>
      </c>
      <c r="L53" s="44"/>
      <c r="M53" s="44"/>
      <c r="N53" s="44"/>
      <c r="O53" s="88"/>
      <c r="P53" s="38"/>
      <c r="Q53" s="39">
        <f t="shared" si="3"/>
        <v>3.1</v>
      </c>
      <c r="R53" s="40" t="str">
        <f t="shared" si="0"/>
        <v>F</v>
      </c>
      <c r="S53" s="41" t="str">
        <f t="shared" si="1"/>
        <v>Kém</v>
      </c>
      <c r="T53" s="42" t="str">
        <f t="shared" si="4"/>
        <v/>
      </c>
      <c r="U53" s="43" t="s">
        <v>1068</v>
      </c>
      <c r="V53" s="3"/>
      <c r="W53" s="30"/>
      <c r="X53" s="81" t="str">
        <f t="shared" si="2"/>
        <v>Học lại</v>
      </c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69"/>
      <c r="AJ53" s="69"/>
      <c r="AK53" s="69"/>
      <c r="AL53" s="69"/>
      <c r="AM53" s="69"/>
    </row>
    <row r="54" spans="2:39" ht="16.5" customHeight="1" x14ac:dyDescent="0.25">
      <c r="B54" s="31">
        <v>45</v>
      </c>
      <c r="C54" s="32" t="s">
        <v>1001</v>
      </c>
      <c r="D54" s="33" t="s">
        <v>1002</v>
      </c>
      <c r="E54" s="34" t="s">
        <v>82</v>
      </c>
      <c r="F54" s="35" t="s">
        <v>1003</v>
      </c>
      <c r="G54" s="32" t="s">
        <v>577</v>
      </c>
      <c r="H54" s="36">
        <v>8</v>
      </c>
      <c r="I54" s="36">
        <v>7</v>
      </c>
      <c r="J54" s="36" t="s">
        <v>30</v>
      </c>
      <c r="K54" s="36">
        <v>8</v>
      </c>
      <c r="L54" s="44"/>
      <c r="M54" s="44"/>
      <c r="N54" s="44"/>
      <c r="O54" s="88"/>
      <c r="P54" s="38"/>
      <c r="Q54" s="39">
        <f t="shared" si="3"/>
        <v>3.1</v>
      </c>
      <c r="R54" s="40" t="str">
        <f t="shared" si="0"/>
        <v>F</v>
      </c>
      <c r="S54" s="41" t="str">
        <f t="shared" si="1"/>
        <v>Kém</v>
      </c>
      <c r="T54" s="42" t="str">
        <f t="shared" si="4"/>
        <v/>
      </c>
      <c r="U54" s="43" t="s">
        <v>1068</v>
      </c>
      <c r="V54" s="3"/>
      <c r="W54" s="30"/>
      <c r="X54" s="81" t="str">
        <f t="shared" si="2"/>
        <v>Học lại</v>
      </c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</row>
    <row r="55" spans="2:39" ht="16.5" customHeight="1" x14ac:dyDescent="0.25">
      <c r="B55" s="31">
        <v>46</v>
      </c>
      <c r="C55" s="32" t="s">
        <v>1004</v>
      </c>
      <c r="D55" s="33" t="s">
        <v>1005</v>
      </c>
      <c r="E55" s="34" t="s">
        <v>502</v>
      </c>
      <c r="F55" s="35" t="s">
        <v>1006</v>
      </c>
      <c r="G55" s="32" t="s">
        <v>571</v>
      </c>
      <c r="H55" s="36">
        <v>9</v>
      </c>
      <c r="I55" s="36">
        <v>8</v>
      </c>
      <c r="J55" s="36" t="s">
        <v>30</v>
      </c>
      <c r="K55" s="36">
        <v>9</v>
      </c>
      <c r="L55" s="44"/>
      <c r="M55" s="44"/>
      <c r="N55" s="44"/>
      <c r="O55" s="88"/>
      <c r="P55" s="38"/>
      <c r="Q55" s="39">
        <f t="shared" si="3"/>
        <v>3.5</v>
      </c>
      <c r="R55" s="40" t="str">
        <f t="shared" si="0"/>
        <v>F</v>
      </c>
      <c r="S55" s="41" t="str">
        <f t="shared" si="1"/>
        <v>Kém</v>
      </c>
      <c r="T55" s="42" t="str">
        <f t="shared" si="4"/>
        <v/>
      </c>
      <c r="U55" s="43" t="s">
        <v>1068</v>
      </c>
      <c r="V55" s="3"/>
      <c r="W55" s="30"/>
      <c r="X55" s="81" t="str">
        <f t="shared" si="2"/>
        <v>Học lại</v>
      </c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</row>
    <row r="56" spans="2:39" ht="16.5" customHeight="1" x14ac:dyDescent="0.25">
      <c r="B56" s="31">
        <v>47</v>
      </c>
      <c r="C56" s="32" t="s">
        <v>1007</v>
      </c>
      <c r="D56" s="33" t="s">
        <v>1008</v>
      </c>
      <c r="E56" s="34" t="s">
        <v>135</v>
      </c>
      <c r="F56" s="35" t="s">
        <v>1009</v>
      </c>
      <c r="G56" s="32" t="s">
        <v>577</v>
      </c>
      <c r="H56" s="36">
        <v>8</v>
      </c>
      <c r="I56" s="36">
        <v>8</v>
      </c>
      <c r="J56" s="36" t="s">
        <v>30</v>
      </c>
      <c r="K56" s="36">
        <v>8</v>
      </c>
      <c r="L56" s="44"/>
      <c r="M56" s="44"/>
      <c r="N56" s="44"/>
      <c r="O56" s="88"/>
      <c r="P56" s="38"/>
      <c r="Q56" s="39">
        <f t="shared" si="3"/>
        <v>3.2</v>
      </c>
      <c r="R56" s="40" t="str">
        <f t="shared" si="0"/>
        <v>F</v>
      </c>
      <c r="S56" s="41" t="str">
        <f t="shared" si="1"/>
        <v>Kém</v>
      </c>
      <c r="T56" s="42" t="str">
        <f t="shared" si="4"/>
        <v/>
      </c>
      <c r="U56" s="43" t="s">
        <v>1068</v>
      </c>
      <c r="V56" s="3"/>
      <c r="W56" s="30"/>
      <c r="X56" s="81" t="str">
        <f t="shared" si="2"/>
        <v>Học lại</v>
      </c>
      <c r="Y56" s="69"/>
      <c r="Z56" s="69"/>
      <c r="AA56" s="69"/>
      <c r="AB56" s="69"/>
      <c r="AC56" s="69"/>
      <c r="AD56" s="69"/>
      <c r="AE56" s="69"/>
      <c r="AF56" s="69"/>
      <c r="AG56" s="69"/>
      <c r="AH56" s="69"/>
      <c r="AI56" s="69"/>
      <c r="AJ56" s="69"/>
      <c r="AK56" s="69"/>
      <c r="AL56" s="69"/>
      <c r="AM56" s="69"/>
    </row>
    <row r="57" spans="2:39" ht="16.5" customHeight="1" x14ac:dyDescent="0.25">
      <c r="B57" s="31">
        <v>48</v>
      </c>
      <c r="C57" s="32" t="s">
        <v>1010</v>
      </c>
      <c r="D57" s="33" t="s">
        <v>207</v>
      </c>
      <c r="E57" s="34" t="s">
        <v>138</v>
      </c>
      <c r="F57" s="35" t="s">
        <v>802</v>
      </c>
      <c r="G57" s="32" t="s">
        <v>577</v>
      </c>
      <c r="H57" s="36">
        <v>9</v>
      </c>
      <c r="I57" s="36">
        <v>7</v>
      </c>
      <c r="J57" s="36" t="s">
        <v>30</v>
      </c>
      <c r="K57" s="36">
        <v>8</v>
      </c>
      <c r="L57" s="44"/>
      <c r="M57" s="44"/>
      <c r="N57" s="44"/>
      <c r="O57" s="88"/>
      <c r="P57" s="38"/>
      <c r="Q57" s="39">
        <f t="shared" si="3"/>
        <v>3.2</v>
      </c>
      <c r="R57" s="40" t="str">
        <f t="shared" si="0"/>
        <v>F</v>
      </c>
      <c r="S57" s="41" t="str">
        <f t="shared" si="1"/>
        <v>Kém</v>
      </c>
      <c r="T57" s="42" t="str">
        <f t="shared" si="4"/>
        <v/>
      </c>
      <c r="U57" s="43" t="s">
        <v>1068</v>
      </c>
      <c r="V57" s="3"/>
      <c r="W57" s="30"/>
      <c r="X57" s="81" t="str">
        <f t="shared" si="2"/>
        <v>Học lại</v>
      </c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69"/>
      <c r="AK57" s="69"/>
      <c r="AL57" s="69"/>
      <c r="AM57" s="69"/>
    </row>
    <row r="58" spans="2:39" ht="16.5" customHeight="1" x14ac:dyDescent="0.25">
      <c r="B58" s="31">
        <v>49</v>
      </c>
      <c r="C58" s="32" t="s">
        <v>1011</v>
      </c>
      <c r="D58" s="33" t="s">
        <v>403</v>
      </c>
      <c r="E58" s="34" t="s">
        <v>85</v>
      </c>
      <c r="F58" s="35" t="s">
        <v>1012</v>
      </c>
      <c r="G58" s="32" t="s">
        <v>571</v>
      </c>
      <c r="H58" s="36">
        <v>8</v>
      </c>
      <c r="I58" s="36">
        <v>8</v>
      </c>
      <c r="J58" s="36" t="s">
        <v>30</v>
      </c>
      <c r="K58" s="36">
        <v>7</v>
      </c>
      <c r="L58" s="44"/>
      <c r="M58" s="44"/>
      <c r="N58" s="44"/>
      <c r="O58" s="88"/>
      <c r="P58" s="38"/>
      <c r="Q58" s="39">
        <f t="shared" si="3"/>
        <v>3</v>
      </c>
      <c r="R58" s="40" t="str">
        <f t="shared" si="0"/>
        <v>F</v>
      </c>
      <c r="S58" s="41" t="str">
        <f t="shared" si="1"/>
        <v>Kém</v>
      </c>
      <c r="T58" s="42" t="str">
        <f t="shared" si="4"/>
        <v/>
      </c>
      <c r="U58" s="43" t="s">
        <v>1068</v>
      </c>
      <c r="V58" s="3"/>
      <c r="W58" s="30"/>
      <c r="X58" s="81" t="str">
        <f t="shared" si="2"/>
        <v>Học lại</v>
      </c>
      <c r="Y58" s="69"/>
      <c r="Z58" s="69"/>
      <c r="AA58" s="69"/>
      <c r="AB58" s="69"/>
      <c r="AC58" s="69"/>
      <c r="AD58" s="69"/>
      <c r="AE58" s="69"/>
      <c r="AF58" s="69"/>
      <c r="AG58" s="69"/>
      <c r="AH58" s="69"/>
      <c r="AI58" s="69"/>
      <c r="AJ58" s="69"/>
      <c r="AK58" s="69"/>
      <c r="AL58" s="69"/>
      <c r="AM58" s="69"/>
    </row>
    <row r="59" spans="2:39" ht="16.5" customHeight="1" x14ac:dyDescent="0.25">
      <c r="B59" s="31">
        <v>50</v>
      </c>
      <c r="C59" s="32" t="s">
        <v>1013</v>
      </c>
      <c r="D59" s="33" t="s">
        <v>1014</v>
      </c>
      <c r="E59" s="34" t="s">
        <v>1015</v>
      </c>
      <c r="F59" s="35" t="s">
        <v>1016</v>
      </c>
      <c r="G59" s="32" t="s">
        <v>567</v>
      </c>
      <c r="H59" s="36">
        <v>8</v>
      </c>
      <c r="I59" s="36">
        <v>8</v>
      </c>
      <c r="J59" s="36" t="s">
        <v>30</v>
      </c>
      <c r="K59" s="36">
        <v>8</v>
      </c>
      <c r="L59" s="44"/>
      <c r="M59" s="44"/>
      <c r="N59" s="44"/>
      <c r="O59" s="88"/>
      <c r="P59" s="38"/>
      <c r="Q59" s="39">
        <f t="shared" si="3"/>
        <v>3.2</v>
      </c>
      <c r="R59" s="40" t="str">
        <f t="shared" si="0"/>
        <v>F</v>
      </c>
      <c r="S59" s="41" t="str">
        <f t="shared" si="1"/>
        <v>Kém</v>
      </c>
      <c r="T59" s="42" t="str">
        <f t="shared" si="4"/>
        <v/>
      </c>
      <c r="U59" s="43" t="s">
        <v>1068</v>
      </c>
      <c r="V59" s="3"/>
      <c r="W59" s="30"/>
      <c r="X59" s="81" t="str">
        <f t="shared" si="2"/>
        <v>Học lại</v>
      </c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I59" s="69"/>
      <c r="AJ59" s="69"/>
      <c r="AK59" s="69"/>
      <c r="AL59" s="69"/>
      <c r="AM59" s="69"/>
    </row>
    <row r="60" spans="2:39" ht="16.5" customHeight="1" x14ac:dyDescent="0.25">
      <c r="B60" s="31">
        <v>51</v>
      </c>
      <c r="C60" s="32" t="s">
        <v>1017</v>
      </c>
      <c r="D60" s="33" t="s">
        <v>75</v>
      </c>
      <c r="E60" s="34" t="s">
        <v>86</v>
      </c>
      <c r="F60" s="35" t="s">
        <v>1018</v>
      </c>
      <c r="G60" s="32" t="s">
        <v>601</v>
      </c>
      <c r="H60" s="36">
        <v>8</v>
      </c>
      <c r="I60" s="36">
        <v>8</v>
      </c>
      <c r="J60" s="36" t="s">
        <v>30</v>
      </c>
      <c r="K60" s="36">
        <v>7</v>
      </c>
      <c r="L60" s="44"/>
      <c r="M60" s="44"/>
      <c r="N60" s="44"/>
      <c r="O60" s="88"/>
      <c r="P60" s="38"/>
      <c r="Q60" s="39">
        <f t="shared" si="3"/>
        <v>3</v>
      </c>
      <c r="R60" s="40" t="str">
        <f t="shared" si="0"/>
        <v>F</v>
      </c>
      <c r="S60" s="41" t="str">
        <f t="shared" si="1"/>
        <v>Kém</v>
      </c>
      <c r="T60" s="42" t="str">
        <f t="shared" si="4"/>
        <v/>
      </c>
      <c r="U60" s="43" t="s">
        <v>1068</v>
      </c>
      <c r="V60" s="3"/>
      <c r="W60" s="30"/>
      <c r="X60" s="81" t="str">
        <f t="shared" si="2"/>
        <v>Học lại</v>
      </c>
      <c r="Y60" s="69"/>
      <c r="Z60" s="69"/>
      <c r="AA60" s="69"/>
      <c r="AB60" s="69"/>
      <c r="AC60" s="69"/>
      <c r="AD60" s="69"/>
      <c r="AE60" s="69"/>
      <c r="AF60" s="69"/>
      <c r="AG60" s="69"/>
      <c r="AH60" s="69"/>
      <c r="AI60" s="69"/>
      <c r="AJ60" s="69"/>
      <c r="AK60" s="69"/>
      <c r="AL60" s="69"/>
      <c r="AM60" s="69"/>
    </row>
    <row r="61" spans="2:39" ht="16.5" customHeight="1" x14ac:dyDescent="0.25">
      <c r="B61" s="31">
        <v>52</v>
      </c>
      <c r="C61" s="32" t="s">
        <v>1019</v>
      </c>
      <c r="D61" s="33" t="s">
        <v>73</v>
      </c>
      <c r="E61" s="34" t="s">
        <v>87</v>
      </c>
      <c r="F61" s="35" t="s">
        <v>1020</v>
      </c>
      <c r="G61" s="32" t="s">
        <v>567</v>
      </c>
      <c r="H61" s="36">
        <v>8</v>
      </c>
      <c r="I61" s="36">
        <v>7</v>
      </c>
      <c r="J61" s="36" t="s">
        <v>30</v>
      </c>
      <c r="K61" s="36">
        <v>8</v>
      </c>
      <c r="L61" s="44"/>
      <c r="M61" s="44"/>
      <c r="N61" s="44"/>
      <c r="O61" s="88"/>
      <c r="P61" s="38"/>
      <c r="Q61" s="39">
        <f t="shared" si="3"/>
        <v>3.1</v>
      </c>
      <c r="R61" s="40" t="str">
        <f t="shared" si="0"/>
        <v>F</v>
      </c>
      <c r="S61" s="41" t="str">
        <f t="shared" si="1"/>
        <v>Kém</v>
      </c>
      <c r="T61" s="42" t="str">
        <f t="shared" si="4"/>
        <v/>
      </c>
      <c r="U61" s="43" t="s">
        <v>1068</v>
      </c>
      <c r="V61" s="3"/>
      <c r="W61" s="30"/>
      <c r="X61" s="81" t="str">
        <f t="shared" si="2"/>
        <v>Học lại</v>
      </c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69"/>
      <c r="AJ61" s="69"/>
      <c r="AK61" s="69"/>
      <c r="AL61" s="69"/>
      <c r="AM61" s="69"/>
    </row>
    <row r="62" spans="2:39" ht="16.5" customHeight="1" x14ac:dyDescent="0.25">
      <c r="B62" s="31">
        <v>53</v>
      </c>
      <c r="C62" s="32" t="s">
        <v>1021</v>
      </c>
      <c r="D62" s="33" t="s">
        <v>1022</v>
      </c>
      <c r="E62" s="34" t="s">
        <v>846</v>
      </c>
      <c r="F62" s="35" t="s">
        <v>951</v>
      </c>
      <c r="G62" s="32" t="s">
        <v>615</v>
      </c>
      <c r="H62" s="36">
        <v>8</v>
      </c>
      <c r="I62" s="36">
        <v>7</v>
      </c>
      <c r="J62" s="36" t="s">
        <v>30</v>
      </c>
      <c r="K62" s="36">
        <v>7</v>
      </c>
      <c r="L62" s="44"/>
      <c r="M62" s="44"/>
      <c r="N62" s="44"/>
      <c r="O62" s="88"/>
      <c r="P62" s="38"/>
      <c r="Q62" s="39">
        <f t="shared" si="3"/>
        <v>2.9</v>
      </c>
      <c r="R62" s="40" t="str">
        <f t="shared" si="0"/>
        <v>F</v>
      </c>
      <c r="S62" s="41" t="str">
        <f t="shared" si="1"/>
        <v>Kém</v>
      </c>
      <c r="T62" s="42" t="str">
        <f t="shared" si="4"/>
        <v/>
      </c>
      <c r="U62" s="43" t="s">
        <v>1068</v>
      </c>
      <c r="V62" s="3"/>
      <c r="W62" s="30"/>
      <c r="X62" s="81" t="str">
        <f t="shared" si="2"/>
        <v>Học lại</v>
      </c>
      <c r="Y62" s="69"/>
      <c r="Z62" s="69"/>
      <c r="AA62" s="69"/>
      <c r="AB62" s="69"/>
      <c r="AC62" s="69"/>
      <c r="AD62" s="69"/>
      <c r="AE62" s="69"/>
      <c r="AF62" s="69"/>
      <c r="AG62" s="69"/>
      <c r="AH62" s="69"/>
      <c r="AI62" s="69"/>
      <c r="AJ62" s="69"/>
      <c r="AK62" s="69"/>
      <c r="AL62" s="69"/>
      <c r="AM62" s="69"/>
    </row>
    <row r="63" spans="2:39" ht="16.5" customHeight="1" x14ac:dyDescent="0.25">
      <c r="B63" s="31">
        <v>54</v>
      </c>
      <c r="C63" s="32" t="s">
        <v>1023</v>
      </c>
      <c r="D63" s="33" t="s">
        <v>1024</v>
      </c>
      <c r="E63" s="34" t="s">
        <v>1025</v>
      </c>
      <c r="F63" s="35" t="s">
        <v>898</v>
      </c>
      <c r="G63" s="32" t="s">
        <v>615</v>
      </c>
      <c r="H63" s="36">
        <v>8</v>
      </c>
      <c r="I63" s="36">
        <v>7</v>
      </c>
      <c r="J63" s="36" t="s">
        <v>30</v>
      </c>
      <c r="K63" s="36">
        <v>7</v>
      </c>
      <c r="L63" s="44"/>
      <c r="M63" s="44"/>
      <c r="N63" s="44"/>
      <c r="O63" s="88"/>
      <c r="P63" s="38"/>
      <c r="Q63" s="39">
        <f t="shared" si="3"/>
        <v>2.9</v>
      </c>
      <c r="R63" s="40" t="str">
        <f t="shared" si="0"/>
        <v>F</v>
      </c>
      <c r="S63" s="41" t="str">
        <f t="shared" si="1"/>
        <v>Kém</v>
      </c>
      <c r="T63" s="42" t="str">
        <f t="shared" si="4"/>
        <v/>
      </c>
      <c r="U63" s="43" t="s">
        <v>1068</v>
      </c>
      <c r="V63" s="3"/>
      <c r="W63" s="30"/>
      <c r="X63" s="81" t="str">
        <f t="shared" si="2"/>
        <v>Học lại</v>
      </c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  <c r="AM63" s="69"/>
    </row>
    <row r="64" spans="2:39" ht="16.5" customHeight="1" x14ac:dyDescent="0.25">
      <c r="B64" s="31">
        <v>55</v>
      </c>
      <c r="C64" s="32" t="s">
        <v>1026</v>
      </c>
      <c r="D64" s="33" t="s">
        <v>1027</v>
      </c>
      <c r="E64" s="34" t="s">
        <v>532</v>
      </c>
      <c r="F64" s="35" t="s">
        <v>1028</v>
      </c>
      <c r="G64" s="32" t="s">
        <v>601</v>
      </c>
      <c r="H64" s="36">
        <v>9</v>
      </c>
      <c r="I64" s="36">
        <v>8</v>
      </c>
      <c r="J64" s="36" t="s">
        <v>30</v>
      </c>
      <c r="K64" s="36">
        <v>8</v>
      </c>
      <c r="L64" s="44"/>
      <c r="M64" s="44"/>
      <c r="N64" s="44"/>
      <c r="O64" s="88"/>
      <c r="P64" s="38"/>
      <c r="Q64" s="39">
        <f t="shared" si="3"/>
        <v>3.3</v>
      </c>
      <c r="R64" s="40" t="str">
        <f t="shared" si="0"/>
        <v>F</v>
      </c>
      <c r="S64" s="41" t="str">
        <f t="shared" si="1"/>
        <v>Kém</v>
      </c>
      <c r="T64" s="42" t="str">
        <f t="shared" si="4"/>
        <v/>
      </c>
      <c r="U64" s="43" t="s">
        <v>1068</v>
      </c>
      <c r="V64" s="3"/>
      <c r="W64" s="30"/>
      <c r="X64" s="81" t="str">
        <f t="shared" si="2"/>
        <v>Học lại</v>
      </c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</row>
    <row r="65" spans="1:39" ht="16.5" customHeight="1" x14ac:dyDescent="0.25">
      <c r="B65" s="31">
        <v>56</v>
      </c>
      <c r="C65" s="32" t="s">
        <v>1029</v>
      </c>
      <c r="D65" s="33" t="s">
        <v>1030</v>
      </c>
      <c r="E65" s="34" t="s">
        <v>1031</v>
      </c>
      <c r="F65" s="35" t="s">
        <v>1018</v>
      </c>
      <c r="G65" s="32" t="s">
        <v>571</v>
      </c>
      <c r="H65" s="36">
        <v>8</v>
      </c>
      <c r="I65" s="36">
        <v>7</v>
      </c>
      <c r="J65" s="36" t="s">
        <v>30</v>
      </c>
      <c r="K65" s="36">
        <v>8</v>
      </c>
      <c r="L65" s="44"/>
      <c r="M65" s="44"/>
      <c r="N65" s="44"/>
      <c r="O65" s="88"/>
      <c r="P65" s="38"/>
      <c r="Q65" s="39">
        <f t="shared" si="3"/>
        <v>3.1</v>
      </c>
      <c r="R65" s="40" t="str">
        <f t="shared" si="0"/>
        <v>F</v>
      </c>
      <c r="S65" s="41" t="str">
        <f t="shared" si="1"/>
        <v>Kém</v>
      </c>
      <c r="T65" s="42" t="str">
        <f t="shared" si="4"/>
        <v/>
      </c>
      <c r="U65" s="43" t="s">
        <v>1068</v>
      </c>
      <c r="V65" s="3"/>
      <c r="W65" s="30"/>
      <c r="X65" s="81" t="str">
        <f t="shared" si="2"/>
        <v>Học lại</v>
      </c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69"/>
      <c r="AK65" s="69"/>
      <c r="AL65" s="69"/>
      <c r="AM65" s="69"/>
    </row>
    <row r="66" spans="1:39" ht="16.5" customHeight="1" x14ac:dyDescent="0.25">
      <c r="B66" s="31">
        <v>57</v>
      </c>
      <c r="C66" s="32" t="s">
        <v>1032</v>
      </c>
      <c r="D66" s="33" t="s">
        <v>280</v>
      </c>
      <c r="E66" s="34" t="s">
        <v>281</v>
      </c>
      <c r="F66" s="35" t="s">
        <v>943</v>
      </c>
      <c r="G66" s="32" t="s">
        <v>577</v>
      </c>
      <c r="H66" s="36">
        <v>9</v>
      </c>
      <c r="I66" s="36">
        <v>7</v>
      </c>
      <c r="J66" s="36" t="s">
        <v>30</v>
      </c>
      <c r="K66" s="36">
        <v>8</v>
      </c>
      <c r="L66" s="44"/>
      <c r="M66" s="44"/>
      <c r="N66" s="44"/>
      <c r="O66" s="88"/>
      <c r="P66" s="38"/>
      <c r="Q66" s="39">
        <f t="shared" si="3"/>
        <v>3.2</v>
      </c>
      <c r="R66" s="40" t="str">
        <f t="shared" si="0"/>
        <v>F</v>
      </c>
      <c r="S66" s="41" t="str">
        <f t="shared" si="1"/>
        <v>Kém</v>
      </c>
      <c r="T66" s="42" t="str">
        <f t="shared" si="4"/>
        <v/>
      </c>
      <c r="U66" s="43" t="s">
        <v>1068</v>
      </c>
      <c r="V66" s="3"/>
      <c r="W66" s="30"/>
      <c r="X66" s="81" t="str">
        <f t="shared" si="2"/>
        <v>Học lại</v>
      </c>
      <c r="Y66" s="69"/>
      <c r="Z66" s="69"/>
      <c r="AA66" s="69"/>
      <c r="AB66" s="69"/>
      <c r="AC66" s="69"/>
      <c r="AD66" s="69"/>
      <c r="AE66" s="69"/>
      <c r="AF66" s="69"/>
      <c r="AG66" s="69"/>
      <c r="AH66" s="69"/>
      <c r="AI66" s="69"/>
      <c r="AJ66" s="69"/>
      <c r="AK66" s="69"/>
      <c r="AL66" s="69"/>
      <c r="AM66" s="69"/>
    </row>
    <row r="67" spans="1:39" ht="16.5" customHeight="1" x14ac:dyDescent="0.25">
      <c r="B67" s="31">
        <v>58</v>
      </c>
      <c r="C67" s="32" t="s">
        <v>1033</v>
      </c>
      <c r="D67" s="33" t="s">
        <v>1034</v>
      </c>
      <c r="E67" s="34" t="s">
        <v>1035</v>
      </c>
      <c r="F67" s="35" t="s">
        <v>1036</v>
      </c>
      <c r="G67" s="32" t="s">
        <v>794</v>
      </c>
      <c r="H67" s="36">
        <v>9</v>
      </c>
      <c r="I67" s="36">
        <v>8</v>
      </c>
      <c r="J67" s="36" t="s">
        <v>30</v>
      </c>
      <c r="K67" s="36">
        <v>8</v>
      </c>
      <c r="L67" s="44"/>
      <c r="M67" s="44"/>
      <c r="N67" s="44"/>
      <c r="O67" s="88"/>
      <c r="P67" s="38"/>
      <c r="Q67" s="39">
        <f t="shared" si="3"/>
        <v>3.3</v>
      </c>
      <c r="R67" s="40" t="str">
        <f t="shared" si="0"/>
        <v>F</v>
      </c>
      <c r="S67" s="41" t="str">
        <f t="shared" si="1"/>
        <v>Kém</v>
      </c>
      <c r="T67" s="42" t="str">
        <f t="shared" si="4"/>
        <v/>
      </c>
      <c r="U67" s="43" t="s">
        <v>1068</v>
      </c>
      <c r="V67" s="3"/>
      <c r="W67" s="30"/>
      <c r="X67" s="81" t="str">
        <f t="shared" si="2"/>
        <v>Học lại</v>
      </c>
      <c r="Y67" s="69"/>
      <c r="Z67" s="69"/>
      <c r="AA67" s="69"/>
      <c r="AB67" s="69"/>
      <c r="AC67" s="69"/>
      <c r="AD67" s="69"/>
      <c r="AE67" s="69"/>
      <c r="AF67" s="69"/>
      <c r="AG67" s="69"/>
      <c r="AH67" s="69"/>
      <c r="AI67" s="69"/>
      <c r="AJ67" s="69"/>
      <c r="AK67" s="69"/>
      <c r="AL67" s="69"/>
      <c r="AM67" s="69"/>
    </row>
    <row r="68" spans="1:39" ht="16.5" customHeight="1" x14ac:dyDescent="0.25">
      <c r="B68" s="31">
        <v>59</v>
      </c>
      <c r="C68" s="32" t="s">
        <v>1037</v>
      </c>
      <c r="D68" s="33" t="s">
        <v>1038</v>
      </c>
      <c r="E68" s="34" t="s">
        <v>1039</v>
      </c>
      <c r="F68" s="35" t="s">
        <v>844</v>
      </c>
      <c r="G68" s="32" t="s">
        <v>588</v>
      </c>
      <c r="H68" s="36">
        <v>8</v>
      </c>
      <c r="I68" s="36">
        <v>7</v>
      </c>
      <c r="J68" s="36" t="s">
        <v>30</v>
      </c>
      <c r="K68" s="36">
        <v>7</v>
      </c>
      <c r="L68" s="44"/>
      <c r="M68" s="44"/>
      <c r="N68" s="44"/>
      <c r="O68" s="88"/>
      <c r="P68" s="38"/>
      <c r="Q68" s="39">
        <f t="shared" si="3"/>
        <v>2.9</v>
      </c>
      <c r="R68" s="40" t="str">
        <f t="shared" si="0"/>
        <v>F</v>
      </c>
      <c r="S68" s="41" t="str">
        <f t="shared" si="1"/>
        <v>Kém</v>
      </c>
      <c r="T68" s="42" t="str">
        <f t="shared" si="4"/>
        <v/>
      </c>
      <c r="U68" s="43" t="s">
        <v>1068</v>
      </c>
      <c r="V68" s="3"/>
      <c r="W68" s="30"/>
      <c r="X68" s="81" t="str">
        <f t="shared" si="2"/>
        <v>Học lại</v>
      </c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</row>
    <row r="69" spans="1:39" ht="16.5" customHeight="1" x14ac:dyDescent="0.25">
      <c r="B69" s="31">
        <v>60</v>
      </c>
      <c r="C69" s="32" t="s">
        <v>1040</v>
      </c>
      <c r="D69" s="33" t="s">
        <v>1041</v>
      </c>
      <c r="E69" s="34" t="s">
        <v>1039</v>
      </c>
      <c r="F69" s="35" t="s">
        <v>525</v>
      </c>
      <c r="G69" s="32" t="s">
        <v>615</v>
      </c>
      <c r="H69" s="36">
        <v>8</v>
      </c>
      <c r="I69" s="36">
        <v>7</v>
      </c>
      <c r="J69" s="36" t="s">
        <v>30</v>
      </c>
      <c r="K69" s="36">
        <v>7</v>
      </c>
      <c r="L69" s="44"/>
      <c r="M69" s="44"/>
      <c r="N69" s="44"/>
      <c r="O69" s="88"/>
      <c r="P69" s="38"/>
      <c r="Q69" s="39">
        <f t="shared" si="3"/>
        <v>2.9</v>
      </c>
      <c r="R69" s="40" t="str">
        <f t="shared" si="0"/>
        <v>F</v>
      </c>
      <c r="S69" s="41" t="str">
        <f t="shared" si="1"/>
        <v>Kém</v>
      </c>
      <c r="T69" s="42" t="str">
        <f t="shared" si="4"/>
        <v/>
      </c>
      <c r="U69" s="43" t="s">
        <v>1068</v>
      </c>
      <c r="V69" s="3"/>
      <c r="W69" s="30"/>
      <c r="X69" s="81" t="str">
        <f t="shared" si="2"/>
        <v>Học lại</v>
      </c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</row>
    <row r="70" spans="1:39" ht="16.5" customHeight="1" x14ac:dyDescent="0.25">
      <c r="B70" s="31">
        <v>61</v>
      </c>
      <c r="C70" s="32" t="s">
        <v>1042</v>
      </c>
      <c r="D70" s="33" t="s">
        <v>1043</v>
      </c>
      <c r="E70" s="34" t="s">
        <v>728</v>
      </c>
      <c r="F70" s="35" t="s">
        <v>1044</v>
      </c>
      <c r="G70" s="32" t="s">
        <v>615</v>
      </c>
      <c r="H70" s="36">
        <v>8</v>
      </c>
      <c r="I70" s="36">
        <v>7</v>
      </c>
      <c r="J70" s="36" t="s">
        <v>30</v>
      </c>
      <c r="K70" s="36">
        <v>7</v>
      </c>
      <c r="L70" s="44"/>
      <c r="M70" s="44"/>
      <c r="N70" s="44"/>
      <c r="O70" s="88"/>
      <c r="P70" s="38"/>
      <c r="Q70" s="39">
        <f t="shared" si="3"/>
        <v>2.9</v>
      </c>
      <c r="R70" s="40" t="str">
        <f t="shared" si="0"/>
        <v>F</v>
      </c>
      <c r="S70" s="41" t="str">
        <f t="shared" si="1"/>
        <v>Kém</v>
      </c>
      <c r="T70" s="42" t="str">
        <f t="shared" si="4"/>
        <v/>
      </c>
      <c r="U70" s="43" t="s">
        <v>1068</v>
      </c>
      <c r="V70" s="3"/>
      <c r="W70" s="30"/>
      <c r="X70" s="81" t="str">
        <f t="shared" si="2"/>
        <v>Học lại</v>
      </c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69"/>
      <c r="AK70" s="69"/>
      <c r="AL70" s="69"/>
      <c r="AM70" s="69"/>
    </row>
    <row r="71" spans="1:39" ht="16.5" customHeight="1" x14ac:dyDescent="0.25">
      <c r="B71" s="31">
        <v>62</v>
      </c>
      <c r="C71" s="32" t="s">
        <v>1045</v>
      </c>
      <c r="D71" s="33" t="s">
        <v>1046</v>
      </c>
      <c r="E71" s="34" t="s">
        <v>728</v>
      </c>
      <c r="F71" s="35" t="s">
        <v>1047</v>
      </c>
      <c r="G71" s="32" t="s">
        <v>571</v>
      </c>
      <c r="H71" s="36">
        <v>8</v>
      </c>
      <c r="I71" s="36">
        <v>8</v>
      </c>
      <c r="J71" s="36" t="s">
        <v>30</v>
      </c>
      <c r="K71" s="36">
        <v>7</v>
      </c>
      <c r="L71" s="44"/>
      <c r="M71" s="44"/>
      <c r="N71" s="44"/>
      <c r="O71" s="88"/>
      <c r="P71" s="38"/>
      <c r="Q71" s="39">
        <f t="shared" si="3"/>
        <v>3</v>
      </c>
      <c r="R71" s="40" t="str">
        <f t="shared" si="0"/>
        <v>F</v>
      </c>
      <c r="S71" s="41" t="str">
        <f t="shared" si="1"/>
        <v>Kém</v>
      </c>
      <c r="T71" s="42" t="str">
        <f t="shared" si="4"/>
        <v/>
      </c>
      <c r="U71" s="43" t="s">
        <v>1068</v>
      </c>
      <c r="V71" s="3"/>
      <c r="W71" s="30"/>
      <c r="X71" s="81" t="str">
        <f t="shared" si="2"/>
        <v>Học lại</v>
      </c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</row>
    <row r="72" spans="1:39" ht="16.5" customHeight="1" x14ac:dyDescent="0.25">
      <c r="B72" s="31">
        <v>63</v>
      </c>
      <c r="C72" s="32" t="s">
        <v>1048</v>
      </c>
      <c r="D72" s="33" t="s">
        <v>493</v>
      </c>
      <c r="E72" s="34" t="s">
        <v>1049</v>
      </c>
      <c r="F72" s="35" t="s">
        <v>1050</v>
      </c>
      <c r="G72" s="32" t="s">
        <v>567</v>
      </c>
      <c r="H72" s="36">
        <v>8</v>
      </c>
      <c r="I72" s="36">
        <v>7</v>
      </c>
      <c r="J72" s="36" t="s">
        <v>30</v>
      </c>
      <c r="K72" s="36">
        <v>8</v>
      </c>
      <c r="L72" s="44"/>
      <c r="M72" s="44"/>
      <c r="N72" s="44"/>
      <c r="O72" s="88"/>
      <c r="P72" s="38"/>
      <c r="Q72" s="39">
        <f t="shared" si="3"/>
        <v>3.1</v>
      </c>
      <c r="R72" s="40" t="str">
        <f t="shared" si="0"/>
        <v>F</v>
      </c>
      <c r="S72" s="41" t="str">
        <f t="shared" si="1"/>
        <v>Kém</v>
      </c>
      <c r="T72" s="42" t="str">
        <f t="shared" si="4"/>
        <v/>
      </c>
      <c r="U72" s="43" t="s">
        <v>1068</v>
      </c>
      <c r="V72" s="3"/>
      <c r="W72" s="30"/>
      <c r="X72" s="81" t="str">
        <f t="shared" si="2"/>
        <v>Học lại</v>
      </c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</row>
    <row r="73" spans="1:39" ht="16.5" customHeight="1" x14ac:dyDescent="0.25">
      <c r="B73" s="31">
        <v>64</v>
      </c>
      <c r="C73" s="32" t="s">
        <v>1051</v>
      </c>
      <c r="D73" s="33" t="s">
        <v>1052</v>
      </c>
      <c r="E73" s="34" t="s">
        <v>1049</v>
      </c>
      <c r="F73" s="35" t="s">
        <v>1053</v>
      </c>
      <c r="G73" s="32" t="s">
        <v>588</v>
      </c>
      <c r="H73" s="36">
        <v>8</v>
      </c>
      <c r="I73" s="36">
        <v>7</v>
      </c>
      <c r="J73" s="36" t="s">
        <v>30</v>
      </c>
      <c r="K73" s="36">
        <v>7</v>
      </c>
      <c r="L73" s="44"/>
      <c r="M73" s="44"/>
      <c r="N73" s="44"/>
      <c r="O73" s="88"/>
      <c r="P73" s="38"/>
      <c r="Q73" s="39">
        <f t="shared" si="3"/>
        <v>2.9</v>
      </c>
      <c r="R73" s="40" t="str">
        <f t="shared" si="0"/>
        <v>F</v>
      </c>
      <c r="S73" s="41" t="str">
        <f t="shared" si="1"/>
        <v>Kém</v>
      </c>
      <c r="T73" s="42" t="str">
        <f t="shared" si="4"/>
        <v/>
      </c>
      <c r="U73" s="43" t="s">
        <v>1068</v>
      </c>
      <c r="V73" s="3"/>
      <c r="W73" s="30"/>
      <c r="X73" s="81" t="str">
        <f t="shared" si="2"/>
        <v>Học lại</v>
      </c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69"/>
    </row>
    <row r="74" spans="1:39" ht="16.5" customHeight="1" x14ac:dyDescent="0.25">
      <c r="B74" s="31">
        <v>65</v>
      </c>
      <c r="C74" s="32" t="s">
        <v>1054</v>
      </c>
      <c r="D74" s="33" t="s">
        <v>1055</v>
      </c>
      <c r="E74" s="34" t="s">
        <v>99</v>
      </c>
      <c r="F74" s="35" t="s">
        <v>344</v>
      </c>
      <c r="G74" s="32" t="s">
        <v>601</v>
      </c>
      <c r="H74" s="36">
        <v>9</v>
      </c>
      <c r="I74" s="36">
        <v>7</v>
      </c>
      <c r="J74" s="36" t="s">
        <v>30</v>
      </c>
      <c r="K74" s="36">
        <v>7</v>
      </c>
      <c r="L74" s="44"/>
      <c r="M74" s="44"/>
      <c r="N74" s="44"/>
      <c r="O74" s="88"/>
      <c r="P74" s="38"/>
      <c r="Q74" s="39">
        <f t="shared" si="3"/>
        <v>3</v>
      </c>
      <c r="R74" s="40" t="str">
        <f t="shared" ref="R74:R77" si="5">IF(AND($Q74&gt;=9,$Q74&lt;=10),"A+","")&amp;IF(AND($Q74&gt;=8.5,$Q74&lt;=8.9),"A","")&amp;IF(AND($Q74&gt;=8,$Q74&lt;=8.4),"B+","")&amp;IF(AND($Q74&gt;=7,$Q74&lt;=7.9),"B","")&amp;IF(AND($Q74&gt;=6.5,$Q74&lt;=6.9),"C+","")&amp;IF(AND($Q74&gt;=5.5,$Q74&lt;=6.4),"C","")&amp;IF(AND($Q74&gt;=5,$Q74&lt;=5.4),"D+","")&amp;IF(AND($Q74&gt;=4,$Q74&lt;=4.9),"D","")&amp;IF(AND($Q74&lt;4),"F","")</f>
        <v>F</v>
      </c>
      <c r="S74" s="41" t="str">
        <f t="shared" ref="S74:S77" si="6">IF($Q74&lt;4,"Kém",IF(AND($Q74&gt;=4,$Q74&lt;=5.4),"Trung bình yếu",IF(AND($Q74&gt;=5.5,$Q74&lt;=6.9),"Trung bình",IF(AND($Q74&gt;=7,$Q74&lt;=8.4),"Khá",IF(AND($Q74&gt;=8.5,$Q74&lt;=10),"Giỏi","")))))</f>
        <v>Kém</v>
      </c>
      <c r="T74" s="42" t="str">
        <f t="shared" si="4"/>
        <v/>
      </c>
      <c r="U74" s="43" t="s">
        <v>1068</v>
      </c>
      <c r="V74" s="3"/>
      <c r="W74" s="30"/>
      <c r="X74" s="81" t="str">
        <f t="shared" si="2"/>
        <v>Học lại</v>
      </c>
      <c r="Y74" s="69"/>
      <c r="Z74" s="69"/>
      <c r="AA74" s="69"/>
      <c r="AB74" s="69"/>
      <c r="AC74" s="69"/>
      <c r="AD74" s="69"/>
      <c r="AE74" s="69"/>
      <c r="AF74" s="69"/>
      <c r="AG74" s="69"/>
      <c r="AH74" s="69"/>
      <c r="AI74" s="69"/>
      <c r="AJ74" s="69"/>
      <c r="AK74" s="69"/>
      <c r="AL74" s="69"/>
      <c r="AM74" s="69"/>
    </row>
    <row r="75" spans="1:39" ht="16.5" customHeight="1" x14ac:dyDescent="0.25">
      <c r="B75" s="31">
        <v>66</v>
      </c>
      <c r="C75" s="32" t="s">
        <v>1056</v>
      </c>
      <c r="D75" s="33" t="s">
        <v>1057</v>
      </c>
      <c r="E75" s="34" t="s">
        <v>1058</v>
      </c>
      <c r="F75" s="35" t="s">
        <v>1059</v>
      </c>
      <c r="G75" s="32" t="s">
        <v>577</v>
      </c>
      <c r="H75" s="36">
        <v>8</v>
      </c>
      <c r="I75" s="36">
        <v>7</v>
      </c>
      <c r="J75" s="36" t="s">
        <v>30</v>
      </c>
      <c r="K75" s="36">
        <v>7</v>
      </c>
      <c r="L75" s="44"/>
      <c r="M75" s="44"/>
      <c r="N75" s="44"/>
      <c r="O75" s="88"/>
      <c r="P75" s="38"/>
      <c r="Q75" s="39">
        <f t="shared" ref="Q75" si="7">ROUND(SUMPRODUCT(H75:P75,$H$9:$P$9)/100,1)</f>
        <v>2.9</v>
      </c>
      <c r="R75" s="40" t="str">
        <f t="shared" si="5"/>
        <v>F</v>
      </c>
      <c r="S75" s="41" t="str">
        <f t="shared" si="6"/>
        <v>Kém</v>
      </c>
      <c r="T75" s="42" t="str">
        <f t="shared" si="4"/>
        <v/>
      </c>
      <c r="U75" s="43" t="s">
        <v>1068</v>
      </c>
      <c r="V75" s="3"/>
      <c r="W75" s="30"/>
      <c r="X75" s="81" t="str">
        <f t="shared" ref="X75" si="8">IF(T75="Không đủ ĐKDT","Học lại",IF(T75="Đình chỉ thi","Học lại",IF(AND(MID(G75,2,2)&gt;="12",T75="Vắng"),"Học lại",IF(T75="Vắng có phép", "Thi lại",IF(T75="Nợ học phí", "Thi lại",IF(AND((MID(G75,2,2)&lt;"12"),Q75&lt;4.5),"Thi lại",IF(Q75&lt;4,"Học lại","Đạt")))))))</f>
        <v>Học lại</v>
      </c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</row>
    <row r="76" spans="1:39" ht="16.5" customHeight="1" x14ac:dyDescent="0.25">
      <c r="B76" s="31">
        <v>67</v>
      </c>
      <c r="C76" s="32" t="s">
        <v>1060</v>
      </c>
      <c r="D76" s="33" t="s">
        <v>1061</v>
      </c>
      <c r="E76" s="34" t="s">
        <v>1062</v>
      </c>
      <c r="F76" s="35" t="s">
        <v>1063</v>
      </c>
      <c r="G76" s="32" t="s">
        <v>567</v>
      </c>
      <c r="H76" s="36">
        <v>8</v>
      </c>
      <c r="I76" s="36">
        <v>7</v>
      </c>
      <c r="J76" s="36" t="s">
        <v>30</v>
      </c>
      <c r="K76" s="36">
        <v>7</v>
      </c>
      <c r="L76" s="44"/>
      <c r="M76" s="44"/>
      <c r="N76" s="44"/>
      <c r="O76" s="88"/>
      <c r="P76" s="38"/>
      <c r="Q76" s="39">
        <f t="shared" si="3"/>
        <v>2.9</v>
      </c>
      <c r="R76" s="40" t="str">
        <f t="shared" si="5"/>
        <v>F</v>
      </c>
      <c r="S76" s="41" t="str">
        <f t="shared" si="6"/>
        <v>Kém</v>
      </c>
      <c r="T76" s="42" t="str">
        <f t="shared" si="4"/>
        <v/>
      </c>
      <c r="U76" s="43" t="s">
        <v>1068</v>
      </c>
      <c r="V76" s="3"/>
      <c r="W76" s="30"/>
      <c r="X76" s="81" t="str">
        <f t="shared" ref="X76:X77" si="9">IF(T76="Không đủ ĐKDT","Học lại",IF(T76="Đình chỉ thi","Học lại",IF(AND(MID(G76,2,2)&gt;="12",T76="Vắng"),"Học lại",IF(T76="Vắng có phép", "Thi lại",IF(T76="Nợ học phí", "Thi lại",IF(AND((MID(G76,2,2)&lt;"12"),Q76&lt;4.5),"Thi lại",IF(Q76&lt;4,"Học lại","Đạt")))))))</f>
        <v>Học lại</v>
      </c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  <c r="AJ76" s="69"/>
      <c r="AK76" s="69"/>
      <c r="AL76" s="69"/>
      <c r="AM76" s="69"/>
    </row>
    <row r="77" spans="1:39" ht="16.5" customHeight="1" x14ac:dyDescent="0.25">
      <c r="B77" s="31">
        <v>68</v>
      </c>
      <c r="C77" s="32" t="s">
        <v>1064</v>
      </c>
      <c r="D77" s="33" t="s">
        <v>1065</v>
      </c>
      <c r="E77" s="34" t="s">
        <v>146</v>
      </c>
      <c r="F77" s="35" t="s">
        <v>1066</v>
      </c>
      <c r="G77" s="32" t="s">
        <v>601</v>
      </c>
      <c r="H77" s="36">
        <v>8</v>
      </c>
      <c r="I77" s="36">
        <v>8</v>
      </c>
      <c r="J77" s="36" t="s">
        <v>30</v>
      </c>
      <c r="K77" s="36">
        <v>8</v>
      </c>
      <c r="L77" s="44"/>
      <c r="M77" s="44"/>
      <c r="N77" s="44"/>
      <c r="O77" s="88"/>
      <c r="P77" s="38"/>
      <c r="Q77" s="39">
        <f t="shared" ref="Q77" si="10">ROUND(SUMPRODUCT(H77:P77,$H$9:$P$9)/100,1)</f>
        <v>3.2</v>
      </c>
      <c r="R77" s="40" t="str">
        <f t="shared" si="5"/>
        <v>F</v>
      </c>
      <c r="S77" s="41" t="str">
        <f t="shared" si="6"/>
        <v>Kém</v>
      </c>
      <c r="T77" s="42" t="str">
        <f t="shared" ref="T77" si="11">+IF(OR($H77=0,$I77=0,$J77=0,$K77=0),"Không đủ ĐKDT","")</f>
        <v/>
      </c>
      <c r="U77" s="43" t="s">
        <v>1068</v>
      </c>
      <c r="V77" s="3"/>
      <c r="W77" s="30"/>
      <c r="X77" s="81" t="str">
        <f t="shared" si="9"/>
        <v>Học lại</v>
      </c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  <c r="AM77" s="69"/>
    </row>
    <row r="78" spans="1:39" ht="9" customHeight="1" x14ac:dyDescent="0.25">
      <c r="A78" s="2"/>
      <c r="B78" s="45"/>
      <c r="C78" s="46"/>
      <c r="D78" s="46"/>
      <c r="E78" s="47"/>
      <c r="F78" s="47"/>
      <c r="G78" s="47"/>
      <c r="H78" s="48"/>
      <c r="I78" s="49"/>
      <c r="J78" s="49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3"/>
    </row>
    <row r="79" spans="1:39" ht="16.5" hidden="1" x14ac:dyDescent="0.25">
      <c r="A79" s="2"/>
      <c r="B79" s="109" t="s">
        <v>31</v>
      </c>
      <c r="C79" s="109"/>
      <c r="D79" s="46"/>
      <c r="E79" s="47"/>
      <c r="F79" s="47"/>
      <c r="G79" s="47"/>
      <c r="H79" s="48"/>
      <c r="I79" s="49"/>
      <c r="J79" s="49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3"/>
    </row>
    <row r="80" spans="1:39" ht="16.5" hidden="1" customHeight="1" x14ac:dyDescent="0.25">
      <c r="A80" s="2"/>
      <c r="B80" s="51" t="s">
        <v>32</v>
      </c>
      <c r="C80" s="51"/>
      <c r="D80" s="52">
        <f>+$AA$8</f>
        <v>68</v>
      </c>
      <c r="E80" s="53" t="s">
        <v>33</v>
      </c>
      <c r="F80" s="101" t="s">
        <v>34</v>
      </c>
      <c r="G80" s="101"/>
      <c r="H80" s="101"/>
      <c r="I80" s="101"/>
      <c r="J80" s="101"/>
      <c r="K80" s="101"/>
      <c r="L80" s="101"/>
      <c r="M80" s="101"/>
      <c r="N80" s="101"/>
      <c r="O80" s="101"/>
      <c r="P80" s="54">
        <f>$AA$8 -COUNTIF($T$9:$T$267,"Vắng") -COUNTIF($T$9:$T$267,"Vắng có phép") - COUNTIF($T$9:$T$267,"Đình chỉ thi") - COUNTIF($T$9:$T$267,"Không đủ ĐKDT")</f>
        <v>68</v>
      </c>
      <c r="Q80" s="54"/>
      <c r="R80" s="54"/>
      <c r="S80" s="55"/>
      <c r="T80" s="56" t="s">
        <v>33</v>
      </c>
      <c r="U80" s="55"/>
      <c r="V80" s="3"/>
    </row>
    <row r="81" spans="1:39" ht="16.5" hidden="1" customHeight="1" x14ac:dyDescent="0.25">
      <c r="A81" s="2"/>
      <c r="B81" s="51" t="s">
        <v>35</v>
      </c>
      <c r="C81" s="51"/>
      <c r="D81" s="52">
        <f>+$AL$8</f>
        <v>0</v>
      </c>
      <c r="E81" s="53" t="s">
        <v>33</v>
      </c>
      <c r="F81" s="101" t="s">
        <v>36</v>
      </c>
      <c r="G81" s="101"/>
      <c r="H81" s="101"/>
      <c r="I81" s="101"/>
      <c r="J81" s="101"/>
      <c r="K81" s="101"/>
      <c r="L81" s="101"/>
      <c r="M81" s="101"/>
      <c r="N81" s="101"/>
      <c r="O81" s="101"/>
      <c r="P81" s="57">
        <f>COUNTIF($T$9:$T$143,"Vắng")</f>
        <v>0</v>
      </c>
      <c r="Q81" s="57"/>
      <c r="R81" s="57"/>
      <c r="S81" s="58"/>
      <c r="T81" s="56" t="s">
        <v>33</v>
      </c>
      <c r="U81" s="58"/>
      <c r="V81" s="3"/>
    </row>
    <row r="82" spans="1:39" ht="16.5" hidden="1" customHeight="1" x14ac:dyDescent="0.25">
      <c r="A82" s="2"/>
      <c r="B82" s="51" t="s">
        <v>51</v>
      </c>
      <c r="C82" s="51"/>
      <c r="D82" s="67">
        <f>COUNTIF(X10:X77,"Học lại")</f>
        <v>68</v>
      </c>
      <c r="E82" s="53" t="s">
        <v>33</v>
      </c>
      <c r="F82" s="101" t="s">
        <v>52</v>
      </c>
      <c r="G82" s="101"/>
      <c r="H82" s="101"/>
      <c r="I82" s="101"/>
      <c r="J82" s="101"/>
      <c r="K82" s="101"/>
      <c r="L82" s="101"/>
      <c r="M82" s="101"/>
      <c r="N82" s="101"/>
      <c r="O82" s="101"/>
      <c r="P82" s="54">
        <f>COUNTIF($T$9:$T$143,"Vắng có phép")</f>
        <v>0</v>
      </c>
      <c r="Q82" s="54"/>
      <c r="R82" s="54"/>
      <c r="S82" s="55"/>
      <c r="T82" s="56" t="s">
        <v>33</v>
      </c>
      <c r="U82" s="55"/>
      <c r="V82" s="3"/>
    </row>
    <row r="83" spans="1:39" ht="3" hidden="1" customHeight="1" x14ac:dyDescent="0.25">
      <c r="A83" s="2"/>
      <c r="B83" s="45"/>
      <c r="C83" s="46"/>
      <c r="D83" s="46"/>
      <c r="E83" s="47"/>
      <c r="F83" s="47"/>
      <c r="G83" s="47"/>
      <c r="H83" s="48"/>
      <c r="I83" s="49"/>
      <c r="J83" s="49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3"/>
    </row>
    <row r="84" spans="1:39" hidden="1" x14ac:dyDescent="0.25">
      <c r="B84" s="89" t="s">
        <v>53</v>
      </c>
      <c r="C84" s="89"/>
      <c r="D84" s="90">
        <f>COUNTIF(X10:X77,"Thi lại")</f>
        <v>0</v>
      </c>
      <c r="E84" s="91" t="s">
        <v>33</v>
      </c>
      <c r="F84" s="3"/>
      <c r="G84" s="3"/>
      <c r="H84" s="3"/>
      <c r="I84" s="3"/>
      <c r="J84" s="102"/>
      <c r="K84" s="102"/>
      <c r="L84" s="102"/>
      <c r="M84" s="102"/>
      <c r="N84" s="102"/>
      <c r="O84" s="102"/>
      <c r="P84" s="102"/>
      <c r="Q84" s="102"/>
      <c r="R84" s="102"/>
      <c r="S84" s="102"/>
      <c r="T84" s="102"/>
      <c r="U84" s="102"/>
      <c r="V84" s="3"/>
    </row>
    <row r="85" spans="1:39" ht="24.75" hidden="1" customHeight="1" x14ac:dyDescent="0.25">
      <c r="B85" s="89"/>
      <c r="C85" s="89"/>
      <c r="D85" s="90"/>
      <c r="E85" s="91"/>
      <c r="F85" s="3"/>
      <c r="G85" s="3"/>
      <c r="H85" s="3"/>
      <c r="I85" s="3"/>
      <c r="J85" s="102" t="s">
        <v>55</v>
      </c>
      <c r="K85" s="102"/>
      <c r="L85" s="102"/>
      <c r="M85" s="102"/>
      <c r="N85" s="102"/>
      <c r="O85" s="102"/>
      <c r="P85" s="102"/>
      <c r="Q85" s="102"/>
      <c r="R85" s="102"/>
      <c r="S85" s="102"/>
      <c r="T85" s="102"/>
      <c r="U85" s="102"/>
      <c r="V85" s="3"/>
    </row>
    <row r="86" spans="1:39" hidden="1" x14ac:dyDescent="0.25">
      <c r="A86" s="59"/>
      <c r="B86" s="97" t="s">
        <v>37</v>
      </c>
      <c r="C86" s="97"/>
      <c r="D86" s="97"/>
      <c r="E86" s="97"/>
      <c r="F86" s="97"/>
      <c r="G86" s="97"/>
      <c r="H86" s="97"/>
      <c r="I86" s="60"/>
      <c r="J86" s="99" t="s">
        <v>38</v>
      </c>
      <c r="K86" s="99"/>
      <c r="L86" s="99"/>
      <c r="M86" s="99"/>
      <c r="N86" s="99"/>
      <c r="O86" s="99"/>
      <c r="P86" s="99"/>
      <c r="Q86" s="99"/>
      <c r="R86" s="99"/>
      <c r="S86" s="99"/>
      <c r="T86" s="99"/>
      <c r="U86" s="99"/>
      <c r="V86" s="3"/>
    </row>
    <row r="87" spans="1:39" ht="4.5" hidden="1" customHeight="1" x14ac:dyDescent="0.25">
      <c r="A87" s="2"/>
      <c r="B87" s="45"/>
      <c r="C87" s="61"/>
      <c r="D87" s="61"/>
      <c r="E87" s="62"/>
      <c r="F87" s="62"/>
      <c r="G87" s="62"/>
      <c r="H87" s="63"/>
      <c r="I87" s="64"/>
      <c r="J87" s="64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 spans="1:39" s="2" customFormat="1" hidden="1" x14ac:dyDescent="0.25">
      <c r="B88" s="97" t="s">
        <v>39</v>
      </c>
      <c r="C88" s="97"/>
      <c r="D88" s="100" t="s">
        <v>40</v>
      </c>
      <c r="E88" s="100"/>
      <c r="F88" s="100"/>
      <c r="G88" s="100"/>
      <c r="H88" s="100"/>
      <c r="I88" s="64"/>
      <c r="J88" s="64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3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</row>
    <row r="89" spans="1:39" s="2" customFormat="1" hidden="1" x14ac:dyDescent="0.25">
      <c r="A89" s="1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</row>
    <row r="90" spans="1:39" s="2" customFormat="1" hidden="1" x14ac:dyDescent="0.25">
      <c r="A90" s="1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</row>
    <row r="91" spans="1:39" s="2" customFormat="1" hidden="1" x14ac:dyDescent="0.25">
      <c r="A91" s="1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</row>
    <row r="92" spans="1:39" s="2" customFormat="1" ht="9.75" hidden="1" customHeight="1" x14ac:dyDescent="0.25">
      <c r="A92" s="1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</row>
    <row r="93" spans="1:39" s="2" customFormat="1" ht="3.75" hidden="1" customHeight="1" x14ac:dyDescent="0.25">
      <c r="A93" s="1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</row>
    <row r="94" spans="1:39" s="2" customFormat="1" ht="18" hidden="1" customHeight="1" x14ac:dyDescent="0.25">
      <c r="A94" s="1"/>
      <c r="B94" s="96" t="s">
        <v>41</v>
      </c>
      <c r="C94" s="96"/>
      <c r="D94" s="96" t="s">
        <v>54</v>
      </c>
      <c r="E94" s="96"/>
      <c r="F94" s="96"/>
      <c r="G94" s="96"/>
      <c r="H94" s="96"/>
      <c r="I94" s="96"/>
      <c r="J94" s="96" t="s">
        <v>42</v>
      </c>
      <c r="K94" s="96"/>
      <c r="L94" s="96"/>
      <c r="M94" s="96"/>
      <c r="N94" s="96"/>
      <c r="O94" s="96"/>
      <c r="P94" s="96"/>
      <c r="Q94" s="96"/>
      <c r="R94" s="96"/>
      <c r="S94" s="96"/>
      <c r="T94" s="96"/>
      <c r="U94" s="96"/>
      <c r="V94" s="3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</row>
    <row r="95" spans="1:39" s="2" customFormat="1" ht="4.5" hidden="1" customHeight="1" x14ac:dyDescent="0.25">
      <c r="A95" s="1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</row>
    <row r="96" spans="1:39" s="2" customFormat="1" ht="36.75" hidden="1" customHeight="1" x14ac:dyDescent="0.25">
      <c r="A96" s="1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X96" s="68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8"/>
      <c r="AJ96" s="68"/>
      <c r="AK96" s="68"/>
      <c r="AL96" s="68"/>
      <c r="AM96" s="68"/>
    </row>
    <row r="97" spans="1:39" s="2" customFormat="1" ht="32.25" customHeight="1" x14ac:dyDescent="0.25">
      <c r="A97" s="1"/>
      <c r="B97" s="97" t="s">
        <v>43</v>
      </c>
      <c r="C97" s="97"/>
      <c r="D97" s="97"/>
      <c r="E97" s="97"/>
      <c r="F97" s="97"/>
      <c r="G97" s="97"/>
      <c r="H97" s="97"/>
      <c r="I97" s="60"/>
      <c r="J97" s="98" t="s">
        <v>56</v>
      </c>
      <c r="K97" s="99"/>
      <c r="L97" s="99"/>
      <c r="M97" s="99"/>
      <c r="N97" s="99"/>
      <c r="O97" s="99"/>
      <c r="P97" s="99"/>
      <c r="Q97" s="99"/>
      <c r="R97" s="99"/>
      <c r="S97" s="99"/>
      <c r="T97" s="99"/>
      <c r="U97" s="99"/>
      <c r="V97" s="3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</row>
    <row r="98" spans="1:39" s="2" customFormat="1" hidden="1" x14ac:dyDescent="0.25">
      <c r="A98" s="1"/>
      <c r="B98" s="45"/>
      <c r="C98" s="61"/>
      <c r="D98" s="61"/>
      <c r="E98" s="62"/>
      <c r="F98" s="62"/>
      <c r="G98" s="62"/>
      <c r="H98" s="63"/>
      <c r="I98" s="64"/>
      <c r="J98" s="64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1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</row>
    <row r="99" spans="1:39" s="2" customFormat="1" x14ac:dyDescent="0.25">
      <c r="A99" s="1"/>
      <c r="B99" s="97" t="s">
        <v>39</v>
      </c>
      <c r="C99" s="97"/>
      <c r="D99" s="100" t="s">
        <v>732</v>
      </c>
      <c r="E99" s="100"/>
      <c r="F99" s="100"/>
      <c r="G99" s="100"/>
      <c r="H99" s="100"/>
      <c r="I99" s="64"/>
      <c r="J99" s="64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1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</row>
    <row r="100" spans="1:39" s="2" customFormat="1" ht="9" customHeight="1" x14ac:dyDescent="0.25">
      <c r="A100" s="1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1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</row>
    <row r="101" spans="1:39" ht="12" customHeight="1" x14ac:dyDescent="0.25"/>
    <row r="102" spans="1:39" ht="12" customHeight="1" x14ac:dyDescent="0.25"/>
    <row r="104" spans="1:39" x14ac:dyDescent="0.25">
      <c r="B104" s="95"/>
      <c r="C104" s="95"/>
      <c r="D104" s="95"/>
      <c r="E104" s="95"/>
      <c r="F104" s="95"/>
      <c r="G104" s="95"/>
      <c r="H104" s="95"/>
      <c r="I104" s="95"/>
      <c r="J104" s="95" t="s">
        <v>57</v>
      </c>
      <c r="K104" s="95"/>
      <c r="L104" s="95"/>
      <c r="M104" s="95"/>
      <c r="N104" s="95"/>
      <c r="O104" s="95"/>
      <c r="P104" s="95"/>
      <c r="Q104" s="95"/>
      <c r="R104" s="95"/>
      <c r="S104" s="95"/>
      <c r="T104" s="95"/>
      <c r="U104" s="95"/>
    </row>
  </sheetData>
  <sheetProtection formatCells="0" formatColumns="0" formatRows="0" insertColumns="0" insertRows="0" insertHyperlinks="0" deleteColumns="0" deleteRows="0" sort="0" autoFilter="0" pivotTables="0"/>
  <autoFilter ref="A8:AM77">
    <filterColumn colId="3" showButton="0"/>
  </autoFilter>
  <mergeCells count="58">
    <mergeCell ref="B1:G1"/>
    <mergeCell ref="H1:U1"/>
    <mergeCell ref="B2:G2"/>
    <mergeCell ref="H2:U2"/>
    <mergeCell ref="B4:C4"/>
    <mergeCell ref="D4:O4"/>
    <mergeCell ref="P4:U4"/>
    <mergeCell ref="AL4:AM6"/>
    <mergeCell ref="B5:C5"/>
    <mergeCell ref="G5:O5"/>
    <mergeCell ref="P5:U5"/>
    <mergeCell ref="B7:B8"/>
    <mergeCell ref="C7:C8"/>
    <mergeCell ref="D7:E8"/>
    <mergeCell ref="F7:F8"/>
    <mergeCell ref="G7:G8"/>
    <mergeCell ref="Y4:Y7"/>
    <mergeCell ref="Z4:Z7"/>
    <mergeCell ref="AA4:AA7"/>
    <mergeCell ref="AB4:AE6"/>
    <mergeCell ref="AF4:AG6"/>
    <mergeCell ref="AH4:AI6"/>
    <mergeCell ref="J7:J8"/>
    <mergeCell ref="K7:K8"/>
    <mergeCell ref="L7:L8"/>
    <mergeCell ref="M7:M8"/>
    <mergeCell ref="AJ4:AK6"/>
    <mergeCell ref="B88:C88"/>
    <mergeCell ref="D88:H88"/>
    <mergeCell ref="T7:T9"/>
    <mergeCell ref="U7:U9"/>
    <mergeCell ref="B9:G9"/>
    <mergeCell ref="B79:C79"/>
    <mergeCell ref="F80:O80"/>
    <mergeCell ref="F81:O81"/>
    <mergeCell ref="N7:N8"/>
    <mergeCell ref="O7:O8"/>
    <mergeCell ref="P7:P8"/>
    <mergeCell ref="Q7:Q9"/>
    <mergeCell ref="R7:R8"/>
    <mergeCell ref="S7:S8"/>
    <mergeCell ref="H7:H8"/>
    <mergeCell ref="I7:I8"/>
    <mergeCell ref="F82:O82"/>
    <mergeCell ref="J84:U84"/>
    <mergeCell ref="J85:U85"/>
    <mergeCell ref="B86:H86"/>
    <mergeCell ref="J86:U86"/>
    <mergeCell ref="B104:C104"/>
    <mergeCell ref="D104:I104"/>
    <mergeCell ref="J104:U104"/>
    <mergeCell ref="B94:C94"/>
    <mergeCell ref="D94:I94"/>
    <mergeCell ref="J94:U94"/>
    <mergeCell ref="B97:H97"/>
    <mergeCell ref="J97:U97"/>
    <mergeCell ref="B99:C99"/>
    <mergeCell ref="D99:H99"/>
  </mergeCells>
  <conditionalFormatting sqref="H10:N74 P10:P74 P76:P77 H76:N77">
    <cfRule type="cellIs" dxfId="20" priority="6" operator="greaterThan">
      <formula>10</formula>
    </cfRule>
  </conditionalFormatting>
  <conditionalFormatting sqref="O1:O74 O76:O1048576">
    <cfRule type="duplicateValues" dxfId="19" priority="5"/>
  </conditionalFormatting>
  <conditionalFormatting sqref="C1:C74 C76:C1048576">
    <cfRule type="duplicateValues" dxfId="18" priority="4"/>
  </conditionalFormatting>
  <conditionalFormatting sqref="P75 H75:N75">
    <cfRule type="cellIs" dxfId="17" priority="3" operator="greaterThan">
      <formula>10</formula>
    </cfRule>
  </conditionalFormatting>
  <conditionalFormatting sqref="O75">
    <cfRule type="duplicateValues" dxfId="16" priority="2"/>
  </conditionalFormatting>
  <conditionalFormatting sqref="C75">
    <cfRule type="duplicateValues" dxfId="15" priority="1"/>
  </conditionalFormatting>
  <dataValidations count="1">
    <dataValidation allowBlank="1" showInputMessage="1" showErrorMessage="1" errorTitle="Không xóa dữ liệu" error="Không xóa dữ liệu" prompt="Không xóa dữ liệu" sqref="D82 Y2:AM8 X10:X77"/>
  </dataValidations>
  <pageMargins left="0.17" right="3.937007874015748E-2" top="0.23622047244094491" bottom="0.35433070866141736" header="0.15748031496062992" footer="0.11811023622047245"/>
  <pageSetup paperSize="9" scale="95" orientation="portrait" r:id="rId1"/>
  <headerFooter alignWithMargins="0">
    <oddFooter>&amp;R&amp;"Times New Roman,Italic"&amp;11Trang &amp;P</oddFooter>
  </headerFooter>
  <colBreaks count="1" manualBreakCount="1">
    <brk id="2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2"/>
  <sheetViews>
    <sheetView workbookViewId="0">
      <pane ySplit="3" topLeftCell="A4" activePane="bottomLeft" state="frozen"/>
      <selection activeCell="Y57" sqref="Y57"/>
      <selection pane="bottomLeft" activeCell="D102" sqref="D102:I102"/>
    </sheetView>
  </sheetViews>
  <sheetFormatPr defaultColWidth="9" defaultRowHeight="15.75" x14ac:dyDescent="0.25"/>
  <cols>
    <col min="1" max="1" width="0.375" style="1" customWidth="1"/>
    <col min="2" max="2" width="4" style="1" customWidth="1"/>
    <col min="3" max="3" width="11.375" style="1" customWidth="1"/>
    <col min="4" max="4" width="15.5" style="1" customWidth="1"/>
    <col min="5" max="5" width="7.25" style="1" customWidth="1"/>
    <col min="6" max="6" width="9.375" style="1" hidden="1" customWidth="1"/>
    <col min="7" max="7" width="11.625" style="1" customWidth="1"/>
    <col min="8" max="11" width="4.375" style="1" customWidth="1"/>
    <col min="12" max="12" width="3.25" style="1" customWidth="1"/>
    <col min="13" max="13" width="3.5" style="1" customWidth="1"/>
    <col min="14" max="14" width="7.375" style="1" customWidth="1"/>
    <col min="15" max="15" width="9.125" style="1" hidden="1" customWidth="1"/>
    <col min="16" max="16" width="4.25" style="1" hidden="1" customWidth="1"/>
    <col min="17" max="18" width="6.5" style="1" hidden="1" customWidth="1"/>
    <col min="19" max="19" width="11.875" style="1" hidden="1" customWidth="1"/>
    <col min="20" max="20" width="12.125" style="1" customWidth="1"/>
    <col min="21" max="21" width="5.75" style="1" customWidth="1"/>
    <col min="22" max="22" width="6.5" style="1" customWidth="1"/>
    <col min="23" max="23" width="6.5" style="2" customWidth="1"/>
    <col min="24" max="24" width="9" style="68"/>
    <col min="25" max="25" width="9.125" style="68" bestFit="1" customWidth="1"/>
    <col min="26" max="26" width="9" style="68"/>
    <col min="27" max="27" width="10.375" style="68" bestFit="1" customWidth="1"/>
    <col min="28" max="28" width="9.125" style="68" bestFit="1" customWidth="1"/>
    <col min="29" max="39" width="9" style="68"/>
    <col min="40" max="16384" width="9" style="1"/>
  </cols>
  <sheetData>
    <row r="1" spans="2:39" ht="27.75" customHeight="1" x14ac:dyDescent="0.3">
      <c r="B1" s="122" t="s">
        <v>0</v>
      </c>
      <c r="C1" s="122"/>
      <c r="D1" s="122"/>
      <c r="E1" s="122"/>
      <c r="F1" s="122"/>
      <c r="G1" s="122"/>
      <c r="H1" s="123" t="s">
        <v>1</v>
      </c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3"/>
    </row>
    <row r="2" spans="2:39" ht="25.5" customHeight="1" x14ac:dyDescent="0.25">
      <c r="B2" s="124" t="s">
        <v>2</v>
      </c>
      <c r="C2" s="124"/>
      <c r="D2" s="124"/>
      <c r="E2" s="124"/>
      <c r="F2" s="124"/>
      <c r="G2" s="124"/>
      <c r="H2" s="125" t="s">
        <v>58</v>
      </c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4"/>
      <c r="W2" s="5"/>
      <c r="AE2" s="69"/>
      <c r="AF2" s="70"/>
      <c r="AG2" s="69"/>
      <c r="AH2" s="69"/>
      <c r="AI2" s="69"/>
      <c r="AJ2" s="70"/>
      <c r="AK2" s="69"/>
    </row>
    <row r="3" spans="2:39" ht="4.5" customHeight="1" x14ac:dyDescent="0.25">
      <c r="B3" s="6"/>
      <c r="C3" s="6"/>
      <c r="D3" s="6"/>
      <c r="E3" s="6"/>
      <c r="F3" s="6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4"/>
      <c r="W3" s="5"/>
      <c r="AF3" s="71"/>
      <c r="AJ3" s="71"/>
    </row>
    <row r="4" spans="2:39" ht="23.25" customHeight="1" x14ac:dyDescent="0.25">
      <c r="B4" s="126" t="s">
        <v>3</v>
      </c>
      <c r="C4" s="126"/>
      <c r="D4" s="127" t="s">
        <v>736</v>
      </c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8" t="s">
        <v>899</v>
      </c>
      <c r="Q4" s="128"/>
      <c r="R4" s="128"/>
      <c r="S4" s="128"/>
      <c r="T4" s="128"/>
      <c r="U4" s="128"/>
      <c r="X4" s="69"/>
      <c r="Y4" s="113" t="s">
        <v>50</v>
      </c>
      <c r="Z4" s="113" t="s">
        <v>9</v>
      </c>
      <c r="AA4" s="113" t="s">
        <v>49</v>
      </c>
      <c r="AB4" s="113" t="s">
        <v>48</v>
      </c>
      <c r="AC4" s="113"/>
      <c r="AD4" s="113"/>
      <c r="AE4" s="113"/>
      <c r="AF4" s="113" t="s">
        <v>47</v>
      </c>
      <c r="AG4" s="113"/>
      <c r="AH4" s="113" t="s">
        <v>45</v>
      </c>
      <c r="AI4" s="113"/>
      <c r="AJ4" s="113" t="s">
        <v>46</v>
      </c>
      <c r="AK4" s="113"/>
      <c r="AL4" s="113" t="s">
        <v>44</v>
      </c>
      <c r="AM4" s="113"/>
    </row>
    <row r="5" spans="2:39" ht="17.25" customHeight="1" x14ac:dyDescent="0.25">
      <c r="B5" s="114" t="s">
        <v>4</v>
      </c>
      <c r="C5" s="114"/>
      <c r="D5" s="9"/>
      <c r="G5" s="115" t="s">
        <v>304</v>
      </c>
      <c r="H5" s="115"/>
      <c r="I5" s="115"/>
      <c r="J5" s="115"/>
      <c r="K5" s="115"/>
      <c r="L5" s="115"/>
      <c r="M5" s="115"/>
      <c r="N5" s="115"/>
      <c r="O5" s="115"/>
      <c r="P5" s="115" t="s">
        <v>305</v>
      </c>
      <c r="Q5" s="115"/>
      <c r="R5" s="115"/>
      <c r="S5" s="115"/>
      <c r="T5" s="115"/>
      <c r="U5" s="115"/>
      <c r="X5" s="69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</row>
    <row r="6" spans="2:39" ht="5.25" customHeight="1" x14ac:dyDescent="0.25"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1"/>
      <c r="P6" s="65"/>
      <c r="Q6" s="3"/>
      <c r="R6" s="3"/>
      <c r="S6" s="3"/>
      <c r="T6" s="3"/>
      <c r="U6" s="3"/>
      <c r="X6" s="69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</row>
    <row r="7" spans="2:39" ht="32.25" customHeight="1" x14ac:dyDescent="0.25">
      <c r="B7" s="103" t="s">
        <v>5</v>
      </c>
      <c r="C7" s="116" t="s">
        <v>6</v>
      </c>
      <c r="D7" s="118" t="s">
        <v>7</v>
      </c>
      <c r="E7" s="119"/>
      <c r="F7" s="103" t="s">
        <v>8</v>
      </c>
      <c r="G7" s="103" t="s">
        <v>9</v>
      </c>
      <c r="H7" s="112" t="s">
        <v>10</v>
      </c>
      <c r="I7" s="112" t="s">
        <v>11</v>
      </c>
      <c r="J7" s="112" t="s">
        <v>12</v>
      </c>
      <c r="K7" s="112" t="s">
        <v>13</v>
      </c>
      <c r="L7" s="110" t="s">
        <v>14</v>
      </c>
      <c r="M7" s="110" t="s">
        <v>15</v>
      </c>
      <c r="N7" s="110" t="s">
        <v>16</v>
      </c>
      <c r="O7" s="111" t="s">
        <v>17</v>
      </c>
      <c r="P7" s="110" t="s">
        <v>18</v>
      </c>
      <c r="Q7" s="103" t="s">
        <v>19</v>
      </c>
      <c r="R7" s="110" t="s">
        <v>20</v>
      </c>
      <c r="S7" s="103" t="s">
        <v>21</v>
      </c>
      <c r="T7" s="103" t="s">
        <v>22</v>
      </c>
      <c r="U7" s="103" t="s">
        <v>23</v>
      </c>
      <c r="X7" s="69"/>
      <c r="Y7" s="113"/>
      <c r="Z7" s="113"/>
      <c r="AA7" s="113"/>
      <c r="AB7" s="72" t="s">
        <v>24</v>
      </c>
      <c r="AC7" s="72" t="s">
        <v>25</v>
      </c>
      <c r="AD7" s="72" t="s">
        <v>26</v>
      </c>
      <c r="AE7" s="72" t="s">
        <v>27</v>
      </c>
      <c r="AF7" s="72" t="s">
        <v>28</v>
      </c>
      <c r="AG7" s="72" t="s">
        <v>27</v>
      </c>
      <c r="AH7" s="72" t="s">
        <v>28</v>
      </c>
      <c r="AI7" s="72" t="s">
        <v>27</v>
      </c>
      <c r="AJ7" s="72" t="s">
        <v>28</v>
      </c>
      <c r="AK7" s="72" t="s">
        <v>27</v>
      </c>
      <c r="AL7" s="72" t="s">
        <v>28</v>
      </c>
      <c r="AM7" s="73" t="s">
        <v>27</v>
      </c>
    </row>
    <row r="8" spans="2:39" ht="32.25" customHeight="1" x14ac:dyDescent="0.25">
      <c r="B8" s="105"/>
      <c r="C8" s="117"/>
      <c r="D8" s="120"/>
      <c r="E8" s="121"/>
      <c r="F8" s="105"/>
      <c r="G8" s="105"/>
      <c r="H8" s="112"/>
      <c r="I8" s="112"/>
      <c r="J8" s="112"/>
      <c r="K8" s="112"/>
      <c r="L8" s="110"/>
      <c r="M8" s="110"/>
      <c r="N8" s="110"/>
      <c r="O8" s="111"/>
      <c r="P8" s="110"/>
      <c r="Q8" s="104"/>
      <c r="R8" s="110"/>
      <c r="S8" s="105"/>
      <c r="T8" s="104"/>
      <c r="U8" s="104"/>
      <c r="W8" s="12"/>
      <c r="X8" s="69"/>
      <c r="Y8" s="74" t="str">
        <f>+D4</f>
        <v>Kinh tế Vi mô 1</v>
      </c>
      <c r="Z8" s="75" t="str">
        <f>+P4</f>
        <v>Nhóm: BSA1310-01</v>
      </c>
      <c r="AA8" s="76">
        <f>+$AJ$8+$AL$8+$AH$8</f>
        <v>66</v>
      </c>
      <c r="AB8" s="70">
        <f>COUNTIF($T$9:$T$135,"Khiển trách")</f>
        <v>0</v>
      </c>
      <c r="AC8" s="70">
        <f>COUNTIF($T$9:$T$135,"Cảnh cáo")</f>
        <v>0</v>
      </c>
      <c r="AD8" s="70">
        <f>COUNTIF($T$9:$T$135,"Đình chỉ thi")</f>
        <v>0</v>
      </c>
      <c r="AE8" s="77">
        <f>+($AB$8+$AC$8+$AD$8)/$AA$8*100%</f>
        <v>0</v>
      </c>
      <c r="AF8" s="70">
        <f>SUM(COUNTIF($T$9:$T$133,"Vắng"),COUNTIF($T$9:$T$133,"Vắng có phép"))</f>
        <v>0</v>
      </c>
      <c r="AG8" s="78">
        <f>+$AF$8/$AA$8</f>
        <v>0</v>
      </c>
      <c r="AH8" s="79">
        <f>COUNTIF($X$9:$X$133,"Thi lại")</f>
        <v>0</v>
      </c>
      <c r="AI8" s="78">
        <f>+$AH$8/$AA$8</f>
        <v>0</v>
      </c>
      <c r="AJ8" s="79">
        <f>COUNTIF($X$9:$X$134,"Học lại")</f>
        <v>66</v>
      </c>
      <c r="AK8" s="78">
        <f>+$AJ$8/$AA$8</f>
        <v>1</v>
      </c>
      <c r="AL8" s="70">
        <f>COUNTIF($X$10:$X$134,"Đạt")</f>
        <v>0</v>
      </c>
      <c r="AM8" s="77">
        <f>+$AL$8/$AA$8</f>
        <v>0</v>
      </c>
    </row>
    <row r="9" spans="2:39" ht="14.25" customHeight="1" x14ac:dyDescent="0.25">
      <c r="B9" s="106" t="s">
        <v>29</v>
      </c>
      <c r="C9" s="107"/>
      <c r="D9" s="107"/>
      <c r="E9" s="107"/>
      <c r="F9" s="107"/>
      <c r="G9" s="108"/>
      <c r="H9" s="13">
        <v>10</v>
      </c>
      <c r="I9" s="13">
        <v>10</v>
      </c>
      <c r="J9" s="14"/>
      <c r="K9" s="13">
        <v>20</v>
      </c>
      <c r="L9" s="15"/>
      <c r="M9" s="16"/>
      <c r="N9" s="16"/>
      <c r="O9" s="17"/>
      <c r="P9" s="66">
        <f>100-(H9+I9+J9+K9)</f>
        <v>60</v>
      </c>
      <c r="Q9" s="105"/>
      <c r="R9" s="18"/>
      <c r="S9" s="18"/>
      <c r="T9" s="105"/>
      <c r="U9" s="105"/>
      <c r="X9" s="69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</row>
    <row r="10" spans="2:39" ht="17.25" customHeight="1" x14ac:dyDescent="0.25">
      <c r="B10" s="19">
        <v>1</v>
      </c>
      <c r="C10" s="20" t="s">
        <v>737</v>
      </c>
      <c r="D10" s="21" t="s">
        <v>122</v>
      </c>
      <c r="E10" s="22" t="s">
        <v>566</v>
      </c>
      <c r="F10" s="23" t="s">
        <v>738</v>
      </c>
      <c r="G10" s="20" t="s">
        <v>588</v>
      </c>
      <c r="H10" s="24">
        <v>8</v>
      </c>
      <c r="I10" s="24">
        <v>7</v>
      </c>
      <c r="J10" s="24" t="s">
        <v>30</v>
      </c>
      <c r="K10" s="24">
        <v>8</v>
      </c>
      <c r="L10" s="25"/>
      <c r="M10" s="25"/>
      <c r="N10" s="25"/>
      <c r="O10" s="87"/>
      <c r="P10" s="26"/>
      <c r="Q10" s="27">
        <f>ROUND(SUMPRODUCT(H10:P10,$H$9:$P$9)/100,1)</f>
        <v>3.1</v>
      </c>
      <c r="R10" s="28" t="str">
        <f t="shared" ref="R10:R73" si="0">IF(AND($Q10&gt;=9,$Q10&lt;=10),"A+","")&amp;IF(AND($Q10&gt;=8.5,$Q10&lt;=8.9),"A","")&amp;IF(AND($Q10&gt;=8,$Q10&lt;=8.4),"B+","")&amp;IF(AND($Q10&gt;=7,$Q10&lt;=7.9),"B","")&amp;IF(AND($Q10&gt;=6.5,$Q10&lt;=6.9),"C+","")&amp;IF(AND($Q10&gt;=5.5,$Q10&lt;=6.4),"C","")&amp;IF(AND($Q10&gt;=5,$Q10&lt;=5.4),"D+","")&amp;IF(AND($Q10&gt;=4,$Q10&lt;=4.9),"D","")&amp;IF(AND($Q10&lt;4),"F","")</f>
        <v>F</v>
      </c>
      <c r="S10" s="28" t="str">
        <f t="shared" ref="S10:S73" si="1">IF($Q10&lt;4,"Kém",IF(AND($Q10&gt;=4,$Q10&lt;=5.4),"Trung bình yếu",IF(AND($Q10&gt;=5.5,$Q10&lt;=6.9),"Trung bình",IF(AND($Q10&gt;=7,$Q10&lt;=8.4),"Khá",IF(AND($Q10&gt;=8.5,$Q10&lt;=10),"Giỏi","")))))</f>
        <v>Kém</v>
      </c>
      <c r="T10" s="92" t="str">
        <f>+IF(OR($H10=0,$I10=0,$J10=0,$K10=0),"Không đủ ĐKDT","")</f>
        <v/>
      </c>
      <c r="U10" s="29" t="s">
        <v>900</v>
      </c>
      <c r="V10" s="3"/>
      <c r="W10" s="30"/>
      <c r="X10" s="81" t="str">
        <f>IF(T10="Không đủ ĐKDT","Học lại",IF(T10="Đình chỉ thi","Học lại",IF(AND(MID(G10,2,2)&gt;="12",T10="Vắng"),"Học lại",IF(T10="Vắng có phép", "Thi lại",IF(T10="Nợ học phí", "Thi lại",IF(AND((MID(G10,2,2)&lt;"12"),Q10&lt;4.5),"Thi lại",IF(Q10&lt;4,"Học lại","Đạt")))))))</f>
        <v>Học lại</v>
      </c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</row>
    <row r="11" spans="2:39" ht="17.25" customHeight="1" x14ac:dyDescent="0.25">
      <c r="B11" s="31">
        <v>2</v>
      </c>
      <c r="C11" s="32" t="s">
        <v>739</v>
      </c>
      <c r="D11" s="33" t="s">
        <v>740</v>
      </c>
      <c r="E11" s="34" t="s">
        <v>59</v>
      </c>
      <c r="F11" s="35" t="s">
        <v>412</v>
      </c>
      <c r="G11" s="32" t="s">
        <v>577</v>
      </c>
      <c r="H11" s="36">
        <v>8</v>
      </c>
      <c r="I11" s="36">
        <v>8</v>
      </c>
      <c r="J11" s="36" t="s">
        <v>30</v>
      </c>
      <c r="K11" s="36">
        <v>7</v>
      </c>
      <c r="L11" s="37"/>
      <c r="M11" s="37"/>
      <c r="N11" s="37"/>
      <c r="O11" s="88"/>
      <c r="P11" s="38"/>
      <c r="Q11" s="39">
        <f>ROUND(SUMPRODUCT(H11:P11,$H$9:$P$9)/100,1)</f>
        <v>3</v>
      </c>
      <c r="R11" s="40" t="str">
        <f t="shared" si="0"/>
        <v>F</v>
      </c>
      <c r="S11" s="41" t="str">
        <f t="shared" si="1"/>
        <v>Kém</v>
      </c>
      <c r="T11" s="42" t="str">
        <f>+IF(OR($H11=0,$I11=0,$J11=0,$K11=0),"Không đủ ĐKDT","")</f>
        <v/>
      </c>
      <c r="U11" s="43" t="s">
        <v>900</v>
      </c>
      <c r="V11" s="3"/>
      <c r="W11" s="30"/>
      <c r="X11" s="81" t="str">
        <f t="shared" ref="X11:X74" si="2">IF(T11="Không đủ ĐKDT","Học lại",IF(T11="Đình chỉ thi","Học lại",IF(AND(MID(G11,2,2)&gt;="12",T11="Vắng"),"Học lại",IF(T11="Vắng có phép", "Thi lại",IF(T11="Nợ học phí", "Thi lại",IF(AND((MID(G11,2,2)&lt;"12"),Q11&lt;4.5),"Thi lại",IF(Q11&lt;4,"Học lại","Đạt")))))))</f>
        <v>Học lại</v>
      </c>
      <c r="Y11" s="80"/>
      <c r="Z11" s="80"/>
      <c r="AA11" s="80"/>
      <c r="AB11" s="72"/>
      <c r="AC11" s="72"/>
      <c r="AD11" s="72"/>
      <c r="AE11" s="72"/>
      <c r="AF11" s="71"/>
      <c r="AG11" s="72"/>
      <c r="AH11" s="72"/>
      <c r="AI11" s="72"/>
      <c r="AJ11" s="72"/>
      <c r="AK11" s="72"/>
      <c r="AL11" s="72"/>
      <c r="AM11" s="73"/>
    </row>
    <row r="12" spans="2:39" ht="17.25" customHeight="1" x14ac:dyDescent="0.25">
      <c r="B12" s="31">
        <v>3</v>
      </c>
      <c r="C12" s="32" t="s">
        <v>741</v>
      </c>
      <c r="D12" s="33" t="s">
        <v>742</v>
      </c>
      <c r="E12" s="34" t="s">
        <v>59</v>
      </c>
      <c r="F12" s="35" t="s">
        <v>743</v>
      </c>
      <c r="G12" s="32" t="s">
        <v>615</v>
      </c>
      <c r="H12" s="36">
        <v>9</v>
      </c>
      <c r="I12" s="36">
        <v>7</v>
      </c>
      <c r="J12" s="36" t="s">
        <v>30</v>
      </c>
      <c r="K12" s="36">
        <v>8</v>
      </c>
      <c r="L12" s="44"/>
      <c r="M12" s="44"/>
      <c r="N12" s="44"/>
      <c r="O12" s="88"/>
      <c r="P12" s="38"/>
      <c r="Q12" s="39">
        <f t="shared" ref="Q12:Q75" si="3">ROUND(SUMPRODUCT(H12:P12,$H$9:$P$9)/100,1)</f>
        <v>3.2</v>
      </c>
      <c r="R12" s="40" t="str">
        <f t="shared" si="0"/>
        <v>F</v>
      </c>
      <c r="S12" s="41" t="str">
        <f t="shared" si="1"/>
        <v>Kém</v>
      </c>
      <c r="T12" s="42" t="str">
        <f t="shared" ref="T12:T75" si="4">+IF(OR($H12=0,$I12=0,$J12=0,$K12=0),"Không đủ ĐKDT","")</f>
        <v/>
      </c>
      <c r="U12" s="43" t="s">
        <v>900</v>
      </c>
      <c r="V12" s="3"/>
      <c r="W12" s="30"/>
      <c r="X12" s="81" t="str">
        <f t="shared" si="2"/>
        <v>Học lại</v>
      </c>
      <c r="Y12" s="82"/>
      <c r="Z12" s="82"/>
      <c r="AA12" s="94"/>
      <c r="AB12" s="71"/>
      <c r="AC12" s="71"/>
      <c r="AD12" s="71"/>
      <c r="AE12" s="84"/>
      <c r="AF12" s="71"/>
      <c r="AG12" s="85"/>
      <c r="AH12" s="86"/>
      <c r="AI12" s="85"/>
      <c r="AJ12" s="86"/>
      <c r="AK12" s="85"/>
      <c r="AL12" s="71"/>
      <c r="AM12" s="84"/>
    </row>
    <row r="13" spans="2:39" ht="17.25" customHeight="1" x14ac:dyDescent="0.25">
      <c r="B13" s="31">
        <v>4</v>
      </c>
      <c r="C13" s="32" t="s">
        <v>744</v>
      </c>
      <c r="D13" s="33" t="s">
        <v>75</v>
      </c>
      <c r="E13" s="34" t="s">
        <v>59</v>
      </c>
      <c r="F13" s="35" t="s">
        <v>745</v>
      </c>
      <c r="G13" s="32" t="s">
        <v>601</v>
      </c>
      <c r="H13" s="36">
        <v>9</v>
      </c>
      <c r="I13" s="36">
        <v>8</v>
      </c>
      <c r="J13" s="36" t="s">
        <v>30</v>
      </c>
      <c r="K13" s="36">
        <v>8</v>
      </c>
      <c r="L13" s="44"/>
      <c r="M13" s="44"/>
      <c r="N13" s="44"/>
      <c r="O13" s="88"/>
      <c r="P13" s="38"/>
      <c r="Q13" s="39">
        <f t="shared" si="3"/>
        <v>3.3</v>
      </c>
      <c r="R13" s="40" t="str">
        <f t="shared" si="0"/>
        <v>F</v>
      </c>
      <c r="S13" s="41" t="str">
        <f t="shared" si="1"/>
        <v>Kém</v>
      </c>
      <c r="T13" s="42" t="str">
        <f t="shared" si="4"/>
        <v/>
      </c>
      <c r="U13" s="43" t="s">
        <v>900</v>
      </c>
      <c r="V13" s="3"/>
      <c r="W13" s="30"/>
      <c r="X13" s="81" t="str">
        <f t="shared" si="2"/>
        <v>Học lại</v>
      </c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</row>
    <row r="14" spans="2:39" ht="17.25" customHeight="1" x14ac:dyDescent="0.25">
      <c r="B14" s="31">
        <v>5</v>
      </c>
      <c r="C14" s="32" t="s">
        <v>746</v>
      </c>
      <c r="D14" s="33" t="s">
        <v>747</v>
      </c>
      <c r="E14" s="34" t="s">
        <v>59</v>
      </c>
      <c r="F14" s="35" t="s">
        <v>748</v>
      </c>
      <c r="G14" s="32" t="s">
        <v>577</v>
      </c>
      <c r="H14" s="36">
        <v>8</v>
      </c>
      <c r="I14" s="36">
        <v>7</v>
      </c>
      <c r="J14" s="36" t="s">
        <v>30</v>
      </c>
      <c r="K14" s="36">
        <v>8</v>
      </c>
      <c r="L14" s="44"/>
      <c r="M14" s="44"/>
      <c r="N14" s="44"/>
      <c r="O14" s="88"/>
      <c r="P14" s="38"/>
      <c r="Q14" s="39">
        <f t="shared" si="3"/>
        <v>3.1</v>
      </c>
      <c r="R14" s="40" t="str">
        <f t="shared" si="0"/>
        <v>F</v>
      </c>
      <c r="S14" s="41" t="str">
        <f t="shared" si="1"/>
        <v>Kém</v>
      </c>
      <c r="T14" s="42" t="str">
        <f t="shared" si="4"/>
        <v/>
      </c>
      <c r="U14" s="43" t="s">
        <v>900</v>
      </c>
      <c r="V14" s="3"/>
      <c r="W14" s="30"/>
      <c r="X14" s="81" t="str">
        <f t="shared" si="2"/>
        <v>Học lại</v>
      </c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</row>
    <row r="15" spans="2:39" ht="17.25" customHeight="1" x14ac:dyDescent="0.25">
      <c r="B15" s="31">
        <v>6</v>
      </c>
      <c r="C15" s="32" t="s">
        <v>749</v>
      </c>
      <c r="D15" s="33" t="s">
        <v>750</v>
      </c>
      <c r="E15" s="34" t="s">
        <v>59</v>
      </c>
      <c r="F15" s="35" t="s">
        <v>751</v>
      </c>
      <c r="G15" s="32" t="s">
        <v>567</v>
      </c>
      <c r="H15" s="36">
        <v>8</v>
      </c>
      <c r="I15" s="36">
        <v>7</v>
      </c>
      <c r="J15" s="36" t="s">
        <v>30</v>
      </c>
      <c r="K15" s="36">
        <v>8</v>
      </c>
      <c r="L15" s="44"/>
      <c r="M15" s="44"/>
      <c r="N15" s="44"/>
      <c r="O15" s="88"/>
      <c r="P15" s="38"/>
      <c r="Q15" s="39">
        <f t="shared" si="3"/>
        <v>3.1</v>
      </c>
      <c r="R15" s="40" t="str">
        <f t="shared" si="0"/>
        <v>F</v>
      </c>
      <c r="S15" s="41" t="str">
        <f t="shared" si="1"/>
        <v>Kém</v>
      </c>
      <c r="T15" s="42" t="str">
        <f t="shared" si="4"/>
        <v/>
      </c>
      <c r="U15" s="43" t="s">
        <v>900</v>
      </c>
      <c r="V15" s="3"/>
      <c r="W15" s="30"/>
      <c r="X15" s="81" t="str">
        <f t="shared" si="2"/>
        <v>Học lại</v>
      </c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</row>
    <row r="16" spans="2:39" ht="17.25" customHeight="1" x14ac:dyDescent="0.25">
      <c r="B16" s="31">
        <v>7</v>
      </c>
      <c r="C16" s="32" t="s">
        <v>752</v>
      </c>
      <c r="D16" s="33" t="s">
        <v>75</v>
      </c>
      <c r="E16" s="34" t="s">
        <v>61</v>
      </c>
      <c r="F16" s="35" t="s">
        <v>753</v>
      </c>
      <c r="G16" s="32" t="s">
        <v>588</v>
      </c>
      <c r="H16" s="36">
        <v>7</v>
      </c>
      <c r="I16" s="36">
        <v>7</v>
      </c>
      <c r="J16" s="36" t="s">
        <v>30</v>
      </c>
      <c r="K16" s="36">
        <v>7</v>
      </c>
      <c r="L16" s="44"/>
      <c r="M16" s="44"/>
      <c r="N16" s="44"/>
      <c r="O16" s="88"/>
      <c r="P16" s="38"/>
      <c r="Q16" s="39">
        <f t="shared" si="3"/>
        <v>2.8</v>
      </c>
      <c r="R16" s="40" t="str">
        <f t="shared" si="0"/>
        <v>F</v>
      </c>
      <c r="S16" s="41" t="str">
        <f t="shared" si="1"/>
        <v>Kém</v>
      </c>
      <c r="T16" s="42" t="str">
        <f t="shared" si="4"/>
        <v/>
      </c>
      <c r="U16" s="43" t="s">
        <v>900</v>
      </c>
      <c r="V16" s="3"/>
      <c r="W16" s="30"/>
      <c r="X16" s="81" t="str">
        <f t="shared" si="2"/>
        <v>Học lại</v>
      </c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</row>
    <row r="17" spans="2:39" ht="17.25" customHeight="1" x14ac:dyDescent="0.25">
      <c r="B17" s="31">
        <v>8</v>
      </c>
      <c r="C17" s="32" t="s">
        <v>754</v>
      </c>
      <c r="D17" s="33" t="s">
        <v>755</v>
      </c>
      <c r="E17" s="34" t="s">
        <v>756</v>
      </c>
      <c r="F17" s="35" t="s">
        <v>354</v>
      </c>
      <c r="G17" s="32" t="s">
        <v>601</v>
      </c>
      <c r="H17" s="36">
        <v>9</v>
      </c>
      <c r="I17" s="36">
        <v>8</v>
      </c>
      <c r="J17" s="36" t="s">
        <v>30</v>
      </c>
      <c r="K17" s="36">
        <v>8</v>
      </c>
      <c r="L17" s="44"/>
      <c r="M17" s="44"/>
      <c r="N17" s="44"/>
      <c r="O17" s="88"/>
      <c r="P17" s="38"/>
      <c r="Q17" s="39">
        <f t="shared" si="3"/>
        <v>3.3</v>
      </c>
      <c r="R17" s="40" t="str">
        <f t="shared" si="0"/>
        <v>F</v>
      </c>
      <c r="S17" s="41" t="str">
        <f t="shared" si="1"/>
        <v>Kém</v>
      </c>
      <c r="T17" s="42" t="str">
        <f t="shared" si="4"/>
        <v/>
      </c>
      <c r="U17" s="43" t="s">
        <v>900</v>
      </c>
      <c r="V17" s="3"/>
      <c r="W17" s="30"/>
      <c r="X17" s="81" t="str">
        <f t="shared" si="2"/>
        <v>Học lại</v>
      </c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</row>
    <row r="18" spans="2:39" ht="17.25" customHeight="1" x14ac:dyDescent="0.25">
      <c r="B18" s="31">
        <v>9</v>
      </c>
      <c r="C18" s="32" t="s">
        <v>757</v>
      </c>
      <c r="D18" s="33" t="s">
        <v>758</v>
      </c>
      <c r="E18" s="34" t="s">
        <v>128</v>
      </c>
      <c r="F18" s="35" t="s">
        <v>759</v>
      </c>
      <c r="G18" s="32" t="s">
        <v>615</v>
      </c>
      <c r="H18" s="36">
        <v>8</v>
      </c>
      <c r="I18" s="36">
        <v>7</v>
      </c>
      <c r="J18" s="36" t="s">
        <v>30</v>
      </c>
      <c r="K18" s="36">
        <v>7</v>
      </c>
      <c r="L18" s="44"/>
      <c r="M18" s="44"/>
      <c r="N18" s="44"/>
      <c r="O18" s="88"/>
      <c r="P18" s="38"/>
      <c r="Q18" s="39">
        <f t="shared" si="3"/>
        <v>2.9</v>
      </c>
      <c r="R18" s="40" t="str">
        <f t="shared" si="0"/>
        <v>F</v>
      </c>
      <c r="S18" s="41" t="str">
        <f t="shared" si="1"/>
        <v>Kém</v>
      </c>
      <c r="T18" s="42" t="str">
        <f t="shared" si="4"/>
        <v/>
      </c>
      <c r="U18" s="43" t="s">
        <v>900</v>
      </c>
      <c r="V18" s="3"/>
      <c r="W18" s="30"/>
      <c r="X18" s="81" t="str">
        <f t="shared" si="2"/>
        <v>Học lại</v>
      </c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</row>
    <row r="19" spans="2:39" ht="17.25" customHeight="1" x14ac:dyDescent="0.25">
      <c r="B19" s="31">
        <v>10</v>
      </c>
      <c r="C19" s="32" t="s">
        <v>760</v>
      </c>
      <c r="D19" s="33" t="s">
        <v>761</v>
      </c>
      <c r="E19" s="34" t="s">
        <v>596</v>
      </c>
      <c r="F19" s="35" t="s">
        <v>548</v>
      </c>
      <c r="G19" s="32" t="s">
        <v>571</v>
      </c>
      <c r="H19" s="36">
        <v>8</v>
      </c>
      <c r="I19" s="36">
        <v>7</v>
      </c>
      <c r="J19" s="36" t="s">
        <v>30</v>
      </c>
      <c r="K19" s="36">
        <v>7</v>
      </c>
      <c r="L19" s="44"/>
      <c r="M19" s="44"/>
      <c r="N19" s="44"/>
      <c r="O19" s="88"/>
      <c r="P19" s="38"/>
      <c r="Q19" s="39">
        <f t="shared" si="3"/>
        <v>2.9</v>
      </c>
      <c r="R19" s="40" t="str">
        <f t="shared" si="0"/>
        <v>F</v>
      </c>
      <c r="S19" s="41" t="str">
        <f t="shared" si="1"/>
        <v>Kém</v>
      </c>
      <c r="T19" s="42" t="str">
        <f t="shared" si="4"/>
        <v/>
      </c>
      <c r="U19" s="43" t="s">
        <v>900</v>
      </c>
      <c r="V19" s="3"/>
      <c r="W19" s="30"/>
      <c r="X19" s="81" t="str">
        <f t="shared" si="2"/>
        <v>Học lại</v>
      </c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</row>
    <row r="20" spans="2:39" ht="17.25" customHeight="1" x14ac:dyDescent="0.25">
      <c r="B20" s="31">
        <v>11</v>
      </c>
      <c r="C20" s="32" t="s">
        <v>762</v>
      </c>
      <c r="D20" s="33" t="s">
        <v>763</v>
      </c>
      <c r="E20" s="34" t="s">
        <v>764</v>
      </c>
      <c r="F20" s="35" t="s">
        <v>640</v>
      </c>
      <c r="G20" s="32" t="s">
        <v>571</v>
      </c>
      <c r="H20" s="36">
        <v>8</v>
      </c>
      <c r="I20" s="36">
        <v>8</v>
      </c>
      <c r="J20" s="36" t="s">
        <v>30</v>
      </c>
      <c r="K20" s="36">
        <v>7</v>
      </c>
      <c r="L20" s="44"/>
      <c r="M20" s="44"/>
      <c r="N20" s="44"/>
      <c r="O20" s="88"/>
      <c r="P20" s="38"/>
      <c r="Q20" s="39">
        <f t="shared" si="3"/>
        <v>3</v>
      </c>
      <c r="R20" s="40" t="str">
        <f t="shared" si="0"/>
        <v>F</v>
      </c>
      <c r="S20" s="41" t="str">
        <f t="shared" si="1"/>
        <v>Kém</v>
      </c>
      <c r="T20" s="42" t="str">
        <f t="shared" si="4"/>
        <v/>
      </c>
      <c r="U20" s="43" t="s">
        <v>900</v>
      </c>
      <c r="V20" s="3"/>
      <c r="W20" s="30"/>
      <c r="X20" s="81" t="str">
        <f t="shared" si="2"/>
        <v>Học lại</v>
      </c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</row>
    <row r="21" spans="2:39" ht="17.25" customHeight="1" x14ac:dyDescent="0.25">
      <c r="B21" s="31">
        <v>12</v>
      </c>
      <c r="C21" s="32" t="s">
        <v>765</v>
      </c>
      <c r="D21" s="33" t="s">
        <v>75</v>
      </c>
      <c r="E21" s="34" t="s">
        <v>66</v>
      </c>
      <c r="F21" s="35" t="s">
        <v>766</v>
      </c>
      <c r="G21" s="32" t="s">
        <v>577</v>
      </c>
      <c r="H21" s="36">
        <v>7</v>
      </c>
      <c r="I21" s="36">
        <v>7</v>
      </c>
      <c r="J21" s="36" t="s">
        <v>30</v>
      </c>
      <c r="K21" s="36">
        <v>7</v>
      </c>
      <c r="L21" s="44"/>
      <c r="M21" s="44"/>
      <c r="N21" s="44"/>
      <c r="O21" s="88"/>
      <c r="P21" s="38"/>
      <c r="Q21" s="39">
        <f t="shared" si="3"/>
        <v>2.8</v>
      </c>
      <c r="R21" s="40" t="str">
        <f t="shared" si="0"/>
        <v>F</v>
      </c>
      <c r="S21" s="41" t="str">
        <f t="shared" si="1"/>
        <v>Kém</v>
      </c>
      <c r="T21" s="42" t="str">
        <f t="shared" si="4"/>
        <v/>
      </c>
      <c r="U21" s="43" t="s">
        <v>900</v>
      </c>
      <c r="V21" s="3"/>
      <c r="W21" s="30"/>
      <c r="X21" s="81" t="str">
        <f t="shared" si="2"/>
        <v>Học lại</v>
      </c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</row>
    <row r="22" spans="2:39" ht="17.25" customHeight="1" x14ac:dyDescent="0.25">
      <c r="B22" s="31">
        <v>13</v>
      </c>
      <c r="C22" s="32" t="s">
        <v>767</v>
      </c>
      <c r="D22" s="33" t="s">
        <v>768</v>
      </c>
      <c r="E22" s="34" t="s">
        <v>66</v>
      </c>
      <c r="F22" s="35" t="s">
        <v>769</v>
      </c>
      <c r="G22" s="32" t="s">
        <v>567</v>
      </c>
      <c r="H22" s="36">
        <v>9</v>
      </c>
      <c r="I22" s="36">
        <v>8</v>
      </c>
      <c r="J22" s="36" t="s">
        <v>30</v>
      </c>
      <c r="K22" s="36">
        <v>8</v>
      </c>
      <c r="L22" s="44"/>
      <c r="M22" s="44"/>
      <c r="N22" s="44"/>
      <c r="O22" s="88"/>
      <c r="P22" s="38"/>
      <c r="Q22" s="39">
        <f t="shared" si="3"/>
        <v>3.3</v>
      </c>
      <c r="R22" s="40" t="str">
        <f t="shared" si="0"/>
        <v>F</v>
      </c>
      <c r="S22" s="41" t="str">
        <f t="shared" si="1"/>
        <v>Kém</v>
      </c>
      <c r="T22" s="42" t="str">
        <f t="shared" si="4"/>
        <v/>
      </c>
      <c r="U22" s="43" t="s">
        <v>900</v>
      </c>
      <c r="V22" s="3"/>
      <c r="W22" s="30"/>
      <c r="X22" s="81" t="str">
        <f t="shared" si="2"/>
        <v>Học lại</v>
      </c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</row>
    <row r="23" spans="2:39" ht="17.25" customHeight="1" x14ac:dyDescent="0.25">
      <c r="B23" s="31">
        <v>14</v>
      </c>
      <c r="C23" s="32" t="s">
        <v>770</v>
      </c>
      <c r="D23" s="33" t="s">
        <v>109</v>
      </c>
      <c r="E23" s="34" t="s">
        <v>69</v>
      </c>
      <c r="F23" s="35" t="s">
        <v>771</v>
      </c>
      <c r="G23" s="32" t="s">
        <v>601</v>
      </c>
      <c r="H23" s="36">
        <v>9</v>
      </c>
      <c r="I23" s="36">
        <v>8</v>
      </c>
      <c r="J23" s="36" t="s">
        <v>30</v>
      </c>
      <c r="K23" s="36">
        <v>8</v>
      </c>
      <c r="L23" s="44"/>
      <c r="M23" s="44"/>
      <c r="N23" s="44"/>
      <c r="O23" s="88"/>
      <c r="P23" s="38"/>
      <c r="Q23" s="39">
        <f t="shared" si="3"/>
        <v>3.3</v>
      </c>
      <c r="R23" s="40" t="str">
        <f t="shared" si="0"/>
        <v>F</v>
      </c>
      <c r="S23" s="41" t="str">
        <f t="shared" si="1"/>
        <v>Kém</v>
      </c>
      <c r="T23" s="42" t="str">
        <f t="shared" si="4"/>
        <v/>
      </c>
      <c r="U23" s="43" t="s">
        <v>900</v>
      </c>
      <c r="V23" s="3"/>
      <c r="W23" s="30"/>
      <c r="X23" s="81" t="str">
        <f t="shared" si="2"/>
        <v>Học lại</v>
      </c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</row>
    <row r="24" spans="2:39" ht="17.25" customHeight="1" x14ac:dyDescent="0.25">
      <c r="B24" s="31">
        <v>15</v>
      </c>
      <c r="C24" s="32" t="s">
        <v>772</v>
      </c>
      <c r="D24" s="33" t="s">
        <v>75</v>
      </c>
      <c r="E24" s="34" t="s">
        <v>69</v>
      </c>
      <c r="F24" s="35" t="s">
        <v>773</v>
      </c>
      <c r="G24" s="32" t="s">
        <v>567</v>
      </c>
      <c r="H24" s="36">
        <v>8</v>
      </c>
      <c r="I24" s="36">
        <v>7</v>
      </c>
      <c r="J24" s="36" t="s">
        <v>30</v>
      </c>
      <c r="K24" s="36">
        <v>7</v>
      </c>
      <c r="L24" s="44"/>
      <c r="M24" s="44"/>
      <c r="N24" s="44"/>
      <c r="O24" s="88"/>
      <c r="P24" s="38"/>
      <c r="Q24" s="39">
        <f t="shared" si="3"/>
        <v>2.9</v>
      </c>
      <c r="R24" s="40" t="str">
        <f t="shared" si="0"/>
        <v>F</v>
      </c>
      <c r="S24" s="41" t="str">
        <f t="shared" si="1"/>
        <v>Kém</v>
      </c>
      <c r="T24" s="42" t="str">
        <f t="shared" si="4"/>
        <v/>
      </c>
      <c r="U24" s="43" t="s">
        <v>900</v>
      </c>
      <c r="V24" s="3"/>
      <c r="W24" s="30"/>
      <c r="X24" s="81" t="str">
        <f t="shared" si="2"/>
        <v>Học lại</v>
      </c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</row>
    <row r="25" spans="2:39" ht="17.25" customHeight="1" x14ac:dyDescent="0.25">
      <c r="B25" s="31">
        <v>16</v>
      </c>
      <c r="C25" s="32" t="s">
        <v>774</v>
      </c>
      <c r="D25" s="33" t="s">
        <v>75</v>
      </c>
      <c r="E25" s="34" t="s">
        <v>69</v>
      </c>
      <c r="F25" s="35" t="s">
        <v>657</v>
      </c>
      <c r="G25" s="32" t="s">
        <v>588</v>
      </c>
      <c r="H25" s="36">
        <v>7</v>
      </c>
      <c r="I25" s="36">
        <v>7</v>
      </c>
      <c r="J25" s="36" t="s">
        <v>30</v>
      </c>
      <c r="K25" s="36">
        <v>7</v>
      </c>
      <c r="L25" s="44"/>
      <c r="M25" s="44"/>
      <c r="N25" s="44"/>
      <c r="O25" s="88"/>
      <c r="P25" s="38"/>
      <c r="Q25" s="39">
        <f t="shared" si="3"/>
        <v>2.8</v>
      </c>
      <c r="R25" s="40" t="str">
        <f t="shared" si="0"/>
        <v>F</v>
      </c>
      <c r="S25" s="41" t="str">
        <f t="shared" si="1"/>
        <v>Kém</v>
      </c>
      <c r="T25" s="42" t="str">
        <f t="shared" si="4"/>
        <v/>
      </c>
      <c r="U25" s="43" t="s">
        <v>900</v>
      </c>
      <c r="V25" s="3"/>
      <c r="W25" s="30"/>
      <c r="X25" s="81" t="str">
        <f t="shared" si="2"/>
        <v>Học lại</v>
      </c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</row>
    <row r="26" spans="2:39" ht="17.25" customHeight="1" x14ac:dyDescent="0.25">
      <c r="B26" s="31">
        <v>17</v>
      </c>
      <c r="C26" s="32" t="s">
        <v>775</v>
      </c>
      <c r="D26" s="33" t="s">
        <v>776</v>
      </c>
      <c r="E26" s="34" t="s">
        <v>70</v>
      </c>
      <c r="F26" s="35" t="s">
        <v>777</v>
      </c>
      <c r="G26" s="32" t="s">
        <v>778</v>
      </c>
      <c r="H26" s="36">
        <v>8</v>
      </c>
      <c r="I26" s="36">
        <v>8</v>
      </c>
      <c r="J26" s="36" t="s">
        <v>30</v>
      </c>
      <c r="K26" s="36">
        <v>7</v>
      </c>
      <c r="L26" s="44"/>
      <c r="M26" s="44"/>
      <c r="N26" s="44"/>
      <c r="O26" s="88"/>
      <c r="P26" s="38"/>
      <c r="Q26" s="39">
        <f t="shared" si="3"/>
        <v>3</v>
      </c>
      <c r="R26" s="40" t="str">
        <f t="shared" si="0"/>
        <v>F</v>
      </c>
      <c r="S26" s="41" t="str">
        <f t="shared" si="1"/>
        <v>Kém</v>
      </c>
      <c r="T26" s="42" t="str">
        <f t="shared" si="4"/>
        <v/>
      </c>
      <c r="U26" s="43" t="s">
        <v>900</v>
      </c>
      <c r="V26" s="3"/>
      <c r="W26" s="30"/>
      <c r="X26" s="81" t="str">
        <f t="shared" si="2"/>
        <v>Học lại</v>
      </c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</row>
    <row r="27" spans="2:39" ht="17.25" customHeight="1" x14ac:dyDescent="0.25">
      <c r="B27" s="31">
        <v>18</v>
      </c>
      <c r="C27" s="32" t="s">
        <v>779</v>
      </c>
      <c r="D27" s="33" t="s">
        <v>77</v>
      </c>
      <c r="E27" s="34" t="s">
        <v>74</v>
      </c>
      <c r="F27" s="35" t="s">
        <v>780</v>
      </c>
      <c r="G27" s="32" t="s">
        <v>567</v>
      </c>
      <c r="H27" s="36">
        <v>8</v>
      </c>
      <c r="I27" s="36">
        <v>7</v>
      </c>
      <c r="J27" s="36" t="s">
        <v>30</v>
      </c>
      <c r="K27" s="36">
        <v>7</v>
      </c>
      <c r="L27" s="44"/>
      <c r="M27" s="44"/>
      <c r="N27" s="44"/>
      <c r="O27" s="88"/>
      <c r="P27" s="38"/>
      <c r="Q27" s="39">
        <f t="shared" si="3"/>
        <v>2.9</v>
      </c>
      <c r="R27" s="40" t="str">
        <f t="shared" si="0"/>
        <v>F</v>
      </c>
      <c r="S27" s="41" t="str">
        <f t="shared" si="1"/>
        <v>Kém</v>
      </c>
      <c r="T27" s="42" t="str">
        <f t="shared" si="4"/>
        <v/>
      </c>
      <c r="U27" s="43" t="s">
        <v>900</v>
      </c>
      <c r="V27" s="3"/>
      <c r="W27" s="30"/>
      <c r="X27" s="81" t="str">
        <f t="shared" si="2"/>
        <v>Học lại</v>
      </c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</row>
    <row r="28" spans="2:39" ht="17.25" customHeight="1" x14ac:dyDescent="0.25">
      <c r="B28" s="31">
        <v>19</v>
      </c>
      <c r="C28" s="32" t="s">
        <v>781</v>
      </c>
      <c r="D28" s="33" t="s">
        <v>201</v>
      </c>
      <c r="E28" s="34" t="s">
        <v>74</v>
      </c>
      <c r="F28" s="35" t="s">
        <v>525</v>
      </c>
      <c r="G28" s="32" t="s">
        <v>577</v>
      </c>
      <c r="H28" s="36">
        <v>8</v>
      </c>
      <c r="I28" s="36">
        <v>7</v>
      </c>
      <c r="J28" s="36" t="s">
        <v>30</v>
      </c>
      <c r="K28" s="36">
        <v>7</v>
      </c>
      <c r="L28" s="44"/>
      <c r="M28" s="44"/>
      <c r="N28" s="44"/>
      <c r="O28" s="88"/>
      <c r="P28" s="38"/>
      <c r="Q28" s="39">
        <f t="shared" si="3"/>
        <v>2.9</v>
      </c>
      <c r="R28" s="40" t="str">
        <f t="shared" si="0"/>
        <v>F</v>
      </c>
      <c r="S28" s="41" t="str">
        <f t="shared" si="1"/>
        <v>Kém</v>
      </c>
      <c r="T28" s="42" t="str">
        <f t="shared" si="4"/>
        <v/>
      </c>
      <c r="U28" s="43" t="s">
        <v>900</v>
      </c>
      <c r="V28" s="3"/>
      <c r="W28" s="30"/>
      <c r="X28" s="81" t="str">
        <f t="shared" si="2"/>
        <v>Học lại</v>
      </c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</row>
    <row r="29" spans="2:39" ht="17.25" customHeight="1" x14ac:dyDescent="0.25">
      <c r="B29" s="31">
        <v>20</v>
      </c>
      <c r="C29" s="32" t="s">
        <v>782</v>
      </c>
      <c r="D29" s="33" t="s">
        <v>783</v>
      </c>
      <c r="E29" s="34" t="s">
        <v>784</v>
      </c>
      <c r="F29" s="35" t="s">
        <v>785</v>
      </c>
      <c r="G29" s="32" t="s">
        <v>601</v>
      </c>
      <c r="H29" s="36">
        <v>8</v>
      </c>
      <c r="I29" s="36">
        <v>8</v>
      </c>
      <c r="J29" s="36" t="s">
        <v>30</v>
      </c>
      <c r="K29" s="36">
        <v>7</v>
      </c>
      <c r="L29" s="44"/>
      <c r="M29" s="44"/>
      <c r="N29" s="44"/>
      <c r="O29" s="88"/>
      <c r="P29" s="38"/>
      <c r="Q29" s="39">
        <f t="shared" si="3"/>
        <v>3</v>
      </c>
      <c r="R29" s="40" t="str">
        <f t="shared" si="0"/>
        <v>F</v>
      </c>
      <c r="S29" s="41" t="str">
        <f t="shared" si="1"/>
        <v>Kém</v>
      </c>
      <c r="T29" s="42" t="str">
        <f t="shared" si="4"/>
        <v/>
      </c>
      <c r="U29" s="43" t="s">
        <v>900</v>
      </c>
      <c r="V29" s="3"/>
      <c r="W29" s="30"/>
      <c r="X29" s="81" t="str">
        <f t="shared" si="2"/>
        <v>Học lại</v>
      </c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</row>
    <row r="30" spans="2:39" ht="17.25" customHeight="1" x14ac:dyDescent="0.25">
      <c r="B30" s="31">
        <v>21</v>
      </c>
      <c r="C30" s="32" t="s">
        <v>786</v>
      </c>
      <c r="D30" s="33" t="s">
        <v>787</v>
      </c>
      <c r="E30" s="34" t="s">
        <v>788</v>
      </c>
      <c r="F30" s="35" t="s">
        <v>789</v>
      </c>
      <c r="G30" s="32" t="s">
        <v>571</v>
      </c>
      <c r="H30" s="36">
        <v>9</v>
      </c>
      <c r="I30" s="36">
        <v>8</v>
      </c>
      <c r="J30" s="36" t="s">
        <v>30</v>
      </c>
      <c r="K30" s="36">
        <v>8</v>
      </c>
      <c r="L30" s="44"/>
      <c r="M30" s="44"/>
      <c r="N30" s="44"/>
      <c r="O30" s="88"/>
      <c r="P30" s="38"/>
      <c r="Q30" s="39">
        <f t="shared" si="3"/>
        <v>3.3</v>
      </c>
      <c r="R30" s="40" t="str">
        <f t="shared" si="0"/>
        <v>F</v>
      </c>
      <c r="S30" s="41" t="str">
        <f t="shared" si="1"/>
        <v>Kém</v>
      </c>
      <c r="T30" s="42" t="str">
        <f t="shared" si="4"/>
        <v/>
      </c>
      <c r="U30" s="43" t="s">
        <v>900</v>
      </c>
      <c r="V30" s="3"/>
      <c r="W30" s="30"/>
      <c r="X30" s="81" t="str">
        <f t="shared" si="2"/>
        <v>Học lại</v>
      </c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</row>
    <row r="31" spans="2:39" ht="17.25" customHeight="1" x14ac:dyDescent="0.25">
      <c r="B31" s="31">
        <v>22</v>
      </c>
      <c r="C31" s="32" t="s">
        <v>790</v>
      </c>
      <c r="D31" s="33" t="s">
        <v>139</v>
      </c>
      <c r="E31" s="34" t="s">
        <v>628</v>
      </c>
      <c r="F31" s="35" t="s">
        <v>260</v>
      </c>
      <c r="G31" s="32" t="s">
        <v>571</v>
      </c>
      <c r="H31" s="36">
        <v>9</v>
      </c>
      <c r="I31" s="36">
        <v>8</v>
      </c>
      <c r="J31" s="36" t="s">
        <v>30</v>
      </c>
      <c r="K31" s="36">
        <v>9</v>
      </c>
      <c r="L31" s="44"/>
      <c r="M31" s="44"/>
      <c r="N31" s="44"/>
      <c r="O31" s="88"/>
      <c r="P31" s="38"/>
      <c r="Q31" s="39">
        <f t="shared" si="3"/>
        <v>3.5</v>
      </c>
      <c r="R31" s="40" t="str">
        <f t="shared" si="0"/>
        <v>F</v>
      </c>
      <c r="S31" s="41" t="str">
        <f t="shared" si="1"/>
        <v>Kém</v>
      </c>
      <c r="T31" s="42" t="str">
        <f t="shared" si="4"/>
        <v/>
      </c>
      <c r="U31" s="43" t="s">
        <v>900</v>
      </c>
      <c r="V31" s="3"/>
      <c r="W31" s="30"/>
      <c r="X31" s="81" t="str">
        <f t="shared" si="2"/>
        <v>Học lại</v>
      </c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</row>
    <row r="32" spans="2:39" ht="17.25" customHeight="1" x14ac:dyDescent="0.25">
      <c r="B32" s="31">
        <v>23</v>
      </c>
      <c r="C32" s="32" t="s">
        <v>791</v>
      </c>
      <c r="D32" s="33" t="s">
        <v>792</v>
      </c>
      <c r="E32" s="34" t="s">
        <v>793</v>
      </c>
      <c r="F32" s="35" t="s">
        <v>263</v>
      </c>
      <c r="G32" s="32" t="s">
        <v>794</v>
      </c>
      <c r="H32" s="36">
        <v>9</v>
      </c>
      <c r="I32" s="36">
        <v>8</v>
      </c>
      <c r="J32" s="36" t="s">
        <v>30</v>
      </c>
      <c r="K32" s="36">
        <v>8</v>
      </c>
      <c r="L32" s="44"/>
      <c r="M32" s="44"/>
      <c r="N32" s="44"/>
      <c r="O32" s="88"/>
      <c r="P32" s="38"/>
      <c r="Q32" s="39">
        <f t="shared" si="3"/>
        <v>3.3</v>
      </c>
      <c r="R32" s="40" t="str">
        <f t="shared" si="0"/>
        <v>F</v>
      </c>
      <c r="S32" s="41" t="str">
        <f t="shared" si="1"/>
        <v>Kém</v>
      </c>
      <c r="T32" s="42" t="str">
        <f t="shared" si="4"/>
        <v/>
      </c>
      <c r="U32" s="43" t="s">
        <v>900</v>
      </c>
      <c r="V32" s="3"/>
      <c r="W32" s="30"/>
      <c r="X32" s="81" t="str">
        <f t="shared" si="2"/>
        <v>Học lại</v>
      </c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</row>
    <row r="33" spans="2:39" ht="17.25" customHeight="1" x14ac:dyDescent="0.25">
      <c r="B33" s="31">
        <v>24</v>
      </c>
      <c r="C33" s="32" t="s">
        <v>795</v>
      </c>
      <c r="D33" s="33" t="s">
        <v>122</v>
      </c>
      <c r="E33" s="34" t="s">
        <v>134</v>
      </c>
      <c r="F33" s="35" t="s">
        <v>269</v>
      </c>
      <c r="G33" s="32" t="s">
        <v>567</v>
      </c>
      <c r="H33" s="36">
        <v>7</v>
      </c>
      <c r="I33" s="36">
        <v>7</v>
      </c>
      <c r="J33" s="36" t="s">
        <v>30</v>
      </c>
      <c r="K33" s="36">
        <v>7</v>
      </c>
      <c r="L33" s="44"/>
      <c r="M33" s="44"/>
      <c r="N33" s="44"/>
      <c r="O33" s="88"/>
      <c r="P33" s="38"/>
      <c r="Q33" s="39">
        <f t="shared" si="3"/>
        <v>2.8</v>
      </c>
      <c r="R33" s="40" t="str">
        <f t="shared" si="0"/>
        <v>F</v>
      </c>
      <c r="S33" s="41" t="str">
        <f t="shared" si="1"/>
        <v>Kém</v>
      </c>
      <c r="T33" s="42" t="str">
        <f t="shared" si="4"/>
        <v/>
      </c>
      <c r="U33" s="43" t="s">
        <v>900</v>
      </c>
      <c r="V33" s="3"/>
      <c r="W33" s="30"/>
      <c r="X33" s="81" t="str">
        <f t="shared" si="2"/>
        <v>Học lại</v>
      </c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</row>
    <row r="34" spans="2:39" ht="17.25" customHeight="1" x14ac:dyDescent="0.25">
      <c r="B34" s="31">
        <v>25</v>
      </c>
      <c r="C34" s="32" t="s">
        <v>796</v>
      </c>
      <c r="D34" s="33" t="s">
        <v>797</v>
      </c>
      <c r="E34" s="34" t="s">
        <v>494</v>
      </c>
      <c r="F34" s="35" t="s">
        <v>507</v>
      </c>
      <c r="G34" s="32" t="s">
        <v>567</v>
      </c>
      <c r="H34" s="36">
        <v>9</v>
      </c>
      <c r="I34" s="36">
        <v>8</v>
      </c>
      <c r="J34" s="36" t="s">
        <v>30</v>
      </c>
      <c r="K34" s="36">
        <v>8</v>
      </c>
      <c r="L34" s="44"/>
      <c r="M34" s="44"/>
      <c r="N34" s="44"/>
      <c r="O34" s="88"/>
      <c r="P34" s="38"/>
      <c r="Q34" s="39">
        <f t="shared" si="3"/>
        <v>3.3</v>
      </c>
      <c r="R34" s="40" t="str">
        <f t="shared" si="0"/>
        <v>F</v>
      </c>
      <c r="S34" s="41" t="str">
        <f t="shared" si="1"/>
        <v>Kém</v>
      </c>
      <c r="T34" s="42" t="str">
        <f t="shared" si="4"/>
        <v/>
      </c>
      <c r="U34" s="43" t="s">
        <v>900</v>
      </c>
      <c r="V34" s="3"/>
      <c r="W34" s="30"/>
      <c r="X34" s="81" t="str">
        <f t="shared" si="2"/>
        <v>Học lại</v>
      </c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</row>
    <row r="35" spans="2:39" ht="17.25" customHeight="1" x14ac:dyDescent="0.25">
      <c r="B35" s="31">
        <v>26</v>
      </c>
      <c r="C35" s="32" t="s">
        <v>798</v>
      </c>
      <c r="D35" s="33" t="s">
        <v>799</v>
      </c>
      <c r="E35" s="34" t="s">
        <v>112</v>
      </c>
      <c r="F35" s="35" t="s">
        <v>354</v>
      </c>
      <c r="G35" s="32" t="s">
        <v>588</v>
      </c>
      <c r="H35" s="36">
        <v>8</v>
      </c>
      <c r="I35" s="36">
        <v>7</v>
      </c>
      <c r="J35" s="36" t="s">
        <v>30</v>
      </c>
      <c r="K35" s="36">
        <v>7</v>
      </c>
      <c r="L35" s="44"/>
      <c r="M35" s="44"/>
      <c r="N35" s="44"/>
      <c r="O35" s="88"/>
      <c r="P35" s="38"/>
      <c r="Q35" s="39">
        <f t="shared" si="3"/>
        <v>2.9</v>
      </c>
      <c r="R35" s="40" t="str">
        <f t="shared" si="0"/>
        <v>F</v>
      </c>
      <c r="S35" s="41" t="str">
        <f t="shared" si="1"/>
        <v>Kém</v>
      </c>
      <c r="T35" s="42" t="str">
        <f t="shared" si="4"/>
        <v/>
      </c>
      <c r="U35" s="43" t="s">
        <v>900</v>
      </c>
      <c r="V35" s="3"/>
      <c r="W35" s="30"/>
      <c r="X35" s="81" t="str">
        <f t="shared" si="2"/>
        <v>Học lại</v>
      </c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</row>
    <row r="36" spans="2:39" ht="17.25" customHeight="1" x14ac:dyDescent="0.25">
      <c r="B36" s="31">
        <v>27</v>
      </c>
      <c r="C36" s="32" t="s">
        <v>800</v>
      </c>
      <c r="D36" s="33" t="s">
        <v>801</v>
      </c>
      <c r="E36" s="34" t="s">
        <v>226</v>
      </c>
      <c r="F36" s="35" t="s">
        <v>802</v>
      </c>
      <c r="G36" s="32" t="s">
        <v>571</v>
      </c>
      <c r="H36" s="36">
        <v>8</v>
      </c>
      <c r="I36" s="36">
        <v>8</v>
      </c>
      <c r="J36" s="36" t="s">
        <v>30</v>
      </c>
      <c r="K36" s="36">
        <v>7</v>
      </c>
      <c r="L36" s="44"/>
      <c r="M36" s="44"/>
      <c r="N36" s="44"/>
      <c r="O36" s="88"/>
      <c r="P36" s="38"/>
      <c r="Q36" s="39">
        <f t="shared" si="3"/>
        <v>3</v>
      </c>
      <c r="R36" s="40" t="str">
        <f t="shared" si="0"/>
        <v>F</v>
      </c>
      <c r="S36" s="41" t="str">
        <f t="shared" si="1"/>
        <v>Kém</v>
      </c>
      <c r="T36" s="42" t="str">
        <f t="shared" si="4"/>
        <v/>
      </c>
      <c r="U36" s="43" t="s">
        <v>900</v>
      </c>
      <c r="V36" s="3"/>
      <c r="W36" s="30"/>
      <c r="X36" s="81" t="str">
        <f t="shared" si="2"/>
        <v>Học lại</v>
      </c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</row>
    <row r="37" spans="2:39" ht="17.25" customHeight="1" x14ac:dyDescent="0.25">
      <c r="B37" s="31">
        <v>28</v>
      </c>
      <c r="C37" s="32" t="s">
        <v>803</v>
      </c>
      <c r="D37" s="33" t="s">
        <v>322</v>
      </c>
      <c r="E37" s="34" t="s">
        <v>226</v>
      </c>
      <c r="F37" s="35" t="s">
        <v>804</v>
      </c>
      <c r="G37" s="32" t="s">
        <v>577</v>
      </c>
      <c r="H37" s="36">
        <v>7</v>
      </c>
      <c r="I37" s="36">
        <v>7</v>
      </c>
      <c r="J37" s="36" t="s">
        <v>30</v>
      </c>
      <c r="K37" s="36">
        <v>7</v>
      </c>
      <c r="L37" s="44"/>
      <c r="M37" s="44"/>
      <c r="N37" s="44"/>
      <c r="O37" s="88"/>
      <c r="P37" s="38"/>
      <c r="Q37" s="39">
        <f t="shared" si="3"/>
        <v>2.8</v>
      </c>
      <c r="R37" s="40" t="str">
        <f t="shared" si="0"/>
        <v>F</v>
      </c>
      <c r="S37" s="41" t="str">
        <f t="shared" si="1"/>
        <v>Kém</v>
      </c>
      <c r="T37" s="42" t="str">
        <f t="shared" si="4"/>
        <v/>
      </c>
      <c r="U37" s="43" t="s">
        <v>900</v>
      </c>
      <c r="V37" s="3"/>
      <c r="W37" s="30"/>
      <c r="X37" s="81" t="str">
        <f t="shared" si="2"/>
        <v>Học lại</v>
      </c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</row>
    <row r="38" spans="2:39" ht="17.25" customHeight="1" x14ac:dyDescent="0.25">
      <c r="B38" s="31">
        <v>29</v>
      </c>
      <c r="C38" s="32" t="s">
        <v>805</v>
      </c>
      <c r="D38" s="33" t="s">
        <v>806</v>
      </c>
      <c r="E38" s="34" t="s">
        <v>807</v>
      </c>
      <c r="F38" s="35" t="s">
        <v>808</v>
      </c>
      <c r="G38" s="32" t="s">
        <v>567</v>
      </c>
      <c r="H38" s="36">
        <v>8</v>
      </c>
      <c r="I38" s="36">
        <v>7</v>
      </c>
      <c r="J38" s="36" t="s">
        <v>30</v>
      </c>
      <c r="K38" s="36">
        <v>7</v>
      </c>
      <c r="L38" s="44"/>
      <c r="M38" s="44"/>
      <c r="N38" s="44"/>
      <c r="O38" s="88"/>
      <c r="P38" s="38"/>
      <c r="Q38" s="39">
        <f t="shared" si="3"/>
        <v>2.9</v>
      </c>
      <c r="R38" s="40" t="str">
        <f t="shared" si="0"/>
        <v>F</v>
      </c>
      <c r="S38" s="41" t="str">
        <f t="shared" si="1"/>
        <v>Kém</v>
      </c>
      <c r="T38" s="42" t="str">
        <f t="shared" si="4"/>
        <v/>
      </c>
      <c r="U38" s="43" t="s">
        <v>900</v>
      </c>
      <c r="V38" s="3"/>
      <c r="W38" s="30"/>
      <c r="X38" s="81" t="str">
        <f t="shared" si="2"/>
        <v>Học lại</v>
      </c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</row>
    <row r="39" spans="2:39" ht="17.25" customHeight="1" x14ac:dyDescent="0.25">
      <c r="B39" s="31">
        <v>30</v>
      </c>
      <c r="C39" s="32" t="s">
        <v>809</v>
      </c>
      <c r="D39" s="33" t="s">
        <v>75</v>
      </c>
      <c r="E39" s="34" t="s">
        <v>82</v>
      </c>
      <c r="F39" s="35" t="s">
        <v>810</v>
      </c>
      <c r="G39" s="32" t="s">
        <v>577</v>
      </c>
      <c r="H39" s="36">
        <v>8</v>
      </c>
      <c r="I39" s="36">
        <v>8</v>
      </c>
      <c r="J39" s="36" t="s">
        <v>30</v>
      </c>
      <c r="K39" s="36">
        <v>7</v>
      </c>
      <c r="L39" s="44"/>
      <c r="M39" s="44"/>
      <c r="N39" s="44"/>
      <c r="O39" s="88"/>
      <c r="P39" s="38"/>
      <c r="Q39" s="39">
        <f t="shared" si="3"/>
        <v>3</v>
      </c>
      <c r="R39" s="40" t="str">
        <f t="shared" si="0"/>
        <v>F</v>
      </c>
      <c r="S39" s="41" t="str">
        <f t="shared" si="1"/>
        <v>Kém</v>
      </c>
      <c r="T39" s="42" t="str">
        <f t="shared" si="4"/>
        <v/>
      </c>
      <c r="U39" s="43" t="s">
        <v>900</v>
      </c>
      <c r="V39" s="3"/>
      <c r="W39" s="30"/>
      <c r="X39" s="81" t="str">
        <f t="shared" si="2"/>
        <v>Học lại</v>
      </c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</row>
    <row r="40" spans="2:39" ht="17.25" customHeight="1" x14ac:dyDescent="0.25">
      <c r="B40" s="31">
        <v>31</v>
      </c>
      <c r="C40" s="32" t="s">
        <v>811</v>
      </c>
      <c r="D40" s="33" t="s">
        <v>812</v>
      </c>
      <c r="E40" s="34" t="s">
        <v>82</v>
      </c>
      <c r="F40" s="35" t="s">
        <v>196</v>
      </c>
      <c r="G40" s="32" t="s">
        <v>567</v>
      </c>
      <c r="H40" s="36">
        <v>8</v>
      </c>
      <c r="I40" s="36">
        <v>7</v>
      </c>
      <c r="J40" s="36" t="s">
        <v>30</v>
      </c>
      <c r="K40" s="36">
        <v>7</v>
      </c>
      <c r="L40" s="44"/>
      <c r="M40" s="44"/>
      <c r="N40" s="44"/>
      <c r="O40" s="88"/>
      <c r="P40" s="38"/>
      <c r="Q40" s="39">
        <f t="shared" si="3"/>
        <v>2.9</v>
      </c>
      <c r="R40" s="40" t="str">
        <f t="shared" si="0"/>
        <v>F</v>
      </c>
      <c r="S40" s="41" t="str">
        <f t="shared" si="1"/>
        <v>Kém</v>
      </c>
      <c r="T40" s="42" t="str">
        <f t="shared" si="4"/>
        <v/>
      </c>
      <c r="U40" s="43" t="s">
        <v>900</v>
      </c>
      <c r="V40" s="3"/>
      <c r="W40" s="30"/>
      <c r="X40" s="81" t="str">
        <f t="shared" si="2"/>
        <v>Học lại</v>
      </c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</row>
    <row r="41" spans="2:39" ht="17.25" customHeight="1" x14ac:dyDescent="0.25">
      <c r="B41" s="31">
        <v>32</v>
      </c>
      <c r="C41" s="32" t="s">
        <v>813</v>
      </c>
      <c r="D41" s="33" t="s">
        <v>814</v>
      </c>
      <c r="E41" s="34" t="s">
        <v>815</v>
      </c>
      <c r="F41" s="35" t="s">
        <v>167</v>
      </c>
      <c r="G41" s="32" t="s">
        <v>588</v>
      </c>
      <c r="H41" s="36">
        <v>9</v>
      </c>
      <c r="I41" s="36">
        <v>8</v>
      </c>
      <c r="J41" s="36" t="s">
        <v>30</v>
      </c>
      <c r="K41" s="36">
        <v>7</v>
      </c>
      <c r="L41" s="44"/>
      <c r="M41" s="44"/>
      <c r="N41" s="44"/>
      <c r="O41" s="88"/>
      <c r="P41" s="38"/>
      <c r="Q41" s="39">
        <f t="shared" si="3"/>
        <v>3.1</v>
      </c>
      <c r="R41" s="40" t="str">
        <f t="shared" si="0"/>
        <v>F</v>
      </c>
      <c r="S41" s="41" t="str">
        <f t="shared" si="1"/>
        <v>Kém</v>
      </c>
      <c r="T41" s="42" t="str">
        <f t="shared" si="4"/>
        <v/>
      </c>
      <c r="U41" s="43" t="s">
        <v>900</v>
      </c>
      <c r="V41" s="3"/>
      <c r="W41" s="30"/>
      <c r="X41" s="81" t="str">
        <f t="shared" si="2"/>
        <v>Học lại</v>
      </c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</row>
    <row r="42" spans="2:39" ht="17.25" customHeight="1" x14ac:dyDescent="0.25">
      <c r="B42" s="31">
        <v>33</v>
      </c>
      <c r="C42" s="32" t="s">
        <v>816</v>
      </c>
      <c r="D42" s="33" t="s">
        <v>410</v>
      </c>
      <c r="E42" s="34" t="s">
        <v>135</v>
      </c>
      <c r="F42" s="35" t="s">
        <v>167</v>
      </c>
      <c r="G42" s="32" t="s">
        <v>601</v>
      </c>
      <c r="H42" s="36">
        <v>9</v>
      </c>
      <c r="I42" s="36">
        <v>7</v>
      </c>
      <c r="J42" s="36" t="s">
        <v>30</v>
      </c>
      <c r="K42" s="36">
        <v>8</v>
      </c>
      <c r="L42" s="44"/>
      <c r="M42" s="44"/>
      <c r="N42" s="44"/>
      <c r="O42" s="88"/>
      <c r="P42" s="38"/>
      <c r="Q42" s="39">
        <f t="shared" si="3"/>
        <v>3.2</v>
      </c>
      <c r="R42" s="40" t="str">
        <f t="shared" si="0"/>
        <v>F</v>
      </c>
      <c r="S42" s="41" t="str">
        <f t="shared" si="1"/>
        <v>Kém</v>
      </c>
      <c r="T42" s="42" t="str">
        <f t="shared" si="4"/>
        <v/>
      </c>
      <c r="U42" s="43" t="s">
        <v>900</v>
      </c>
      <c r="V42" s="3"/>
      <c r="W42" s="30"/>
      <c r="X42" s="81" t="str">
        <f t="shared" si="2"/>
        <v>Học lại</v>
      </c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</row>
    <row r="43" spans="2:39" ht="16.5" customHeight="1" x14ac:dyDescent="0.25">
      <c r="B43" s="31">
        <v>34</v>
      </c>
      <c r="C43" s="32" t="s">
        <v>817</v>
      </c>
      <c r="D43" s="33" t="s">
        <v>818</v>
      </c>
      <c r="E43" s="34" t="s">
        <v>115</v>
      </c>
      <c r="F43" s="35" t="s">
        <v>678</v>
      </c>
      <c r="G43" s="32" t="s">
        <v>577</v>
      </c>
      <c r="H43" s="36">
        <v>8</v>
      </c>
      <c r="I43" s="36">
        <v>7</v>
      </c>
      <c r="J43" s="36" t="s">
        <v>30</v>
      </c>
      <c r="K43" s="36">
        <v>7</v>
      </c>
      <c r="L43" s="44"/>
      <c r="M43" s="44"/>
      <c r="N43" s="44"/>
      <c r="O43" s="88"/>
      <c r="P43" s="38"/>
      <c r="Q43" s="39">
        <f t="shared" si="3"/>
        <v>2.9</v>
      </c>
      <c r="R43" s="40" t="str">
        <f t="shared" si="0"/>
        <v>F</v>
      </c>
      <c r="S43" s="41" t="str">
        <f t="shared" si="1"/>
        <v>Kém</v>
      </c>
      <c r="T43" s="42" t="str">
        <f t="shared" si="4"/>
        <v/>
      </c>
      <c r="U43" s="43" t="s">
        <v>901</v>
      </c>
      <c r="V43" s="3"/>
      <c r="W43" s="30"/>
      <c r="X43" s="81" t="str">
        <f t="shared" si="2"/>
        <v>Học lại</v>
      </c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</row>
    <row r="44" spans="2:39" ht="16.5" customHeight="1" x14ac:dyDescent="0.25">
      <c r="B44" s="31">
        <v>35</v>
      </c>
      <c r="C44" s="32" t="s">
        <v>819</v>
      </c>
      <c r="D44" s="33" t="s">
        <v>820</v>
      </c>
      <c r="E44" s="34" t="s">
        <v>85</v>
      </c>
      <c r="F44" s="35" t="s">
        <v>821</v>
      </c>
      <c r="G44" s="32" t="s">
        <v>577</v>
      </c>
      <c r="H44" s="36">
        <v>8</v>
      </c>
      <c r="I44" s="36">
        <v>8</v>
      </c>
      <c r="J44" s="36" t="s">
        <v>30</v>
      </c>
      <c r="K44" s="36">
        <v>7</v>
      </c>
      <c r="L44" s="44"/>
      <c r="M44" s="44"/>
      <c r="N44" s="44"/>
      <c r="O44" s="88"/>
      <c r="P44" s="38"/>
      <c r="Q44" s="39">
        <f t="shared" si="3"/>
        <v>3</v>
      </c>
      <c r="R44" s="40" t="str">
        <f t="shared" si="0"/>
        <v>F</v>
      </c>
      <c r="S44" s="41" t="str">
        <f t="shared" si="1"/>
        <v>Kém</v>
      </c>
      <c r="T44" s="42" t="str">
        <f t="shared" si="4"/>
        <v/>
      </c>
      <c r="U44" s="43" t="s">
        <v>901</v>
      </c>
      <c r="V44" s="3"/>
      <c r="W44" s="30"/>
      <c r="X44" s="81" t="str">
        <f t="shared" si="2"/>
        <v>Học lại</v>
      </c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</row>
    <row r="45" spans="2:39" ht="16.5" customHeight="1" x14ac:dyDescent="0.25">
      <c r="B45" s="31">
        <v>36</v>
      </c>
      <c r="C45" s="32" t="s">
        <v>822</v>
      </c>
      <c r="D45" s="33" t="s">
        <v>823</v>
      </c>
      <c r="E45" s="34" t="s">
        <v>86</v>
      </c>
      <c r="F45" s="35" t="s">
        <v>824</v>
      </c>
      <c r="G45" s="32" t="s">
        <v>577</v>
      </c>
      <c r="H45" s="36">
        <v>9</v>
      </c>
      <c r="I45" s="36">
        <v>8</v>
      </c>
      <c r="J45" s="36" t="s">
        <v>30</v>
      </c>
      <c r="K45" s="36">
        <v>8</v>
      </c>
      <c r="L45" s="44"/>
      <c r="M45" s="44"/>
      <c r="N45" s="44"/>
      <c r="O45" s="88"/>
      <c r="P45" s="38"/>
      <c r="Q45" s="39">
        <f t="shared" si="3"/>
        <v>3.3</v>
      </c>
      <c r="R45" s="40" t="str">
        <f t="shared" si="0"/>
        <v>F</v>
      </c>
      <c r="S45" s="41" t="str">
        <f t="shared" si="1"/>
        <v>Kém</v>
      </c>
      <c r="T45" s="42" t="str">
        <f t="shared" si="4"/>
        <v/>
      </c>
      <c r="U45" s="43" t="s">
        <v>901</v>
      </c>
      <c r="V45" s="3"/>
      <c r="W45" s="30"/>
      <c r="X45" s="81" t="str">
        <f t="shared" si="2"/>
        <v>Học lại</v>
      </c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</row>
    <row r="46" spans="2:39" ht="16.5" customHeight="1" x14ac:dyDescent="0.25">
      <c r="B46" s="31">
        <v>37</v>
      </c>
      <c r="C46" s="32" t="s">
        <v>825</v>
      </c>
      <c r="D46" s="33" t="s">
        <v>826</v>
      </c>
      <c r="E46" s="34" t="s">
        <v>86</v>
      </c>
      <c r="F46" s="35" t="s">
        <v>183</v>
      </c>
      <c r="G46" s="32" t="s">
        <v>567</v>
      </c>
      <c r="H46" s="36">
        <v>8</v>
      </c>
      <c r="I46" s="36">
        <v>8</v>
      </c>
      <c r="J46" s="36" t="s">
        <v>30</v>
      </c>
      <c r="K46" s="36">
        <v>8</v>
      </c>
      <c r="L46" s="44"/>
      <c r="M46" s="44"/>
      <c r="N46" s="44"/>
      <c r="O46" s="88"/>
      <c r="P46" s="38"/>
      <c r="Q46" s="39">
        <f t="shared" si="3"/>
        <v>3.2</v>
      </c>
      <c r="R46" s="40" t="str">
        <f t="shared" si="0"/>
        <v>F</v>
      </c>
      <c r="S46" s="41" t="str">
        <f t="shared" si="1"/>
        <v>Kém</v>
      </c>
      <c r="T46" s="42" t="str">
        <f t="shared" si="4"/>
        <v/>
      </c>
      <c r="U46" s="43" t="s">
        <v>901</v>
      </c>
      <c r="V46" s="3"/>
      <c r="W46" s="30"/>
      <c r="X46" s="81" t="str">
        <f t="shared" si="2"/>
        <v>Học lại</v>
      </c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</row>
    <row r="47" spans="2:39" ht="16.5" customHeight="1" x14ac:dyDescent="0.25">
      <c r="B47" s="31">
        <v>38</v>
      </c>
      <c r="C47" s="32" t="s">
        <v>827</v>
      </c>
      <c r="D47" s="33" t="s">
        <v>142</v>
      </c>
      <c r="E47" s="34" t="s">
        <v>828</v>
      </c>
      <c r="F47" s="35" t="s">
        <v>829</v>
      </c>
      <c r="G47" s="32" t="s">
        <v>588</v>
      </c>
      <c r="H47" s="36">
        <v>8</v>
      </c>
      <c r="I47" s="36">
        <v>7</v>
      </c>
      <c r="J47" s="36" t="s">
        <v>30</v>
      </c>
      <c r="K47" s="36">
        <v>7</v>
      </c>
      <c r="L47" s="44"/>
      <c r="M47" s="44"/>
      <c r="N47" s="44"/>
      <c r="O47" s="88"/>
      <c r="P47" s="38"/>
      <c r="Q47" s="39">
        <f t="shared" si="3"/>
        <v>2.9</v>
      </c>
      <c r="R47" s="40" t="str">
        <f t="shared" si="0"/>
        <v>F</v>
      </c>
      <c r="S47" s="41" t="str">
        <f t="shared" si="1"/>
        <v>Kém</v>
      </c>
      <c r="T47" s="42" t="str">
        <f t="shared" si="4"/>
        <v/>
      </c>
      <c r="U47" s="43" t="s">
        <v>901</v>
      </c>
      <c r="V47" s="3"/>
      <c r="W47" s="30"/>
      <c r="X47" s="81" t="str">
        <f t="shared" si="2"/>
        <v>Học lại</v>
      </c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69"/>
      <c r="AL47" s="69"/>
      <c r="AM47" s="69"/>
    </row>
    <row r="48" spans="2:39" ht="16.5" customHeight="1" x14ac:dyDescent="0.25">
      <c r="B48" s="31">
        <v>39</v>
      </c>
      <c r="C48" s="32" t="s">
        <v>830</v>
      </c>
      <c r="D48" s="33" t="s">
        <v>75</v>
      </c>
      <c r="E48" s="34" t="s">
        <v>87</v>
      </c>
      <c r="F48" s="35" t="s">
        <v>629</v>
      </c>
      <c r="G48" s="32" t="s">
        <v>577</v>
      </c>
      <c r="H48" s="36">
        <v>8</v>
      </c>
      <c r="I48" s="36">
        <v>7</v>
      </c>
      <c r="J48" s="36" t="s">
        <v>30</v>
      </c>
      <c r="K48" s="36">
        <v>8</v>
      </c>
      <c r="L48" s="44"/>
      <c r="M48" s="44"/>
      <c r="N48" s="44"/>
      <c r="O48" s="88"/>
      <c r="P48" s="38"/>
      <c r="Q48" s="39">
        <f t="shared" si="3"/>
        <v>3.1</v>
      </c>
      <c r="R48" s="40" t="str">
        <f t="shared" si="0"/>
        <v>F</v>
      </c>
      <c r="S48" s="41" t="str">
        <f t="shared" si="1"/>
        <v>Kém</v>
      </c>
      <c r="T48" s="42" t="str">
        <f t="shared" si="4"/>
        <v/>
      </c>
      <c r="U48" s="43" t="s">
        <v>901</v>
      </c>
      <c r="V48" s="3"/>
      <c r="W48" s="30"/>
      <c r="X48" s="81" t="str">
        <f t="shared" si="2"/>
        <v>Học lại</v>
      </c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69"/>
      <c r="AM48" s="69"/>
    </row>
    <row r="49" spans="2:39" ht="16.5" customHeight="1" x14ac:dyDescent="0.25">
      <c r="B49" s="31">
        <v>40</v>
      </c>
      <c r="C49" s="32" t="s">
        <v>831</v>
      </c>
      <c r="D49" s="33" t="s">
        <v>75</v>
      </c>
      <c r="E49" s="34" t="s">
        <v>521</v>
      </c>
      <c r="F49" s="35" t="s">
        <v>832</v>
      </c>
      <c r="G49" s="32" t="s">
        <v>577</v>
      </c>
      <c r="H49" s="36">
        <v>7</v>
      </c>
      <c r="I49" s="36">
        <v>8</v>
      </c>
      <c r="J49" s="36" t="s">
        <v>30</v>
      </c>
      <c r="K49" s="36">
        <v>7</v>
      </c>
      <c r="L49" s="44"/>
      <c r="M49" s="44"/>
      <c r="N49" s="44"/>
      <c r="O49" s="88"/>
      <c r="P49" s="38"/>
      <c r="Q49" s="39">
        <f t="shared" si="3"/>
        <v>2.9</v>
      </c>
      <c r="R49" s="40" t="str">
        <f t="shared" si="0"/>
        <v>F</v>
      </c>
      <c r="S49" s="41" t="str">
        <f t="shared" si="1"/>
        <v>Kém</v>
      </c>
      <c r="T49" s="42" t="str">
        <f t="shared" si="4"/>
        <v/>
      </c>
      <c r="U49" s="43" t="s">
        <v>901</v>
      </c>
      <c r="V49" s="3"/>
      <c r="W49" s="30"/>
      <c r="X49" s="81" t="str">
        <f t="shared" si="2"/>
        <v>Học lại</v>
      </c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69"/>
    </row>
    <row r="50" spans="2:39" ht="16.5" customHeight="1" x14ac:dyDescent="0.25">
      <c r="B50" s="31">
        <v>41</v>
      </c>
      <c r="C50" s="32" t="s">
        <v>833</v>
      </c>
      <c r="D50" s="33" t="s">
        <v>98</v>
      </c>
      <c r="E50" s="34" t="s">
        <v>521</v>
      </c>
      <c r="F50" s="35" t="s">
        <v>834</v>
      </c>
      <c r="G50" s="32" t="s">
        <v>571</v>
      </c>
      <c r="H50" s="36">
        <v>8</v>
      </c>
      <c r="I50" s="36">
        <v>7</v>
      </c>
      <c r="J50" s="36" t="s">
        <v>30</v>
      </c>
      <c r="K50" s="36">
        <v>8</v>
      </c>
      <c r="L50" s="44"/>
      <c r="M50" s="44"/>
      <c r="N50" s="44"/>
      <c r="O50" s="88"/>
      <c r="P50" s="38"/>
      <c r="Q50" s="39">
        <f t="shared" si="3"/>
        <v>3.1</v>
      </c>
      <c r="R50" s="40" t="str">
        <f t="shared" si="0"/>
        <v>F</v>
      </c>
      <c r="S50" s="41" t="str">
        <f t="shared" si="1"/>
        <v>Kém</v>
      </c>
      <c r="T50" s="42" t="str">
        <f t="shared" si="4"/>
        <v/>
      </c>
      <c r="U50" s="43" t="s">
        <v>901</v>
      </c>
      <c r="V50" s="3"/>
      <c r="W50" s="30"/>
      <c r="X50" s="81" t="str">
        <f t="shared" si="2"/>
        <v>Học lại</v>
      </c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  <c r="AM50" s="69"/>
    </row>
    <row r="51" spans="2:39" ht="16.5" customHeight="1" x14ac:dyDescent="0.25">
      <c r="B51" s="31">
        <v>42</v>
      </c>
      <c r="C51" s="32" t="s">
        <v>835</v>
      </c>
      <c r="D51" s="33" t="s">
        <v>836</v>
      </c>
      <c r="E51" s="34" t="s">
        <v>88</v>
      </c>
      <c r="F51" s="35" t="s">
        <v>837</v>
      </c>
      <c r="G51" s="32" t="s">
        <v>567</v>
      </c>
      <c r="H51" s="36">
        <v>7</v>
      </c>
      <c r="I51" s="36">
        <v>7</v>
      </c>
      <c r="J51" s="36" t="s">
        <v>30</v>
      </c>
      <c r="K51" s="36">
        <v>7</v>
      </c>
      <c r="L51" s="44"/>
      <c r="M51" s="44"/>
      <c r="N51" s="44"/>
      <c r="O51" s="88"/>
      <c r="P51" s="38"/>
      <c r="Q51" s="39">
        <f t="shared" si="3"/>
        <v>2.8</v>
      </c>
      <c r="R51" s="40" t="str">
        <f t="shared" si="0"/>
        <v>F</v>
      </c>
      <c r="S51" s="41" t="str">
        <f t="shared" si="1"/>
        <v>Kém</v>
      </c>
      <c r="T51" s="42" t="str">
        <f t="shared" si="4"/>
        <v/>
      </c>
      <c r="U51" s="43" t="s">
        <v>901</v>
      </c>
      <c r="V51" s="3"/>
      <c r="W51" s="30"/>
      <c r="X51" s="81" t="str">
        <f t="shared" si="2"/>
        <v>Học lại</v>
      </c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</row>
    <row r="52" spans="2:39" ht="16.5" customHeight="1" x14ac:dyDescent="0.25">
      <c r="B52" s="31">
        <v>43</v>
      </c>
      <c r="C52" s="32" t="s">
        <v>838</v>
      </c>
      <c r="D52" s="33" t="s">
        <v>75</v>
      </c>
      <c r="E52" s="34" t="s">
        <v>88</v>
      </c>
      <c r="F52" s="35" t="s">
        <v>839</v>
      </c>
      <c r="G52" s="32" t="s">
        <v>571</v>
      </c>
      <c r="H52" s="36">
        <v>7</v>
      </c>
      <c r="I52" s="36">
        <v>7</v>
      </c>
      <c r="J52" s="36" t="s">
        <v>30</v>
      </c>
      <c r="K52" s="36">
        <v>7</v>
      </c>
      <c r="L52" s="44"/>
      <c r="M52" s="44"/>
      <c r="N52" s="44"/>
      <c r="O52" s="88"/>
      <c r="P52" s="38"/>
      <c r="Q52" s="39">
        <f t="shared" si="3"/>
        <v>2.8</v>
      </c>
      <c r="R52" s="40" t="str">
        <f t="shared" si="0"/>
        <v>F</v>
      </c>
      <c r="S52" s="41" t="str">
        <f t="shared" si="1"/>
        <v>Kém</v>
      </c>
      <c r="T52" s="42" t="str">
        <f t="shared" si="4"/>
        <v/>
      </c>
      <c r="U52" s="43" t="s">
        <v>901</v>
      </c>
      <c r="V52" s="3"/>
      <c r="W52" s="30"/>
      <c r="X52" s="81" t="str">
        <f t="shared" si="2"/>
        <v>Học lại</v>
      </c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</row>
    <row r="53" spans="2:39" ht="16.5" customHeight="1" x14ac:dyDescent="0.25">
      <c r="B53" s="31">
        <v>44</v>
      </c>
      <c r="C53" s="32" t="s">
        <v>840</v>
      </c>
      <c r="D53" s="33" t="s">
        <v>841</v>
      </c>
      <c r="E53" s="34" t="s">
        <v>88</v>
      </c>
      <c r="F53" s="35" t="s">
        <v>360</v>
      </c>
      <c r="G53" s="32" t="s">
        <v>577</v>
      </c>
      <c r="H53" s="36">
        <v>7</v>
      </c>
      <c r="I53" s="36">
        <v>7</v>
      </c>
      <c r="J53" s="36" t="s">
        <v>30</v>
      </c>
      <c r="K53" s="36">
        <v>7</v>
      </c>
      <c r="L53" s="44"/>
      <c r="M53" s="44"/>
      <c r="N53" s="44"/>
      <c r="O53" s="88"/>
      <c r="P53" s="38"/>
      <c r="Q53" s="39">
        <f t="shared" si="3"/>
        <v>2.8</v>
      </c>
      <c r="R53" s="40" t="str">
        <f t="shared" si="0"/>
        <v>F</v>
      </c>
      <c r="S53" s="41" t="str">
        <f t="shared" si="1"/>
        <v>Kém</v>
      </c>
      <c r="T53" s="42" t="str">
        <f t="shared" si="4"/>
        <v/>
      </c>
      <c r="U53" s="43" t="s">
        <v>901</v>
      </c>
      <c r="V53" s="3"/>
      <c r="W53" s="30"/>
      <c r="X53" s="81" t="str">
        <f t="shared" si="2"/>
        <v>Học lại</v>
      </c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69"/>
      <c r="AJ53" s="69"/>
      <c r="AK53" s="69"/>
      <c r="AL53" s="69"/>
      <c r="AM53" s="69"/>
    </row>
    <row r="54" spans="2:39" ht="16.5" customHeight="1" x14ac:dyDescent="0.25">
      <c r="B54" s="31">
        <v>45</v>
      </c>
      <c r="C54" s="32" t="s">
        <v>842</v>
      </c>
      <c r="D54" s="33" t="s">
        <v>843</v>
      </c>
      <c r="E54" s="34" t="s">
        <v>140</v>
      </c>
      <c r="F54" s="35" t="s">
        <v>844</v>
      </c>
      <c r="G54" s="32" t="s">
        <v>577</v>
      </c>
      <c r="H54" s="36">
        <v>7</v>
      </c>
      <c r="I54" s="36">
        <v>7</v>
      </c>
      <c r="J54" s="36" t="s">
        <v>30</v>
      </c>
      <c r="K54" s="36">
        <v>7</v>
      </c>
      <c r="L54" s="44"/>
      <c r="M54" s="44"/>
      <c r="N54" s="44"/>
      <c r="O54" s="88"/>
      <c r="P54" s="38"/>
      <c r="Q54" s="39">
        <f t="shared" si="3"/>
        <v>2.8</v>
      </c>
      <c r="R54" s="40" t="str">
        <f t="shared" si="0"/>
        <v>F</v>
      </c>
      <c r="S54" s="41" t="str">
        <f t="shared" si="1"/>
        <v>Kém</v>
      </c>
      <c r="T54" s="42" t="str">
        <f t="shared" si="4"/>
        <v/>
      </c>
      <c r="U54" s="43" t="s">
        <v>901</v>
      </c>
      <c r="V54" s="3"/>
      <c r="W54" s="30"/>
      <c r="X54" s="81" t="str">
        <f t="shared" si="2"/>
        <v>Học lại</v>
      </c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</row>
    <row r="55" spans="2:39" ht="16.5" customHeight="1" x14ac:dyDescent="0.25">
      <c r="B55" s="31">
        <v>46</v>
      </c>
      <c r="C55" s="32" t="s">
        <v>845</v>
      </c>
      <c r="D55" s="33" t="s">
        <v>127</v>
      </c>
      <c r="E55" s="34" t="s">
        <v>846</v>
      </c>
      <c r="F55" s="35" t="s">
        <v>847</v>
      </c>
      <c r="G55" s="32" t="s">
        <v>567</v>
      </c>
      <c r="H55" s="36">
        <v>8</v>
      </c>
      <c r="I55" s="36">
        <v>8</v>
      </c>
      <c r="J55" s="36" t="s">
        <v>30</v>
      </c>
      <c r="K55" s="36">
        <v>7</v>
      </c>
      <c r="L55" s="44"/>
      <c r="M55" s="44"/>
      <c r="N55" s="44"/>
      <c r="O55" s="88"/>
      <c r="P55" s="38"/>
      <c r="Q55" s="39">
        <f t="shared" si="3"/>
        <v>3</v>
      </c>
      <c r="R55" s="40" t="str">
        <f t="shared" si="0"/>
        <v>F</v>
      </c>
      <c r="S55" s="41" t="str">
        <f t="shared" si="1"/>
        <v>Kém</v>
      </c>
      <c r="T55" s="42" t="str">
        <f t="shared" si="4"/>
        <v/>
      </c>
      <c r="U55" s="43" t="s">
        <v>901</v>
      </c>
      <c r="V55" s="3"/>
      <c r="W55" s="30"/>
      <c r="X55" s="81" t="str">
        <f t="shared" si="2"/>
        <v>Học lại</v>
      </c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</row>
    <row r="56" spans="2:39" ht="16.5" customHeight="1" x14ac:dyDescent="0.25">
      <c r="B56" s="31">
        <v>47</v>
      </c>
      <c r="C56" s="32" t="s">
        <v>848</v>
      </c>
      <c r="D56" s="33" t="s">
        <v>127</v>
      </c>
      <c r="E56" s="34" t="s">
        <v>849</v>
      </c>
      <c r="F56" s="35" t="s">
        <v>850</v>
      </c>
      <c r="G56" s="32" t="s">
        <v>588</v>
      </c>
      <c r="H56" s="36">
        <v>8</v>
      </c>
      <c r="I56" s="36">
        <v>8</v>
      </c>
      <c r="J56" s="36" t="s">
        <v>30</v>
      </c>
      <c r="K56" s="36">
        <v>7</v>
      </c>
      <c r="L56" s="44"/>
      <c r="M56" s="44"/>
      <c r="N56" s="44"/>
      <c r="O56" s="88"/>
      <c r="P56" s="38"/>
      <c r="Q56" s="39">
        <f t="shared" si="3"/>
        <v>3</v>
      </c>
      <c r="R56" s="40" t="str">
        <f t="shared" si="0"/>
        <v>F</v>
      </c>
      <c r="S56" s="41" t="str">
        <f t="shared" si="1"/>
        <v>Kém</v>
      </c>
      <c r="T56" s="42" t="str">
        <f t="shared" si="4"/>
        <v/>
      </c>
      <c r="U56" s="43" t="s">
        <v>901</v>
      </c>
      <c r="V56" s="3"/>
      <c r="W56" s="30"/>
      <c r="X56" s="81" t="str">
        <f t="shared" si="2"/>
        <v>Học lại</v>
      </c>
      <c r="Y56" s="69"/>
      <c r="Z56" s="69"/>
      <c r="AA56" s="69"/>
      <c r="AB56" s="69"/>
      <c r="AC56" s="69"/>
      <c r="AD56" s="69"/>
      <c r="AE56" s="69"/>
      <c r="AF56" s="69"/>
      <c r="AG56" s="69"/>
      <c r="AH56" s="69"/>
      <c r="AI56" s="69"/>
      <c r="AJ56" s="69"/>
      <c r="AK56" s="69"/>
      <c r="AL56" s="69"/>
      <c r="AM56" s="69"/>
    </row>
    <row r="57" spans="2:39" ht="16.5" customHeight="1" x14ac:dyDescent="0.25">
      <c r="B57" s="31">
        <v>48</v>
      </c>
      <c r="C57" s="32" t="s">
        <v>851</v>
      </c>
      <c r="D57" s="33" t="s">
        <v>852</v>
      </c>
      <c r="E57" s="34" t="s">
        <v>265</v>
      </c>
      <c r="F57" s="35" t="s">
        <v>476</v>
      </c>
      <c r="G57" s="32" t="s">
        <v>577</v>
      </c>
      <c r="H57" s="36">
        <v>8</v>
      </c>
      <c r="I57" s="36">
        <v>8</v>
      </c>
      <c r="J57" s="36" t="s">
        <v>30</v>
      </c>
      <c r="K57" s="36">
        <v>8</v>
      </c>
      <c r="L57" s="44"/>
      <c r="M57" s="44"/>
      <c r="N57" s="44"/>
      <c r="O57" s="88"/>
      <c r="P57" s="38"/>
      <c r="Q57" s="39">
        <f t="shared" si="3"/>
        <v>3.2</v>
      </c>
      <c r="R57" s="40" t="str">
        <f t="shared" si="0"/>
        <v>F</v>
      </c>
      <c r="S57" s="41" t="str">
        <f t="shared" si="1"/>
        <v>Kém</v>
      </c>
      <c r="T57" s="42" t="str">
        <f t="shared" si="4"/>
        <v/>
      </c>
      <c r="U57" s="43" t="s">
        <v>901</v>
      </c>
      <c r="V57" s="3"/>
      <c r="W57" s="30"/>
      <c r="X57" s="81" t="str">
        <f t="shared" si="2"/>
        <v>Học lại</v>
      </c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69"/>
      <c r="AK57" s="69"/>
      <c r="AL57" s="69"/>
      <c r="AM57" s="69"/>
    </row>
    <row r="58" spans="2:39" ht="16.5" customHeight="1" x14ac:dyDescent="0.25">
      <c r="B58" s="31">
        <v>49</v>
      </c>
      <c r="C58" s="32" t="s">
        <v>853</v>
      </c>
      <c r="D58" s="33" t="s">
        <v>139</v>
      </c>
      <c r="E58" s="34" t="s">
        <v>268</v>
      </c>
      <c r="F58" s="35" t="s">
        <v>854</v>
      </c>
      <c r="G58" s="32" t="s">
        <v>577</v>
      </c>
      <c r="H58" s="36">
        <v>7</v>
      </c>
      <c r="I58" s="36">
        <v>8</v>
      </c>
      <c r="J58" s="36" t="s">
        <v>30</v>
      </c>
      <c r="K58" s="36">
        <v>7</v>
      </c>
      <c r="L58" s="44"/>
      <c r="M58" s="44"/>
      <c r="N58" s="44"/>
      <c r="O58" s="88"/>
      <c r="P58" s="38"/>
      <c r="Q58" s="39">
        <f t="shared" si="3"/>
        <v>2.9</v>
      </c>
      <c r="R58" s="40" t="str">
        <f t="shared" si="0"/>
        <v>F</v>
      </c>
      <c r="S58" s="41" t="str">
        <f t="shared" si="1"/>
        <v>Kém</v>
      </c>
      <c r="T58" s="42" t="str">
        <f t="shared" si="4"/>
        <v/>
      </c>
      <c r="U58" s="43" t="s">
        <v>901</v>
      </c>
      <c r="V58" s="3"/>
      <c r="W58" s="30"/>
      <c r="X58" s="81" t="str">
        <f t="shared" si="2"/>
        <v>Học lại</v>
      </c>
      <c r="Y58" s="69"/>
      <c r="Z58" s="69"/>
      <c r="AA58" s="69"/>
      <c r="AB58" s="69"/>
      <c r="AC58" s="69"/>
      <c r="AD58" s="69"/>
      <c r="AE58" s="69"/>
      <c r="AF58" s="69"/>
      <c r="AG58" s="69"/>
      <c r="AH58" s="69"/>
      <c r="AI58" s="69"/>
      <c r="AJ58" s="69"/>
      <c r="AK58" s="69"/>
      <c r="AL58" s="69"/>
      <c r="AM58" s="69"/>
    </row>
    <row r="59" spans="2:39" ht="16.5" customHeight="1" x14ac:dyDescent="0.25">
      <c r="B59" s="31">
        <v>50</v>
      </c>
      <c r="C59" s="32" t="s">
        <v>855</v>
      </c>
      <c r="D59" s="33" t="s">
        <v>73</v>
      </c>
      <c r="E59" s="34" t="s">
        <v>415</v>
      </c>
      <c r="F59" s="35" t="s">
        <v>856</v>
      </c>
      <c r="G59" s="32" t="s">
        <v>567</v>
      </c>
      <c r="H59" s="36">
        <v>8</v>
      </c>
      <c r="I59" s="36">
        <v>7</v>
      </c>
      <c r="J59" s="36" t="s">
        <v>30</v>
      </c>
      <c r="K59" s="36">
        <v>8</v>
      </c>
      <c r="L59" s="44"/>
      <c r="M59" s="44"/>
      <c r="N59" s="44"/>
      <c r="O59" s="88"/>
      <c r="P59" s="38"/>
      <c r="Q59" s="39">
        <f t="shared" si="3"/>
        <v>3.1</v>
      </c>
      <c r="R59" s="40" t="str">
        <f t="shared" si="0"/>
        <v>F</v>
      </c>
      <c r="S59" s="41" t="str">
        <f t="shared" si="1"/>
        <v>Kém</v>
      </c>
      <c r="T59" s="42" t="str">
        <f t="shared" si="4"/>
        <v/>
      </c>
      <c r="U59" s="43" t="s">
        <v>901</v>
      </c>
      <c r="V59" s="3"/>
      <c r="W59" s="30"/>
      <c r="X59" s="81" t="str">
        <f t="shared" si="2"/>
        <v>Học lại</v>
      </c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I59" s="69"/>
      <c r="AJ59" s="69"/>
      <c r="AK59" s="69"/>
      <c r="AL59" s="69"/>
      <c r="AM59" s="69"/>
    </row>
    <row r="60" spans="2:39" ht="16.5" customHeight="1" x14ac:dyDescent="0.25">
      <c r="B60" s="31">
        <v>51</v>
      </c>
      <c r="C60" s="32" t="s">
        <v>857</v>
      </c>
      <c r="D60" s="33" t="s">
        <v>75</v>
      </c>
      <c r="E60" s="34" t="s">
        <v>415</v>
      </c>
      <c r="F60" s="35" t="s">
        <v>858</v>
      </c>
      <c r="G60" s="32" t="s">
        <v>571</v>
      </c>
      <c r="H60" s="36">
        <v>9</v>
      </c>
      <c r="I60" s="36">
        <v>8</v>
      </c>
      <c r="J60" s="36" t="s">
        <v>30</v>
      </c>
      <c r="K60" s="36">
        <v>8</v>
      </c>
      <c r="L60" s="44"/>
      <c r="M60" s="44"/>
      <c r="N60" s="44"/>
      <c r="O60" s="88"/>
      <c r="P60" s="38"/>
      <c r="Q60" s="39">
        <f t="shared" si="3"/>
        <v>3.3</v>
      </c>
      <c r="R60" s="40" t="str">
        <f t="shared" si="0"/>
        <v>F</v>
      </c>
      <c r="S60" s="41" t="str">
        <f t="shared" si="1"/>
        <v>Kém</v>
      </c>
      <c r="T60" s="42" t="str">
        <f t="shared" si="4"/>
        <v/>
      </c>
      <c r="U60" s="43" t="s">
        <v>901</v>
      </c>
      <c r="V60" s="3"/>
      <c r="W60" s="30"/>
      <c r="X60" s="81" t="str">
        <f t="shared" si="2"/>
        <v>Học lại</v>
      </c>
      <c r="Y60" s="69"/>
      <c r="Z60" s="69"/>
      <c r="AA60" s="69"/>
      <c r="AB60" s="69"/>
      <c r="AC60" s="69"/>
      <c r="AD60" s="69"/>
      <c r="AE60" s="69"/>
      <c r="AF60" s="69"/>
      <c r="AG60" s="69"/>
      <c r="AH60" s="69"/>
      <c r="AI60" s="69"/>
      <c r="AJ60" s="69"/>
      <c r="AK60" s="69"/>
      <c r="AL60" s="69"/>
      <c r="AM60" s="69"/>
    </row>
    <row r="61" spans="2:39" ht="16.5" customHeight="1" x14ac:dyDescent="0.25">
      <c r="B61" s="31">
        <v>52</v>
      </c>
      <c r="C61" s="32" t="s">
        <v>859</v>
      </c>
      <c r="D61" s="33" t="s">
        <v>860</v>
      </c>
      <c r="E61" s="34" t="s">
        <v>93</v>
      </c>
      <c r="F61" s="35" t="s">
        <v>224</v>
      </c>
      <c r="G61" s="32" t="s">
        <v>571</v>
      </c>
      <c r="H61" s="36">
        <v>7</v>
      </c>
      <c r="I61" s="36">
        <v>7</v>
      </c>
      <c r="J61" s="36" t="s">
        <v>30</v>
      </c>
      <c r="K61" s="36">
        <v>7</v>
      </c>
      <c r="L61" s="44"/>
      <c r="M61" s="44"/>
      <c r="N61" s="44"/>
      <c r="O61" s="88"/>
      <c r="P61" s="38"/>
      <c r="Q61" s="39">
        <f t="shared" si="3"/>
        <v>2.8</v>
      </c>
      <c r="R61" s="40" t="str">
        <f t="shared" si="0"/>
        <v>F</v>
      </c>
      <c r="S61" s="41" t="str">
        <f t="shared" si="1"/>
        <v>Kém</v>
      </c>
      <c r="T61" s="42" t="str">
        <f t="shared" si="4"/>
        <v/>
      </c>
      <c r="U61" s="43" t="s">
        <v>901</v>
      </c>
      <c r="V61" s="3"/>
      <c r="W61" s="30"/>
      <c r="X61" s="81" t="str">
        <f t="shared" si="2"/>
        <v>Học lại</v>
      </c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69"/>
      <c r="AJ61" s="69"/>
      <c r="AK61" s="69"/>
      <c r="AL61" s="69"/>
      <c r="AM61" s="69"/>
    </row>
    <row r="62" spans="2:39" ht="16.5" customHeight="1" x14ac:dyDescent="0.25">
      <c r="B62" s="31">
        <v>53</v>
      </c>
      <c r="C62" s="32" t="s">
        <v>861</v>
      </c>
      <c r="D62" s="33" t="s">
        <v>862</v>
      </c>
      <c r="E62" s="34" t="s">
        <v>93</v>
      </c>
      <c r="F62" s="35" t="s">
        <v>708</v>
      </c>
      <c r="G62" s="32" t="s">
        <v>588</v>
      </c>
      <c r="H62" s="36">
        <v>8</v>
      </c>
      <c r="I62" s="36">
        <v>8</v>
      </c>
      <c r="J62" s="36" t="s">
        <v>30</v>
      </c>
      <c r="K62" s="36">
        <v>7</v>
      </c>
      <c r="L62" s="44"/>
      <c r="M62" s="44"/>
      <c r="N62" s="44"/>
      <c r="O62" s="88"/>
      <c r="P62" s="38"/>
      <c r="Q62" s="39">
        <f t="shared" si="3"/>
        <v>3</v>
      </c>
      <c r="R62" s="40" t="str">
        <f t="shared" si="0"/>
        <v>F</v>
      </c>
      <c r="S62" s="41" t="str">
        <f t="shared" si="1"/>
        <v>Kém</v>
      </c>
      <c r="T62" s="42" t="str">
        <f t="shared" si="4"/>
        <v/>
      </c>
      <c r="U62" s="43" t="s">
        <v>901</v>
      </c>
      <c r="V62" s="3"/>
      <c r="W62" s="30"/>
      <c r="X62" s="81" t="str">
        <f t="shared" si="2"/>
        <v>Học lại</v>
      </c>
      <c r="Y62" s="69"/>
      <c r="Z62" s="69"/>
      <c r="AA62" s="69"/>
      <c r="AB62" s="69"/>
      <c r="AC62" s="69"/>
      <c r="AD62" s="69"/>
      <c r="AE62" s="69"/>
      <c r="AF62" s="69"/>
      <c r="AG62" s="69"/>
      <c r="AH62" s="69"/>
      <c r="AI62" s="69"/>
      <c r="AJ62" s="69"/>
      <c r="AK62" s="69"/>
      <c r="AL62" s="69"/>
      <c r="AM62" s="69"/>
    </row>
    <row r="63" spans="2:39" ht="16.5" customHeight="1" x14ac:dyDescent="0.25">
      <c r="B63" s="31">
        <v>54</v>
      </c>
      <c r="C63" s="32" t="s">
        <v>863</v>
      </c>
      <c r="D63" s="33" t="s">
        <v>864</v>
      </c>
      <c r="E63" s="34" t="s">
        <v>865</v>
      </c>
      <c r="F63" s="35" t="s">
        <v>866</v>
      </c>
      <c r="G63" s="32" t="s">
        <v>577</v>
      </c>
      <c r="H63" s="36">
        <v>8</v>
      </c>
      <c r="I63" s="36">
        <v>8</v>
      </c>
      <c r="J63" s="36" t="s">
        <v>30</v>
      </c>
      <c r="K63" s="36">
        <v>8</v>
      </c>
      <c r="L63" s="44"/>
      <c r="M63" s="44"/>
      <c r="N63" s="44"/>
      <c r="O63" s="88"/>
      <c r="P63" s="38"/>
      <c r="Q63" s="39">
        <f t="shared" si="3"/>
        <v>3.2</v>
      </c>
      <c r="R63" s="40" t="str">
        <f t="shared" si="0"/>
        <v>F</v>
      </c>
      <c r="S63" s="41" t="str">
        <f t="shared" si="1"/>
        <v>Kém</v>
      </c>
      <c r="T63" s="42" t="str">
        <f t="shared" si="4"/>
        <v/>
      </c>
      <c r="U63" s="43" t="s">
        <v>901</v>
      </c>
      <c r="V63" s="3"/>
      <c r="W63" s="30"/>
      <c r="X63" s="81" t="str">
        <f t="shared" si="2"/>
        <v>Học lại</v>
      </c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  <c r="AM63" s="69"/>
    </row>
    <row r="64" spans="2:39" ht="16.5" customHeight="1" x14ac:dyDescent="0.25">
      <c r="B64" s="31">
        <v>55</v>
      </c>
      <c r="C64" s="32" t="s">
        <v>867</v>
      </c>
      <c r="D64" s="33" t="s">
        <v>868</v>
      </c>
      <c r="E64" s="34" t="s">
        <v>869</v>
      </c>
      <c r="F64" s="35" t="s">
        <v>870</v>
      </c>
      <c r="G64" s="32" t="s">
        <v>577</v>
      </c>
      <c r="H64" s="36">
        <v>8</v>
      </c>
      <c r="I64" s="36">
        <v>8</v>
      </c>
      <c r="J64" s="36" t="s">
        <v>30</v>
      </c>
      <c r="K64" s="36">
        <v>7</v>
      </c>
      <c r="L64" s="44"/>
      <c r="M64" s="44"/>
      <c r="N64" s="44"/>
      <c r="O64" s="88"/>
      <c r="P64" s="38"/>
      <c r="Q64" s="39">
        <f t="shared" si="3"/>
        <v>3</v>
      </c>
      <c r="R64" s="40" t="str">
        <f t="shared" si="0"/>
        <v>F</v>
      </c>
      <c r="S64" s="41" t="str">
        <f t="shared" si="1"/>
        <v>Kém</v>
      </c>
      <c r="T64" s="42" t="str">
        <f t="shared" si="4"/>
        <v/>
      </c>
      <c r="U64" s="43" t="s">
        <v>901</v>
      </c>
      <c r="V64" s="3"/>
      <c r="W64" s="30"/>
      <c r="X64" s="81" t="str">
        <f t="shared" si="2"/>
        <v>Học lại</v>
      </c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</row>
    <row r="65" spans="1:39" ht="16.5" customHeight="1" x14ac:dyDescent="0.25">
      <c r="B65" s="31">
        <v>56</v>
      </c>
      <c r="C65" s="32" t="s">
        <v>871</v>
      </c>
      <c r="D65" s="33" t="s">
        <v>73</v>
      </c>
      <c r="E65" s="34" t="s">
        <v>144</v>
      </c>
      <c r="F65" s="35" t="s">
        <v>872</v>
      </c>
      <c r="G65" s="32" t="s">
        <v>615</v>
      </c>
      <c r="H65" s="36">
        <v>9</v>
      </c>
      <c r="I65" s="36">
        <v>10</v>
      </c>
      <c r="J65" s="36" t="s">
        <v>30</v>
      </c>
      <c r="K65" s="36">
        <v>9</v>
      </c>
      <c r="L65" s="44"/>
      <c r="M65" s="44"/>
      <c r="N65" s="44"/>
      <c r="O65" s="88"/>
      <c r="P65" s="38"/>
      <c r="Q65" s="39">
        <f t="shared" si="3"/>
        <v>3.7</v>
      </c>
      <c r="R65" s="40" t="str">
        <f t="shared" si="0"/>
        <v>F</v>
      </c>
      <c r="S65" s="41" t="str">
        <f t="shared" si="1"/>
        <v>Kém</v>
      </c>
      <c r="T65" s="42" t="str">
        <f t="shared" si="4"/>
        <v/>
      </c>
      <c r="U65" s="43" t="s">
        <v>901</v>
      </c>
      <c r="V65" s="3"/>
      <c r="W65" s="30"/>
      <c r="X65" s="81" t="str">
        <f t="shared" si="2"/>
        <v>Học lại</v>
      </c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69"/>
      <c r="AK65" s="69"/>
      <c r="AL65" s="69"/>
      <c r="AM65" s="69"/>
    </row>
    <row r="66" spans="1:39" ht="16.5" customHeight="1" x14ac:dyDescent="0.25">
      <c r="B66" s="31">
        <v>57</v>
      </c>
      <c r="C66" s="32" t="s">
        <v>873</v>
      </c>
      <c r="D66" s="33" t="s">
        <v>98</v>
      </c>
      <c r="E66" s="34" t="s">
        <v>281</v>
      </c>
      <c r="F66" s="35" t="s">
        <v>874</v>
      </c>
      <c r="G66" s="32" t="s">
        <v>588</v>
      </c>
      <c r="H66" s="36">
        <v>9</v>
      </c>
      <c r="I66" s="36">
        <v>8</v>
      </c>
      <c r="J66" s="36" t="s">
        <v>30</v>
      </c>
      <c r="K66" s="36">
        <v>8</v>
      </c>
      <c r="L66" s="44"/>
      <c r="M66" s="44"/>
      <c r="N66" s="44"/>
      <c r="O66" s="88"/>
      <c r="P66" s="38"/>
      <c r="Q66" s="39">
        <f t="shared" si="3"/>
        <v>3.3</v>
      </c>
      <c r="R66" s="40" t="str">
        <f t="shared" si="0"/>
        <v>F</v>
      </c>
      <c r="S66" s="41" t="str">
        <f t="shared" si="1"/>
        <v>Kém</v>
      </c>
      <c r="T66" s="42" t="str">
        <f t="shared" si="4"/>
        <v/>
      </c>
      <c r="U66" s="43" t="s">
        <v>901</v>
      </c>
      <c r="V66" s="3"/>
      <c r="W66" s="30"/>
      <c r="X66" s="81" t="str">
        <f t="shared" si="2"/>
        <v>Học lại</v>
      </c>
      <c r="Y66" s="69"/>
      <c r="Z66" s="69"/>
      <c r="AA66" s="69"/>
      <c r="AB66" s="69"/>
      <c r="AC66" s="69"/>
      <c r="AD66" s="69"/>
      <c r="AE66" s="69"/>
      <c r="AF66" s="69"/>
      <c r="AG66" s="69"/>
      <c r="AH66" s="69"/>
      <c r="AI66" s="69"/>
      <c r="AJ66" s="69"/>
      <c r="AK66" s="69"/>
      <c r="AL66" s="69"/>
      <c r="AM66" s="69"/>
    </row>
    <row r="67" spans="1:39" ht="16.5" customHeight="1" x14ac:dyDescent="0.25">
      <c r="B67" s="31">
        <v>58</v>
      </c>
      <c r="C67" s="32" t="s">
        <v>875</v>
      </c>
      <c r="D67" s="33" t="s">
        <v>876</v>
      </c>
      <c r="E67" s="34" t="s">
        <v>96</v>
      </c>
      <c r="F67" s="35" t="s">
        <v>877</v>
      </c>
      <c r="G67" s="32" t="s">
        <v>577</v>
      </c>
      <c r="H67" s="36">
        <v>7</v>
      </c>
      <c r="I67" s="36">
        <v>8</v>
      </c>
      <c r="J67" s="36" t="s">
        <v>30</v>
      </c>
      <c r="K67" s="36">
        <v>7</v>
      </c>
      <c r="L67" s="44"/>
      <c r="M67" s="44"/>
      <c r="N67" s="44"/>
      <c r="O67" s="88"/>
      <c r="P67" s="38"/>
      <c r="Q67" s="39">
        <f t="shared" si="3"/>
        <v>2.9</v>
      </c>
      <c r="R67" s="40" t="str">
        <f t="shared" si="0"/>
        <v>F</v>
      </c>
      <c r="S67" s="41" t="str">
        <f t="shared" si="1"/>
        <v>Kém</v>
      </c>
      <c r="T67" s="42" t="str">
        <f t="shared" si="4"/>
        <v/>
      </c>
      <c r="U67" s="43" t="s">
        <v>901</v>
      </c>
      <c r="V67" s="3"/>
      <c r="W67" s="30"/>
      <c r="X67" s="81" t="str">
        <f t="shared" si="2"/>
        <v>Học lại</v>
      </c>
      <c r="Y67" s="69"/>
      <c r="Z67" s="69"/>
      <c r="AA67" s="69"/>
      <c r="AB67" s="69"/>
      <c r="AC67" s="69"/>
      <c r="AD67" s="69"/>
      <c r="AE67" s="69"/>
      <c r="AF67" s="69"/>
      <c r="AG67" s="69"/>
      <c r="AH67" s="69"/>
      <c r="AI67" s="69"/>
      <c r="AJ67" s="69"/>
      <c r="AK67" s="69"/>
      <c r="AL67" s="69"/>
      <c r="AM67" s="69"/>
    </row>
    <row r="68" spans="1:39" ht="16.5" customHeight="1" x14ac:dyDescent="0.25">
      <c r="B68" s="31">
        <v>59</v>
      </c>
      <c r="C68" s="32" t="s">
        <v>878</v>
      </c>
      <c r="D68" s="33" t="s">
        <v>879</v>
      </c>
      <c r="E68" s="34" t="s">
        <v>96</v>
      </c>
      <c r="F68" s="35" t="s">
        <v>698</v>
      </c>
      <c r="G68" s="32" t="s">
        <v>567</v>
      </c>
      <c r="H68" s="36">
        <v>9</v>
      </c>
      <c r="I68" s="36">
        <v>8</v>
      </c>
      <c r="J68" s="36" t="s">
        <v>30</v>
      </c>
      <c r="K68" s="36">
        <v>8</v>
      </c>
      <c r="L68" s="44"/>
      <c r="M68" s="44"/>
      <c r="N68" s="44"/>
      <c r="O68" s="88"/>
      <c r="P68" s="38"/>
      <c r="Q68" s="39">
        <f t="shared" si="3"/>
        <v>3.3</v>
      </c>
      <c r="R68" s="40" t="str">
        <f t="shared" si="0"/>
        <v>F</v>
      </c>
      <c r="S68" s="41" t="str">
        <f t="shared" si="1"/>
        <v>Kém</v>
      </c>
      <c r="T68" s="42" t="str">
        <f t="shared" si="4"/>
        <v/>
      </c>
      <c r="U68" s="43" t="s">
        <v>901</v>
      </c>
      <c r="V68" s="3"/>
      <c r="W68" s="30"/>
      <c r="X68" s="81" t="str">
        <f t="shared" si="2"/>
        <v>Học lại</v>
      </c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</row>
    <row r="69" spans="1:39" ht="16.5" customHeight="1" x14ac:dyDescent="0.25">
      <c r="B69" s="31">
        <v>60</v>
      </c>
      <c r="C69" s="32" t="s">
        <v>880</v>
      </c>
      <c r="D69" s="33" t="s">
        <v>367</v>
      </c>
      <c r="E69" s="34" t="s">
        <v>96</v>
      </c>
      <c r="F69" s="35" t="s">
        <v>881</v>
      </c>
      <c r="G69" s="32" t="s">
        <v>567</v>
      </c>
      <c r="H69" s="36">
        <v>8</v>
      </c>
      <c r="I69" s="36">
        <v>7</v>
      </c>
      <c r="J69" s="36" t="s">
        <v>30</v>
      </c>
      <c r="K69" s="36">
        <v>7</v>
      </c>
      <c r="L69" s="44"/>
      <c r="M69" s="44"/>
      <c r="N69" s="44"/>
      <c r="O69" s="88"/>
      <c r="P69" s="38"/>
      <c r="Q69" s="39">
        <f t="shared" si="3"/>
        <v>2.9</v>
      </c>
      <c r="R69" s="40" t="str">
        <f t="shared" si="0"/>
        <v>F</v>
      </c>
      <c r="S69" s="41" t="str">
        <f t="shared" si="1"/>
        <v>Kém</v>
      </c>
      <c r="T69" s="42" t="str">
        <f t="shared" si="4"/>
        <v/>
      </c>
      <c r="U69" s="43" t="s">
        <v>901</v>
      </c>
      <c r="V69" s="3"/>
      <c r="W69" s="30"/>
      <c r="X69" s="81" t="str">
        <f t="shared" si="2"/>
        <v>Học lại</v>
      </c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</row>
    <row r="70" spans="1:39" ht="16.5" customHeight="1" x14ac:dyDescent="0.25">
      <c r="B70" s="31">
        <v>61</v>
      </c>
      <c r="C70" s="32" t="s">
        <v>882</v>
      </c>
      <c r="D70" s="33" t="s">
        <v>883</v>
      </c>
      <c r="E70" s="34" t="s">
        <v>884</v>
      </c>
      <c r="F70" s="35" t="s">
        <v>829</v>
      </c>
      <c r="G70" s="32" t="s">
        <v>601</v>
      </c>
      <c r="H70" s="36">
        <v>7</v>
      </c>
      <c r="I70" s="36">
        <v>7</v>
      </c>
      <c r="J70" s="36" t="s">
        <v>30</v>
      </c>
      <c r="K70" s="36">
        <v>7</v>
      </c>
      <c r="L70" s="44"/>
      <c r="M70" s="44"/>
      <c r="N70" s="44"/>
      <c r="O70" s="88"/>
      <c r="P70" s="38"/>
      <c r="Q70" s="39">
        <f t="shared" si="3"/>
        <v>2.8</v>
      </c>
      <c r="R70" s="40" t="str">
        <f t="shared" si="0"/>
        <v>F</v>
      </c>
      <c r="S70" s="41" t="str">
        <f t="shared" si="1"/>
        <v>Kém</v>
      </c>
      <c r="T70" s="42" t="str">
        <f t="shared" si="4"/>
        <v/>
      </c>
      <c r="U70" s="43" t="s">
        <v>901</v>
      </c>
      <c r="V70" s="3"/>
      <c r="W70" s="30"/>
      <c r="X70" s="81" t="str">
        <f t="shared" si="2"/>
        <v>Học lại</v>
      </c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69"/>
      <c r="AK70" s="69"/>
      <c r="AL70" s="69"/>
      <c r="AM70" s="69"/>
    </row>
    <row r="71" spans="1:39" ht="16.5" customHeight="1" x14ac:dyDescent="0.25">
      <c r="B71" s="31">
        <v>62</v>
      </c>
      <c r="C71" s="32" t="s">
        <v>885</v>
      </c>
      <c r="D71" s="33" t="s">
        <v>886</v>
      </c>
      <c r="E71" s="34" t="s">
        <v>887</v>
      </c>
      <c r="F71" s="35" t="s">
        <v>844</v>
      </c>
      <c r="G71" s="32" t="s">
        <v>567</v>
      </c>
      <c r="H71" s="36">
        <v>8</v>
      </c>
      <c r="I71" s="36">
        <v>7</v>
      </c>
      <c r="J71" s="36" t="s">
        <v>30</v>
      </c>
      <c r="K71" s="36">
        <v>8</v>
      </c>
      <c r="L71" s="44"/>
      <c r="M71" s="44"/>
      <c r="N71" s="44"/>
      <c r="O71" s="88"/>
      <c r="P71" s="38"/>
      <c r="Q71" s="39">
        <f t="shared" si="3"/>
        <v>3.1</v>
      </c>
      <c r="R71" s="40" t="str">
        <f t="shared" si="0"/>
        <v>F</v>
      </c>
      <c r="S71" s="41" t="str">
        <f t="shared" si="1"/>
        <v>Kém</v>
      </c>
      <c r="T71" s="42" t="str">
        <f t="shared" si="4"/>
        <v/>
      </c>
      <c r="U71" s="43" t="s">
        <v>901</v>
      </c>
      <c r="V71" s="3"/>
      <c r="W71" s="30"/>
      <c r="X71" s="81" t="str">
        <f t="shared" si="2"/>
        <v>Học lại</v>
      </c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</row>
    <row r="72" spans="1:39" ht="16.5" customHeight="1" x14ac:dyDescent="0.25">
      <c r="B72" s="31">
        <v>63</v>
      </c>
      <c r="C72" s="32" t="s">
        <v>888</v>
      </c>
      <c r="D72" s="33" t="s">
        <v>889</v>
      </c>
      <c r="E72" s="34" t="s">
        <v>728</v>
      </c>
      <c r="F72" s="35" t="s">
        <v>872</v>
      </c>
      <c r="G72" s="32" t="s">
        <v>571</v>
      </c>
      <c r="H72" s="36">
        <v>7</v>
      </c>
      <c r="I72" s="36">
        <v>7</v>
      </c>
      <c r="J72" s="36" t="s">
        <v>30</v>
      </c>
      <c r="K72" s="36">
        <v>7</v>
      </c>
      <c r="L72" s="44"/>
      <c r="M72" s="44"/>
      <c r="N72" s="44"/>
      <c r="O72" s="88"/>
      <c r="P72" s="38"/>
      <c r="Q72" s="39">
        <f t="shared" si="3"/>
        <v>2.8</v>
      </c>
      <c r="R72" s="40" t="str">
        <f t="shared" si="0"/>
        <v>F</v>
      </c>
      <c r="S72" s="41" t="str">
        <f t="shared" si="1"/>
        <v>Kém</v>
      </c>
      <c r="T72" s="42" t="str">
        <f t="shared" si="4"/>
        <v/>
      </c>
      <c r="U72" s="43" t="s">
        <v>901</v>
      </c>
      <c r="V72" s="3"/>
      <c r="W72" s="30"/>
      <c r="X72" s="81" t="str">
        <f t="shared" si="2"/>
        <v>Học lại</v>
      </c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</row>
    <row r="73" spans="1:39" ht="16.5" customHeight="1" x14ac:dyDescent="0.25">
      <c r="B73" s="31">
        <v>64</v>
      </c>
      <c r="C73" s="32" t="s">
        <v>890</v>
      </c>
      <c r="D73" s="33" t="s">
        <v>891</v>
      </c>
      <c r="E73" s="34" t="s">
        <v>295</v>
      </c>
      <c r="F73" s="35" t="s">
        <v>892</v>
      </c>
      <c r="G73" s="32" t="s">
        <v>615</v>
      </c>
      <c r="H73" s="36">
        <v>9</v>
      </c>
      <c r="I73" s="36">
        <v>10</v>
      </c>
      <c r="J73" s="36" t="s">
        <v>30</v>
      </c>
      <c r="K73" s="36">
        <v>9</v>
      </c>
      <c r="L73" s="44"/>
      <c r="M73" s="44"/>
      <c r="N73" s="44"/>
      <c r="O73" s="88"/>
      <c r="P73" s="38"/>
      <c r="Q73" s="39">
        <f t="shared" si="3"/>
        <v>3.7</v>
      </c>
      <c r="R73" s="40" t="str">
        <f t="shared" si="0"/>
        <v>F</v>
      </c>
      <c r="S73" s="41" t="str">
        <f t="shared" si="1"/>
        <v>Kém</v>
      </c>
      <c r="T73" s="42" t="str">
        <f t="shared" si="4"/>
        <v/>
      </c>
      <c r="U73" s="43" t="s">
        <v>901</v>
      </c>
      <c r="V73" s="3"/>
      <c r="W73" s="30"/>
      <c r="X73" s="81" t="str">
        <f t="shared" si="2"/>
        <v>Học lại</v>
      </c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69"/>
    </row>
    <row r="74" spans="1:39" ht="16.5" customHeight="1" x14ac:dyDescent="0.25">
      <c r="B74" s="31">
        <v>65</v>
      </c>
      <c r="C74" s="32" t="s">
        <v>893</v>
      </c>
      <c r="D74" s="33" t="s">
        <v>119</v>
      </c>
      <c r="E74" s="34" t="s">
        <v>99</v>
      </c>
      <c r="F74" s="35" t="s">
        <v>894</v>
      </c>
      <c r="G74" s="32" t="s">
        <v>567</v>
      </c>
      <c r="H74" s="36">
        <v>8</v>
      </c>
      <c r="I74" s="36">
        <v>7</v>
      </c>
      <c r="J74" s="36" t="s">
        <v>30</v>
      </c>
      <c r="K74" s="36">
        <v>8</v>
      </c>
      <c r="L74" s="44"/>
      <c r="M74" s="44"/>
      <c r="N74" s="44"/>
      <c r="O74" s="88"/>
      <c r="P74" s="38"/>
      <c r="Q74" s="39">
        <f t="shared" si="3"/>
        <v>3.1</v>
      </c>
      <c r="R74" s="40" t="str">
        <f t="shared" ref="R74:R75" si="5">IF(AND($Q74&gt;=9,$Q74&lt;=10),"A+","")&amp;IF(AND($Q74&gt;=8.5,$Q74&lt;=8.9),"A","")&amp;IF(AND($Q74&gt;=8,$Q74&lt;=8.4),"B+","")&amp;IF(AND($Q74&gt;=7,$Q74&lt;=7.9),"B","")&amp;IF(AND($Q74&gt;=6.5,$Q74&lt;=6.9),"C+","")&amp;IF(AND($Q74&gt;=5.5,$Q74&lt;=6.4),"C","")&amp;IF(AND($Q74&gt;=5,$Q74&lt;=5.4),"D+","")&amp;IF(AND($Q74&gt;=4,$Q74&lt;=4.9),"D","")&amp;IF(AND($Q74&lt;4),"F","")</f>
        <v>F</v>
      </c>
      <c r="S74" s="41" t="str">
        <f t="shared" ref="S74:S75" si="6">IF($Q74&lt;4,"Kém",IF(AND($Q74&gt;=4,$Q74&lt;=5.4),"Trung bình yếu",IF(AND($Q74&gt;=5.5,$Q74&lt;=6.9),"Trung bình",IF(AND($Q74&gt;=7,$Q74&lt;=8.4),"Khá",IF(AND($Q74&gt;=8.5,$Q74&lt;=10),"Giỏi","")))))</f>
        <v>Kém</v>
      </c>
      <c r="T74" s="42" t="str">
        <f t="shared" si="4"/>
        <v/>
      </c>
      <c r="U74" s="43" t="s">
        <v>901</v>
      </c>
      <c r="V74" s="3"/>
      <c r="W74" s="30"/>
      <c r="X74" s="81" t="str">
        <f t="shared" si="2"/>
        <v>Học lại</v>
      </c>
      <c r="Y74" s="69"/>
      <c r="Z74" s="69"/>
      <c r="AA74" s="69"/>
      <c r="AB74" s="69"/>
      <c r="AC74" s="69"/>
      <c r="AD74" s="69"/>
      <c r="AE74" s="69"/>
      <c r="AF74" s="69"/>
      <c r="AG74" s="69"/>
      <c r="AH74" s="69"/>
      <c r="AI74" s="69"/>
      <c r="AJ74" s="69"/>
      <c r="AK74" s="69"/>
      <c r="AL74" s="69"/>
      <c r="AM74" s="69"/>
    </row>
    <row r="75" spans="1:39" ht="16.5" customHeight="1" x14ac:dyDescent="0.25">
      <c r="B75" s="31">
        <v>66</v>
      </c>
      <c r="C75" s="32" t="s">
        <v>895</v>
      </c>
      <c r="D75" s="33" t="s">
        <v>896</v>
      </c>
      <c r="E75" s="34" t="s">
        <v>897</v>
      </c>
      <c r="F75" s="35" t="s">
        <v>898</v>
      </c>
      <c r="G75" s="32" t="s">
        <v>577</v>
      </c>
      <c r="H75" s="36">
        <v>7</v>
      </c>
      <c r="I75" s="36">
        <v>7</v>
      </c>
      <c r="J75" s="36" t="s">
        <v>30</v>
      </c>
      <c r="K75" s="36">
        <v>7</v>
      </c>
      <c r="L75" s="44"/>
      <c r="M75" s="44"/>
      <c r="N75" s="44"/>
      <c r="O75" s="88"/>
      <c r="P75" s="38"/>
      <c r="Q75" s="39">
        <f t="shared" si="3"/>
        <v>2.8</v>
      </c>
      <c r="R75" s="40" t="str">
        <f t="shared" si="5"/>
        <v>F</v>
      </c>
      <c r="S75" s="41" t="str">
        <f t="shared" si="6"/>
        <v>Kém</v>
      </c>
      <c r="T75" s="42" t="str">
        <f t="shared" si="4"/>
        <v/>
      </c>
      <c r="U75" s="43" t="s">
        <v>901</v>
      </c>
      <c r="V75" s="3"/>
      <c r="W75" s="30"/>
      <c r="X75" s="81" t="str">
        <f t="shared" ref="X75" si="7">IF(T75="Không đủ ĐKDT","Học lại",IF(T75="Đình chỉ thi","Học lại",IF(AND(MID(G75,2,2)&gt;="12",T75="Vắng"),"Học lại",IF(T75="Vắng có phép", "Thi lại",IF(T75="Nợ học phí", "Thi lại",IF(AND((MID(G75,2,2)&lt;"12"),Q75&lt;4.5),"Thi lại",IF(Q75&lt;4,"Học lại","Đạt")))))))</f>
        <v>Học lại</v>
      </c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</row>
    <row r="76" spans="1:39" ht="9" customHeight="1" x14ac:dyDescent="0.25">
      <c r="A76" s="2"/>
      <c r="B76" s="45"/>
      <c r="C76" s="46"/>
      <c r="D76" s="46"/>
      <c r="E76" s="47"/>
      <c r="F76" s="47"/>
      <c r="G76" s="47"/>
      <c r="H76" s="48"/>
      <c r="I76" s="49"/>
      <c r="J76" s="49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3"/>
    </row>
    <row r="77" spans="1:39" ht="16.5" hidden="1" x14ac:dyDescent="0.25">
      <c r="A77" s="2"/>
      <c r="B77" s="109" t="s">
        <v>31</v>
      </c>
      <c r="C77" s="109"/>
      <c r="D77" s="46"/>
      <c r="E77" s="47"/>
      <c r="F77" s="47"/>
      <c r="G77" s="47"/>
      <c r="H77" s="48"/>
      <c r="I77" s="49"/>
      <c r="J77" s="49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3"/>
    </row>
    <row r="78" spans="1:39" ht="16.5" hidden="1" customHeight="1" x14ac:dyDescent="0.25">
      <c r="A78" s="2"/>
      <c r="B78" s="51" t="s">
        <v>32</v>
      </c>
      <c r="C78" s="51"/>
      <c r="D78" s="52">
        <f>+$AA$8</f>
        <v>66</v>
      </c>
      <c r="E78" s="53" t="s">
        <v>33</v>
      </c>
      <c r="F78" s="101" t="s">
        <v>34</v>
      </c>
      <c r="G78" s="101"/>
      <c r="H78" s="101"/>
      <c r="I78" s="101"/>
      <c r="J78" s="101"/>
      <c r="K78" s="101"/>
      <c r="L78" s="101"/>
      <c r="M78" s="101"/>
      <c r="N78" s="101"/>
      <c r="O78" s="101"/>
      <c r="P78" s="54">
        <f>$AA$8 -COUNTIF($T$9:$T$265,"Vắng") -COUNTIF($T$9:$T$265,"Vắng có phép") - COUNTIF($T$9:$T$265,"Đình chỉ thi") - COUNTIF($T$9:$T$265,"Không đủ ĐKDT")</f>
        <v>66</v>
      </c>
      <c r="Q78" s="54"/>
      <c r="R78" s="54"/>
      <c r="S78" s="55"/>
      <c r="T78" s="56" t="s">
        <v>33</v>
      </c>
      <c r="U78" s="55"/>
      <c r="V78" s="3"/>
    </row>
    <row r="79" spans="1:39" ht="16.5" hidden="1" customHeight="1" x14ac:dyDescent="0.25">
      <c r="A79" s="2"/>
      <c r="B79" s="51" t="s">
        <v>35</v>
      </c>
      <c r="C79" s="51"/>
      <c r="D79" s="52">
        <f>+$AL$8</f>
        <v>0</v>
      </c>
      <c r="E79" s="53" t="s">
        <v>33</v>
      </c>
      <c r="F79" s="101" t="s">
        <v>36</v>
      </c>
      <c r="G79" s="101"/>
      <c r="H79" s="101"/>
      <c r="I79" s="101"/>
      <c r="J79" s="101"/>
      <c r="K79" s="101"/>
      <c r="L79" s="101"/>
      <c r="M79" s="101"/>
      <c r="N79" s="101"/>
      <c r="O79" s="101"/>
      <c r="P79" s="57">
        <f>COUNTIF($T$9:$T$141,"Vắng")</f>
        <v>0</v>
      </c>
      <c r="Q79" s="57"/>
      <c r="R79" s="57"/>
      <c r="S79" s="58"/>
      <c r="T79" s="56" t="s">
        <v>33</v>
      </c>
      <c r="U79" s="58"/>
      <c r="V79" s="3"/>
    </row>
    <row r="80" spans="1:39" ht="16.5" hidden="1" customHeight="1" x14ac:dyDescent="0.25">
      <c r="A80" s="2"/>
      <c r="B80" s="51" t="s">
        <v>51</v>
      </c>
      <c r="C80" s="51"/>
      <c r="D80" s="67">
        <f>COUNTIF(X10:X75,"Học lại")</f>
        <v>66</v>
      </c>
      <c r="E80" s="53" t="s">
        <v>33</v>
      </c>
      <c r="F80" s="101" t="s">
        <v>52</v>
      </c>
      <c r="G80" s="101"/>
      <c r="H80" s="101"/>
      <c r="I80" s="101"/>
      <c r="J80" s="101"/>
      <c r="K80" s="101"/>
      <c r="L80" s="101"/>
      <c r="M80" s="101"/>
      <c r="N80" s="101"/>
      <c r="O80" s="101"/>
      <c r="P80" s="54">
        <f>COUNTIF($T$9:$T$141,"Vắng có phép")</f>
        <v>0</v>
      </c>
      <c r="Q80" s="54"/>
      <c r="R80" s="54"/>
      <c r="S80" s="55"/>
      <c r="T80" s="56" t="s">
        <v>33</v>
      </c>
      <c r="U80" s="55"/>
      <c r="V80" s="3"/>
    </row>
    <row r="81" spans="1:39" ht="3" hidden="1" customHeight="1" x14ac:dyDescent="0.25">
      <c r="A81" s="2"/>
      <c r="B81" s="45"/>
      <c r="C81" s="46"/>
      <c r="D81" s="46"/>
      <c r="E81" s="47"/>
      <c r="F81" s="47"/>
      <c r="G81" s="47"/>
      <c r="H81" s="48"/>
      <c r="I81" s="49"/>
      <c r="J81" s="49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3"/>
    </row>
    <row r="82" spans="1:39" hidden="1" x14ac:dyDescent="0.25">
      <c r="B82" s="89" t="s">
        <v>53</v>
      </c>
      <c r="C82" s="89"/>
      <c r="D82" s="90">
        <f>COUNTIF(X10:X75,"Thi lại")</f>
        <v>0</v>
      </c>
      <c r="E82" s="91" t="s">
        <v>33</v>
      </c>
      <c r="F82" s="3"/>
      <c r="G82" s="3"/>
      <c r="H82" s="3"/>
      <c r="I82" s="3"/>
      <c r="J82" s="102"/>
      <c r="K82" s="102"/>
      <c r="L82" s="102"/>
      <c r="M82" s="102"/>
      <c r="N82" s="102"/>
      <c r="O82" s="102"/>
      <c r="P82" s="102"/>
      <c r="Q82" s="102"/>
      <c r="R82" s="102"/>
      <c r="S82" s="102"/>
      <c r="T82" s="102"/>
      <c r="U82" s="102"/>
      <c r="V82" s="3"/>
    </row>
    <row r="83" spans="1:39" ht="24.75" hidden="1" customHeight="1" x14ac:dyDescent="0.25">
      <c r="B83" s="89"/>
      <c r="C83" s="89"/>
      <c r="D83" s="90"/>
      <c r="E83" s="91"/>
      <c r="F83" s="3"/>
      <c r="G83" s="3"/>
      <c r="H83" s="3"/>
      <c r="I83" s="3"/>
      <c r="J83" s="102" t="s">
        <v>55</v>
      </c>
      <c r="K83" s="102"/>
      <c r="L83" s="102"/>
      <c r="M83" s="102"/>
      <c r="N83" s="102"/>
      <c r="O83" s="102"/>
      <c r="P83" s="102"/>
      <c r="Q83" s="102"/>
      <c r="R83" s="102"/>
      <c r="S83" s="102"/>
      <c r="T83" s="102"/>
      <c r="U83" s="102"/>
      <c r="V83" s="3"/>
    </row>
    <row r="84" spans="1:39" hidden="1" x14ac:dyDescent="0.25">
      <c r="A84" s="59"/>
      <c r="B84" s="97" t="s">
        <v>37</v>
      </c>
      <c r="C84" s="97"/>
      <c r="D84" s="97"/>
      <c r="E84" s="97"/>
      <c r="F84" s="97"/>
      <c r="G84" s="97"/>
      <c r="H84" s="97"/>
      <c r="I84" s="60"/>
      <c r="J84" s="99" t="s">
        <v>38</v>
      </c>
      <c r="K84" s="99"/>
      <c r="L84" s="99"/>
      <c r="M84" s="99"/>
      <c r="N84" s="99"/>
      <c r="O84" s="99"/>
      <c r="P84" s="99"/>
      <c r="Q84" s="99"/>
      <c r="R84" s="99"/>
      <c r="S84" s="99"/>
      <c r="T84" s="99"/>
      <c r="U84" s="99"/>
      <c r="V84" s="3"/>
    </row>
    <row r="85" spans="1:39" ht="4.5" hidden="1" customHeight="1" x14ac:dyDescent="0.25">
      <c r="A85" s="2"/>
      <c r="B85" s="45"/>
      <c r="C85" s="61"/>
      <c r="D85" s="61"/>
      <c r="E85" s="62"/>
      <c r="F85" s="62"/>
      <c r="G85" s="62"/>
      <c r="H85" s="63"/>
      <c r="I85" s="64"/>
      <c r="J85" s="64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</row>
    <row r="86" spans="1:39" s="2" customFormat="1" hidden="1" x14ac:dyDescent="0.25">
      <c r="B86" s="97" t="s">
        <v>39</v>
      </c>
      <c r="C86" s="97"/>
      <c r="D86" s="100" t="s">
        <v>40</v>
      </c>
      <c r="E86" s="100"/>
      <c r="F86" s="100"/>
      <c r="G86" s="100"/>
      <c r="H86" s="100"/>
      <c r="I86" s="64"/>
      <c r="J86" s="64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3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</row>
    <row r="87" spans="1:39" s="2" customFormat="1" hidden="1" x14ac:dyDescent="0.25">
      <c r="A87" s="1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</row>
    <row r="88" spans="1:39" s="2" customFormat="1" hidden="1" x14ac:dyDescent="0.25">
      <c r="A88" s="1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</row>
    <row r="89" spans="1:39" s="2" customFormat="1" hidden="1" x14ac:dyDescent="0.25">
      <c r="A89" s="1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</row>
    <row r="90" spans="1:39" s="2" customFormat="1" ht="9.75" hidden="1" customHeight="1" x14ac:dyDescent="0.25">
      <c r="A90" s="1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</row>
    <row r="91" spans="1:39" s="2" customFormat="1" ht="3.75" hidden="1" customHeight="1" x14ac:dyDescent="0.25">
      <c r="A91" s="1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</row>
    <row r="92" spans="1:39" s="2" customFormat="1" ht="18" hidden="1" customHeight="1" x14ac:dyDescent="0.25">
      <c r="A92" s="1"/>
      <c r="B92" s="96" t="s">
        <v>41</v>
      </c>
      <c r="C92" s="96"/>
      <c r="D92" s="96" t="s">
        <v>54</v>
      </c>
      <c r="E92" s="96"/>
      <c r="F92" s="96"/>
      <c r="G92" s="96"/>
      <c r="H92" s="96"/>
      <c r="I92" s="96"/>
      <c r="J92" s="96" t="s">
        <v>42</v>
      </c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3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</row>
    <row r="93" spans="1:39" s="2" customFormat="1" ht="4.5" hidden="1" customHeight="1" x14ac:dyDescent="0.25">
      <c r="A93" s="1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</row>
    <row r="94" spans="1:39" s="2" customFormat="1" ht="36.75" hidden="1" customHeight="1" x14ac:dyDescent="0.25">
      <c r="A94" s="1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</row>
    <row r="95" spans="1:39" s="2" customFormat="1" ht="32.25" customHeight="1" x14ac:dyDescent="0.25">
      <c r="A95" s="1"/>
      <c r="B95" s="97" t="s">
        <v>43</v>
      </c>
      <c r="C95" s="97"/>
      <c r="D95" s="97"/>
      <c r="E95" s="97"/>
      <c r="F95" s="97"/>
      <c r="G95" s="97"/>
      <c r="H95" s="97"/>
      <c r="I95" s="60"/>
      <c r="J95" s="98" t="s">
        <v>56</v>
      </c>
      <c r="K95" s="99"/>
      <c r="L95" s="99"/>
      <c r="M95" s="99"/>
      <c r="N95" s="99"/>
      <c r="O95" s="99"/>
      <c r="P95" s="99"/>
      <c r="Q95" s="99"/>
      <c r="R95" s="99"/>
      <c r="S95" s="99"/>
      <c r="T95" s="99"/>
      <c r="U95" s="99"/>
      <c r="V95" s="3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</row>
    <row r="96" spans="1:39" s="2" customFormat="1" hidden="1" x14ac:dyDescent="0.25">
      <c r="A96" s="1"/>
      <c r="B96" s="45"/>
      <c r="C96" s="61"/>
      <c r="D96" s="61"/>
      <c r="E96" s="62"/>
      <c r="F96" s="62"/>
      <c r="G96" s="62"/>
      <c r="H96" s="63"/>
      <c r="I96" s="64"/>
      <c r="J96" s="64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1"/>
      <c r="X96" s="68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8"/>
      <c r="AJ96" s="68"/>
      <c r="AK96" s="68"/>
      <c r="AL96" s="68"/>
      <c r="AM96" s="68"/>
    </row>
    <row r="97" spans="1:39" s="2" customFormat="1" x14ac:dyDescent="0.25">
      <c r="A97" s="1"/>
      <c r="B97" s="97" t="s">
        <v>39</v>
      </c>
      <c r="C97" s="97"/>
      <c r="D97" s="100" t="s">
        <v>732</v>
      </c>
      <c r="E97" s="100"/>
      <c r="F97" s="100"/>
      <c r="G97" s="100"/>
      <c r="H97" s="100"/>
      <c r="I97" s="64"/>
      <c r="J97" s="64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1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</row>
    <row r="98" spans="1:39" s="2" customFormat="1" ht="9" customHeight="1" x14ac:dyDescent="0.25">
      <c r="A98" s="1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1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</row>
    <row r="99" spans="1:39" ht="12" customHeight="1" x14ac:dyDescent="0.25"/>
    <row r="100" spans="1:39" ht="12" customHeight="1" x14ac:dyDescent="0.25"/>
    <row r="102" spans="1:39" x14ac:dyDescent="0.25">
      <c r="B102" s="95"/>
      <c r="C102" s="95"/>
      <c r="D102" s="95"/>
      <c r="E102" s="95"/>
      <c r="F102" s="95"/>
      <c r="G102" s="95"/>
      <c r="H102" s="95"/>
      <c r="I102" s="95"/>
      <c r="J102" s="95" t="s">
        <v>57</v>
      </c>
      <c r="K102" s="95"/>
      <c r="L102" s="95"/>
      <c r="M102" s="95"/>
      <c r="N102" s="95"/>
      <c r="O102" s="95"/>
      <c r="P102" s="95"/>
      <c r="Q102" s="95"/>
      <c r="R102" s="95"/>
      <c r="S102" s="95"/>
      <c r="T102" s="95"/>
      <c r="U102" s="95"/>
    </row>
  </sheetData>
  <sheetProtection formatCells="0" formatColumns="0" formatRows="0" insertColumns="0" insertRows="0" insertHyperlinks="0" deleteColumns="0" deleteRows="0" sort="0" autoFilter="0" pivotTables="0"/>
  <autoFilter ref="A8:AM75">
    <filterColumn colId="3" showButton="0"/>
  </autoFilter>
  <mergeCells count="58">
    <mergeCell ref="B1:G1"/>
    <mergeCell ref="H1:U1"/>
    <mergeCell ref="B2:G2"/>
    <mergeCell ref="H2:U2"/>
    <mergeCell ref="B4:C4"/>
    <mergeCell ref="D4:O4"/>
    <mergeCell ref="P4:U4"/>
    <mergeCell ref="AL4:AM6"/>
    <mergeCell ref="B5:C5"/>
    <mergeCell ref="G5:O5"/>
    <mergeCell ref="P5:U5"/>
    <mergeCell ref="B7:B8"/>
    <mergeCell ref="C7:C8"/>
    <mergeCell ref="D7:E8"/>
    <mergeCell ref="F7:F8"/>
    <mergeCell ref="G7:G8"/>
    <mergeCell ref="Y4:Y7"/>
    <mergeCell ref="Z4:Z7"/>
    <mergeCell ref="AA4:AA7"/>
    <mergeCell ref="AB4:AE6"/>
    <mergeCell ref="AF4:AG6"/>
    <mergeCell ref="AH4:AI6"/>
    <mergeCell ref="J7:J8"/>
    <mergeCell ref="K7:K8"/>
    <mergeCell ref="L7:L8"/>
    <mergeCell ref="M7:M8"/>
    <mergeCell ref="AJ4:AK6"/>
    <mergeCell ref="B86:C86"/>
    <mergeCell ref="D86:H86"/>
    <mergeCell ref="T7:T9"/>
    <mergeCell ref="U7:U9"/>
    <mergeCell ref="B9:G9"/>
    <mergeCell ref="B77:C77"/>
    <mergeCell ref="F78:O78"/>
    <mergeCell ref="F79:O79"/>
    <mergeCell ref="N7:N8"/>
    <mergeCell ref="O7:O8"/>
    <mergeCell ref="P7:P8"/>
    <mergeCell ref="Q7:Q9"/>
    <mergeCell ref="R7:R8"/>
    <mergeCell ref="S7:S8"/>
    <mergeCell ref="H7:H8"/>
    <mergeCell ref="I7:I8"/>
    <mergeCell ref="F80:O80"/>
    <mergeCell ref="J82:U82"/>
    <mergeCell ref="J83:U83"/>
    <mergeCell ref="B84:H84"/>
    <mergeCell ref="J84:U84"/>
    <mergeCell ref="B102:C102"/>
    <mergeCell ref="D102:I102"/>
    <mergeCell ref="J102:U102"/>
    <mergeCell ref="B92:C92"/>
    <mergeCell ref="D92:I92"/>
    <mergeCell ref="J92:U92"/>
    <mergeCell ref="B95:H95"/>
    <mergeCell ref="J95:U95"/>
    <mergeCell ref="B97:C97"/>
    <mergeCell ref="D97:H97"/>
  </mergeCells>
  <conditionalFormatting sqref="H10:N75 P10:P75">
    <cfRule type="cellIs" dxfId="14" priority="3" operator="greaterThan">
      <formula>10</formula>
    </cfRule>
  </conditionalFormatting>
  <conditionalFormatting sqref="O1:O1048576">
    <cfRule type="duplicateValues" dxfId="13" priority="2"/>
  </conditionalFormatting>
  <conditionalFormatting sqref="C1:C1048576">
    <cfRule type="duplicateValues" dxfId="12" priority="1"/>
  </conditionalFormatting>
  <dataValidations count="1">
    <dataValidation allowBlank="1" showInputMessage="1" showErrorMessage="1" errorTitle="Không xóa dữ liệu" error="Không xóa dữ liệu" prompt="Không xóa dữ liệu" sqref="D80 Y2:AM8 X10:X75"/>
  </dataValidations>
  <pageMargins left="0.17" right="3.937007874015748E-2" top="0.23622047244094491" bottom="0.35433070866141736" header="0.15748031496062992" footer="0.11811023622047245"/>
  <pageSetup paperSize="9" scale="95" orientation="portrait" r:id="rId1"/>
  <headerFooter alignWithMargins="0">
    <oddFooter>&amp;R&amp;"Times New Roman,Italic"&amp;11Trang &amp;P</oddFooter>
  </headerFooter>
  <colBreaks count="1" manualBreakCount="1">
    <brk id="2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90"/>
  <sheetViews>
    <sheetView tabSelected="1" workbookViewId="0">
      <pane ySplit="3" topLeftCell="A4" activePane="bottomLeft" state="frozen"/>
      <selection activeCell="Y57" sqref="Y57"/>
      <selection pane="bottomLeft" activeCell="Y13" sqref="Y13"/>
    </sheetView>
  </sheetViews>
  <sheetFormatPr defaultColWidth="9" defaultRowHeight="15.75" x14ac:dyDescent="0.25"/>
  <cols>
    <col min="1" max="1" width="0.375" style="1" customWidth="1"/>
    <col min="2" max="2" width="4" style="1" customWidth="1"/>
    <col min="3" max="3" width="11.375" style="1" customWidth="1"/>
    <col min="4" max="4" width="15.5" style="1" customWidth="1"/>
    <col min="5" max="5" width="7.25" style="1" customWidth="1"/>
    <col min="6" max="6" width="9.375" style="1" hidden="1" customWidth="1"/>
    <col min="7" max="7" width="11.625" style="1" customWidth="1"/>
    <col min="8" max="11" width="4.375" style="1" customWidth="1"/>
    <col min="12" max="12" width="3.25" style="1" customWidth="1"/>
    <col min="13" max="13" width="3.5" style="1" customWidth="1"/>
    <col min="14" max="14" width="7.375" style="1" customWidth="1"/>
    <col min="15" max="15" width="9.125" style="1" hidden="1" customWidth="1"/>
    <col min="16" max="16" width="4.25" style="1" hidden="1" customWidth="1"/>
    <col min="17" max="18" width="6.5" style="1" hidden="1" customWidth="1"/>
    <col min="19" max="19" width="11.875" style="1" hidden="1" customWidth="1"/>
    <col min="20" max="20" width="12.125" style="1" customWidth="1"/>
    <col min="21" max="21" width="5.75" style="1" customWidth="1"/>
    <col min="22" max="22" width="6.5" style="1" customWidth="1"/>
    <col min="23" max="23" width="6.5" style="2" customWidth="1"/>
    <col min="24" max="24" width="9" style="68"/>
    <col min="25" max="25" width="9.125" style="68" bestFit="1" customWidth="1"/>
    <col min="26" max="26" width="9" style="68"/>
    <col min="27" max="27" width="10.375" style="68" bestFit="1" customWidth="1"/>
    <col min="28" max="28" width="9.125" style="68" bestFit="1" customWidth="1"/>
    <col min="29" max="39" width="9" style="68"/>
    <col min="40" max="16384" width="9" style="1"/>
  </cols>
  <sheetData>
    <row r="1" spans="2:39" ht="27.75" customHeight="1" x14ac:dyDescent="0.3">
      <c r="B1" s="122" t="s">
        <v>0</v>
      </c>
      <c r="C1" s="122"/>
      <c r="D1" s="122"/>
      <c r="E1" s="122"/>
      <c r="F1" s="122"/>
      <c r="G1" s="122"/>
      <c r="H1" s="123" t="s">
        <v>1</v>
      </c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3"/>
    </row>
    <row r="2" spans="2:39" ht="25.5" customHeight="1" x14ac:dyDescent="0.25">
      <c r="B2" s="124" t="s">
        <v>2</v>
      </c>
      <c r="C2" s="124"/>
      <c r="D2" s="124"/>
      <c r="E2" s="124"/>
      <c r="F2" s="124"/>
      <c r="G2" s="124"/>
      <c r="H2" s="125" t="s">
        <v>58</v>
      </c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4"/>
      <c r="W2" s="5"/>
      <c r="AE2" s="69"/>
      <c r="AF2" s="70"/>
      <c r="AG2" s="69"/>
      <c r="AH2" s="69"/>
      <c r="AI2" s="69"/>
      <c r="AJ2" s="70"/>
      <c r="AK2" s="69"/>
    </row>
    <row r="3" spans="2:39" ht="4.5" customHeight="1" x14ac:dyDescent="0.25">
      <c r="B3" s="6"/>
      <c r="C3" s="6"/>
      <c r="D3" s="6"/>
      <c r="E3" s="6"/>
      <c r="F3" s="6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4"/>
      <c r="W3" s="5"/>
      <c r="AF3" s="71"/>
      <c r="AJ3" s="71"/>
    </row>
    <row r="4" spans="2:39" ht="23.25" customHeight="1" x14ac:dyDescent="0.25">
      <c r="B4" s="126" t="s">
        <v>3</v>
      </c>
      <c r="C4" s="126"/>
      <c r="D4" s="127" t="s">
        <v>303</v>
      </c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8" t="s">
        <v>560</v>
      </c>
      <c r="Q4" s="128"/>
      <c r="R4" s="128"/>
      <c r="S4" s="128"/>
      <c r="T4" s="128"/>
      <c r="U4" s="128"/>
      <c r="X4" s="69"/>
      <c r="Y4" s="113" t="s">
        <v>50</v>
      </c>
      <c r="Z4" s="113" t="s">
        <v>9</v>
      </c>
      <c r="AA4" s="113" t="s">
        <v>49</v>
      </c>
      <c r="AB4" s="113" t="s">
        <v>48</v>
      </c>
      <c r="AC4" s="113"/>
      <c r="AD4" s="113"/>
      <c r="AE4" s="113"/>
      <c r="AF4" s="113" t="s">
        <v>47</v>
      </c>
      <c r="AG4" s="113"/>
      <c r="AH4" s="113" t="s">
        <v>45</v>
      </c>
      <c r="AI4" s="113"/>
      <c r="AJ4" s="113" t="s">
        <v>46</v>
      </c>
      <c r="AK4" s="113"/>
      <c r="AL4" s="113" t="s">
        <v>44</v>
      </c>
      <c r="AM4" s="113"/>
    </row>
    <row r="5" spans="2:39" ht="17.25" customHeight="1" x14ac:dyDescent="0.25">
      <c r="B5" s="114" t="s">
        <v>4</v>
      </c>
      <c r="C5" s="114"/>
      <c r="D5" s="9"/>
      <c r="G5" s="115" t="s">
        <v>304</v>
      </c>
      <c r="H5" s="115"/>
      <c r="I5" s="115"/>
      <c r="J5" s="115"/>
      <c r="K5" s="115"/>
      <c r="L5" s="115"/>
      <c r="M5" s="115"/>
      <c r="N5" s="115"/>
      <c r="O5" s="115"/>
      <c r="P5" s="115" t="s">
        <v>305</v>
      </c>
      <c r="Q5" s="115"/>
      <c r="R5" s="115"/>
      <c r="S5" s="115"/>
      <c r="T5" s="115"/>
      <c r="U5" s="115"/>
      <c r="X5" s="69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</row>
    <row r="6" spans="2:39" ht="5.25" customHeight="1" x14ac:dyDescent="0.25"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1"/>
      <c r="P6" s="65"/>
      <c r="Q6" s="3"/>
      <c r="R6" s="3"/>
      <c r="S6" s="3"/>
      <c r="T6" s="3"/>
      <c r="U6" s="3"/>
      <c r="X6" s="69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</row>
    <row r="7" spans="2:39" ht="44.25" customHeight="1" x14ac:dyDescent="0.25">
      <c r="B7" s="103" t="s">
        <v>5</v>
      </c>
      <c r="C7" s="116" t="s">
        <v>6</v>
      </c>
      <c r="D7" s="118" t="s">
        <v>7</v>
      </c>
      <c r="E7" s="119"/>
      <c r="F7" s="103" t="s">
        <v>8</v>
      </c>
      <c r="G7" s="103" t="s">
        <v>9</v>
      </c>
      <c r="H7" s="112" t="s">
        <v>10</v>
      </c>
      <c r="I7" s="112" t="s">
        <v>11</v>
      </c>
      <c r="J7" s="112" t="s">
        <v>12</v>
      </c>
      <c r="K7" s="112" t="s">
        <v>13</v>
      </c>
      <c r="L7" s="110" t="s">
        <v>14</v>
      </c>
      <c r="M7" s="110" t="s">
        <v>15</v>
      </c>
      <c r="N7" s="110" t="s">
        <v>16</v>
      </c>
      <c r="O7" s="111" t="s">
        <v>17</v>
      </c>
      <c r="P7" s="110" t="s">
        <v>18</v>
      </c>
      <c r="Q7" s="103" t="s">
        <v>19</v>
      </c>
      <c r="R7" s="110" t="s">
        <v>20</v>
      </c>
      <c r="S7" s="103" t="s">
        <v>21</v>
      </c>
      <c r="T7" s="103" t="s">
        <v>22</v>
      </c>
      <c r="U7" s="103" t="s">
        <v>23</v>
      </c>
      <c r="X7" s="69"/>
      <c r="Y7" s="113"/>
      <c r="Z7" s="113"/>
      <c r="AA7" s="113"/>
      <c r="AB7" s="72" t="s">
        <v>24</v>
      </c>
      <c r="AC7" s="72" t="s">
        <v>25</v>
      </c>
      <c r="AD7" s="72" t="s">
        <v>26</v>
      </c>
      <c r="AE7" s="72" t="s">
        <v>27</v>
      </c>
      <c r="AF7" s="72" t="s">
        <v>28</v>
      </c>
      <c r="AG7" s="72" t="s">
        <v>27</v>
      </c>
      <c r="AH7" s="72" t="s">
        <v>28</v>
      </c>
      <c r="AI7" s="72" t="s">
        <v>27</v>
      </c>
      <c r="AJ7" s="72" t="s">
        <v>28</v>
      </c>
      <c r="AK7" s="72" t="s">
        <v>27</v>
      </c>
      <c r="AL7" s="72" t="s">
        <v>28</v>
      </c>
      <c r="AM7" s="73" t="s">
        <v>27</v>
      </c>
    </row>
    <row r="8" spans="2:39" ht="44.25" customHeight="1" x14ac:dyDescent="0.25">
      <c r="B8" s="105"/>
      <c r="C8" s="117"/>
      <c r="D8" s="120"/>
      <c r="E8" s="121"/>
      <c r="F8" s="105"/>
      <c r="G8" s="105"/>
      <c r="H8" s="112"/>
      <c r="I8" s="112"/>
      <c r="J8" s="112"/>
      <c r="K8" s="112"/>
      <c r="L8" s="110"/>
      <c r="M8" s="110"/>
      <c r="N8" s="110"/>
      <c r="O8" s="111"/>
      <c r="P8" s="110"/>
      <c r="Q8" s="104"/>
      <c r="R8" s="110"/>
      <c r="S8" s="105"/>
      <c r="T8" s="104"/>
      <c r="U8" s="104"/>
      <c r="W8" s="12"/>
      <c r="X8" s="69"/>
      <c r="Y8" s="74" t="str">
        <f>+D4</f>
        <v>Kinh tế Vĩ mô 1</v>
      </c>
      <c r="Z8" s="75" t="str">
        <f>+P4</f>
        <v>Nhóm: BSA1311-03</v>
      </c>
      <c r="AA8" s="76">
        <f>+$AJ$8+$AL$8+$AH$8</f>
        <v>54</v>
      </c>
      <c r="AB8" s="70">
        <f>COUNTIF($T$9:$T$123,"Khiển trách")</f>
        <v>0</v>
      </c>
      <c r="AC8" s="70">
        <f>COUNTIF($T$9:$T$123,"Cảnh cáo")</f>
        <v>0</v>
      </c>
      <c r="AD8" s="70">
        <f>COUNTIF($T$9:$T$123,"Đình chỉ thi")</f>
        <v>0</v>
      </c>
      <c r="AE8" s="77">
        <f>+($AB$8+$AC$8+$AD$8)/$AA$8*100%</f>
        <v>0</v>
      </c>
      <c r="AF8" s="70">
        <f>SUM(COUNTIF($T$9:$T$121,"Vắng"),COUNTIF($T$9:$T$121,"Vắng có phép"))</f>
        <v>0</v>
      </c>
      <c r="AG8" s="78">
        <f>+$AF$8/$AA$8</f>
        <v>0</v>
      </c>
      <c r="AH8" s="79">
        <f>COUNTIF($X$9:$X$121,"Thi lại")</f>
        <v>0</v>
      </c>
      <c r="AI8" s="78">
        <f>+$AH$8/$AA$8</f>
        <v>0</v>
      </c>
      <c r="AJ8" s="79">
        <f>COUNTIF($X$9:$X$122,"Học lại")</f>
        <v>54</v>
      </c>
      <c r="AK8" s="78">
        <f>+$AJ$8/$AA$8</f>
        <v>1</v>
      </c>
      <c r="AL8" s="70">
        <f>COUNTIF($X$10:$X$122,"Đạt")</f>
        <v>0</v>
      </c>
      <c r="AM8" s="77">
        <f>+$AL$8/$AA$8</f>
        <v>0</v>
      </c>
    </row>
    <row r="9" spans="2:39" ht="14.25" customHeight="1" x14ac:dyDescent="0.25">
      <c r="B9" s="106" t="s">
        <v>29</v>
      </c>
      <c r="C9" s="107"/>
      <c r="D9" s="107"/>
      <c r="E9" s="107"/>
      <c r="F9" s="107"/>
      <c r="G9" s="108"/>
      <c r="H9" s="13">
        <v>10</v>
      </c>
      <c r="I9" s="13">
        <v>10</v>
      </c>
      <c r="J9" s="14"/>
      <c r="K9" s="13">
        <v>20</v>
      </c>
      <c r="L9" s="15"/>
      <c r="M9" s="16"/>
      <c r="N9" s="16"/>
      <c r="O9" s="17"/>
      <c r="P9" s="66">
        <f>100-(H9+I9+J9+K9)</f>
        <v>60</v>
      </c>
      <c r="Q9" s="105"/>
      <c r="R9" s="18"/>
      <c r="S9" s="18"/>
      <c r="T9" s="105"/>
      <c r="U9" s="105"/>
      <c r="X9" s="69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</row>
    <row r="10" spans="2:39" ht="18.75" customHeight="1" x14ac:dyDescent="0.25">
      <c r="B10" s="19">
        <v>1</v>
      </c>
      <c r="C10" s="20" t="s">
        <v>439</v>
      </c>
      <c r="D10" s="21" t="s">
        <v>440</v>
      </c>
      <c r="E10" s="22" t="s">
        <v>59</v>
      </c>
      <c r="F10" s="23" t="s">
        <v>441</v>
      </c>
      <c r="G10" s="20" t="s">
        <v>177</v>
      </c>
      <c r="H10" s="24">
        <v>6</v>
      </c>
      <c r="I10" s="24">
        <v>8</v>
      </c>
      <c r="J10" s="24" t="s">
        <v>30</v>
      </c>
      <c r="K10" s="24">
        <v>5</v>
      </c>
      <c r="L10" s="25"/>
      <c r="M10" s="25"/>
      <c r="N10" s="25"/>
      <c r="O10" s="87"/>
      <c r="P10" s="26"/>
      <c r="Q10" s="27">
        <f>ROUND(SUMPRODUCT(H10:P10,$H$9:$P$9)/100,1)</f>
        <v>2.4</v>
      </c>
      <c r="R10" s="28" t="str">
        <f t="shared" ref="R10:R63" si="0">IF(AND($Q10&gt;=9,$Q10&lt;=10),"A+","")&amp;IF(AND($Q10&gt;=8.5,$Q10&lt;=8.9),"A","")&amp;IF(AND($Q10&gt;=8,$Q10&lt;=8.4),"B+","")&amp;IF(AND($Q10&gt;=7,$Q10&lt;=7.9),"B","")&amp;IF(AND($Q10&gt;=6.5,$Q10&lt;=6.9),"C+","")&amp;IF(AND($Q10&gt;=5.5,$Q10&lt;=6.4),"C","")&amp;IF(AND($Q10&gt;=5,$Q10&lt;=5.4),"D+","")&amp;IF(AND($Q10&gt;=4,$Q10&lt;=4.9),"D","")&amp;IF(AND($Q10&lt;4),"F","")</f>
        <v>F</v>
      </c>
      <c r="S10" s="28" t="str">
        <f t="shared" ref="S10:S63" si="1">IF($Q10&lt;4,"Kém",IF(AND($Q10&gt;=4,$Q10&lt;=5.4),"Trung bình yếu",IF(AND($Q10&gt;=5.5,$Q10&lt;=6.9),"Trung bình",IF(AND($Q10&gt;=7,$Q10&lt;=8.4),"Khá",IF(AND($Q10&gt;=8.5,$Q10&lt;=10),"Giỏi","")))))</f>
        <v>Kém</v>
      </c>
      <c r="T10" s="92" t="str">
        <f>+IF(OR($H10=0,$I10=0,$J10=0,$K10=0),"Không đủ ĐKDT","")</f>
        <v/>
      </c>
      <c r="U10" s="29" t="s">
        <v>562</v>
      </c>
      <c r="V10" s="3"/>
      <c r="W10" s="30"/>
      <c r="X10" s="81" t="str">
        <f>IF(T10="Không đủ ĐKDT","Học lại",IF(T10="Đình chỉ thi","Học lại",IF(AND(MID(G10,2,2)&gt;="12",T10="Vắng"),"Học lại",IF(T10="Vắng có phép", "Thi lại",IF(T10="Nợ học phí", "Thi lại",IF(AND((MID(G10,2,2)&lt;"12"),Q10&lt;4.5),"Thi lại",IF(Q10&lt;4,"Học lại","Đạt")))))))</f>
        <v>Học lại</v>
      </c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</row>
    <row r="11" spans="2:39" ht="18.75" customHeight="1" x14ac:dyDescent="0.25">
      <c r="B11" s="31">
        <v>2</v>
      </c>
      <c r="C11" s="32" t="s">
        <v>442</v>
      </c>
      <c r="D11" s="33" t="s">
        <v>443</v>
      </c>
      <c r="E11" s="34" t="s">
        <v>61</v>
      </c>
      <c r="F11" s="35" t="s">
        <v>444</v>
      </c>
      <c r="G11" s="32" t="s">
        <v>174</v>
      </c>
      <c r="H11" s="36">
        <v>6</v>
      </c>
      <c r="I11" s="36">
        <v>9</v>
      </c>
      <c r="J11" s="36" t="s">
        <v>30</v>
      </c>
      <c r="K11" s="36">
        <v>7</v>
      </c>
      <c r="L11" s="37"/>
      <c r="M11" s="37"/>
      <c r="N11" s="37"/>
      <c r="O11" s="88"/>
      <c r="P11" s="38"/>
      <c r="Q11" s="39">
        <f>ROUND(SUMPRODUCT(H11:P11,$H$9:$P$9)/100,1)</f>
        <v>2.9</v>
      </c>
      <c r="R11" s="40" t="str">
        <f t="shared" si="0"/>
        <v>F</v>
      </c>
      <c r="S11" s="41" t="str">
        <f t="shared" si="1"/>
        <v>Kém</v>
      </c>
      <c r="T11" s="42" t="str">
        <f>+IF(OR($H11=0,$I11=0,$J11=0,$K11=0),"Không đủ ĐKDT","")</f>
        <v/>
      </c>
      <c r="U11" s="43" t="s">
        <v>562</v>
      </c>
      <c r="V11" s="3"/>
      <c r="W11" s="30"/>
      <c r="X11" s="81" t="str">
        <f t="shared" ref="X11:X63" si="2">IF(T11="Không đủ ĐKDT","Học lại",IF(T11="Đình chỉ thi","Học lại",IF(AND(MID(G11,2,2)&gt;="12",T11="Vắng"),"Học lại",IF(T11="Vắng có phép", "Thi lại",IF(T11="Nợ học phí", "Thi lại",IF(AND((MID(G11,2,2)&lt;"12"),Q11&lt;4.5),"Thi lại",IF(Q11&lt;4,"Học lại","Đạt")))))))</f>
        <v>Học lại</v>
      </c>
      <c r="Y11" s="80"/>
      <c r="Z11" s="80"/>
      <c r="AA11" s="80"/>
      <c r="AB11" s="72"/>
      <c r="AC11" s="72"/>
      <c r="AD11" s="72"/>
      <c r="AE11" s="72"/>
      <c r="AF11" s="71"/>
      <c r="AG11" s="72"/>
      <c r="AH11" s="72"/>
      <c r="AI11" s="72"/>
      <c r="AJ11" s="72"/>
      <c r="AK11" s="72"/>
      <c r="AL11" s="72"/>
      <c r="AM11" s="73"/>
    </row>
    <row r="12" spans="2:39" ht="18.75" customHeight="1" x14ac:dyDescent="0.25">
      <c r="B12" s="31">
        <v>3</v>
      </c>
      <c r="C12" s="32" t="s">
        <v>445</v>
      </c>
      <c r="D12" s="33" t="s">
        <v>380</v>
      </c>
      <c r="E12" s="34" t="s">
        <v>101</v>
      </c>
      <c r="F12" s="35" t="s">
        <v>234</v>
      </c>
      <c r="G12" s="32" t="s">
        <v>174</v>
      </c>
      <c r="H12" s="36">
        <v>8</v>
      </c>
      <c r="I12" s="36">
        <v>8</v>
      </c>
      <c r="J12" s="36" t="s">
        <v>30</v>
      </c>
      <c r="K12" s="36">
        <v>7</v>
      </c>
      <c r="L12" s="44"/>
      <c r="M12" s="44"/>
      <c r="N12" s="44"/>
      <c r="O12" s="88"/>
      <c r="P12" s="38"/>
      <c r="Q12" s="39">
        <f t="shared" ref="Q12:Q63" si="3">ROUND(SUMPRODUCT(H12:P12,$H$9:$P$9)/100,1)</f>
        <v>3</v>
      </c>
      <c r="R12" s="40" t="str">
        <f t="shared" si="0"/>
        <v>F</v>
      </c>
      <c r="S12" s="41" t="str">
        <f t="shared" si="1"/>
        <v>Kém</v>
      </c>
      <c r="T12" s="42" t="str">
        <f t="shared" ref="T12:T63" si="4">+IF(OR($H12=0,$I12=0,$J12=0,$K12=0),"Không đủ ĐKDT","")</f>
        <v/>
      </c>
      <c r="U12" s="43" t="s">
        <v>562</v>
      </c>
      <c r="V12" s="3"/>
      <c r="W12" s="30"/>
      <c r="X12" s="81" t="str">
        <f t="shared" si="2"/>
        <v>Học lại</v>
      </c>
      <c r="Y12" s="82"/>
      <c r="Z12" s="82"/>
      <c r="AA12" s="93"/>
      <c r="AB12" s="71"/>
      <c r="AC12" s="71"/>
      <c r="AD12" s="71"/>
      <c r="AE12" s="84"/>
      <c r="AF12" s="71"/>
      <c r="AG12" s="85"/>
      <c r="AH12" s="86"/>
      <c r="AI12" s="85"/>
      <c r="AJ12" s="86"/>
      <c r="AK12" s="85"/>
      <c r="AL12" s="71"/>
      <c r="AM12" s="84"/>
    </row>
    <row r="13" spans="2:39" ht="18.75" customHeight="1" x14ac:dyDescent="0.25">
      <c r="B13" s="31">
        <v>4</v>
      </c>
      <c r="C13" s="32" t="s">
        <v>446</v>
      </c>
      <c r="D13" s="33" t="s">
        <v>447</v>
      </c>
      <c r="E13" s="34" t="s">
        <v>102</v>
      </c>
      <c r="F13" s="35" t="s">
        <v>448</v>
      </c>
      <c r="G13" s="32" t="s">
        <v>177</v>
      </c>
      <c r="H13" s="36">
        <v>8</v>
      </c>
      <c r="I13" s="36">
        <v>8</v>
      </c>
      <c r="J13" s="36" t="s">
        <v>30</v>
      </c>
      <c r="K13" s="36">
        <v>7</v>
      </c>
      <c r="L13" s="44"/>
      <c r="M13" s="44"/>
      <c r="N13" s="44"/>
      <c r="O13" s="88"/>
      <c r="P13" s="38"/>
      <c r="Q13" s="39">
        <f t="shared" si="3"/>
        <v>3</v>
      </c>
      <c r="R13" s="40" t="str">
        <f t="shared" si="0"/>
        <v>F</v>
      </c>
      <c r="S13" s="41" t="str">
        <f t="shared" si="1"/>
        <v>Kém</v>
      </c>
      <c r="T13" s="42" t="str">
        <f t="shared" si="4"/>
        <v/>
      </c>
      <c r="U13" s="43" t="s">
        <v>562</v>
      </c>
      <c r="V13" s="3"/>
      <c r="W13" s="30"/>
      <c r="X13" s="81" t="str">
        <f t="shared" si="2"/>
        <v>Học lại</v>
      </c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</row>
    <row r="14" spans="2:39" ht="18.75" customHeight="1" x14ac:dyDescent="0.25">
      <c r="B14" s="31">
        <v>5</v>
      </c>
      <c r="C14" s="32" t="s">
        <v>449</v>
      </c>
      <c r="D14" s="33" t="s">
        <v>450</v>
      </c>
      <c r="E14" s="34" t="s">
        <v>130</v>
      </c>
      <c r="F14" s="35" t="s">
        <v>224</v>
      </c>
      <c r="G14" s="32" t="s">
        <v>184</v>
      </c>
      <c r="H14" s="36">
        <v>5</v>
      </c>
      <c r="I14" s="36">
        <v>8</v>
      </c>
      <c r="J14" s="36" t="s">
        <v>30</v>
      </c>
      <c r="K14" s="36">
        <v>7</v>
      </c>
      <c r="L14" s="44"/>
      <c r="M14" s="44"/>
      <c r="N14" s="44"/>
      <c r="O14" s="88"/>
      <c r="P14" s="38"/>
      <c r="Q14" s="39">
        <f t="shared" si="3"/>
        <v>2.7</v>
      </c>
      <c r="R14" s="40" t="str">
        <f t="shared" si="0"/>
        <v>F</v>
      </c>
      <c r="S14" s="41" t="str">
        <f t="shared" si="1"/>
        <v>Kém</v>
      </c>
      <c r="T14" s="42" t="str">
        <f t="shared" si="4"/>
        <v/>
      </c>
      <c r="U14" s="43" t="s">
        <v>562</v>
      </c>
      <c r="V14" s="3"/>
      <c r="W14" s="30"/>
      <c r="X14" s="81" t="str">
        <f t="shared" si="2"/>
        <v>Học lại</v>
      </c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</row>
    <row r="15" spans="2:39" ht="18.75" customHeight="1" x14ac:dyDescent="0.25">
      <c r="B15" s="31">
        <v>6</v>
      </c>
      <c r="C15" s="32" t="s">
        <v>451</v>
      </c>
      <c r="D15" s="33" t="s">
        <v>452</v>
      </c>
      <c r="E15" s="34" t="s">
        <v>453</v>
      </c>
      <c r="F15" s="35" t="s">
        <v>454</v>
      </c>
      <c r="G15" s="32" t="s">
        <v>177</v>
      </c>
      <c r="H15" s="36">
        <v>8</v>
      </c>
      <c r="I15" s="36">
        <v>9</v>
      </c>
      <c r="J15" s="36" t="s">
        <v>30</v>
      </c>
      <c r="K15" s="36">
        <v>8</v>
      </c>
      <c r="L15" s="44"/>
      <c r="M15" s="44"/>
      <c r="N15" s="44"/>
      <c r="O15" s="88"/>
      <c r="P15" s="38"/>
      <c r="Q15" s="39">
        <f t="shared" si="3"/>
        <v>3.3</v>
      </c>
      <c r="R15" s="40" t="str">
        <f t="shared" si="0"/>
        <v>F</v>
      </c>
      <c r="S15" s="41" t="str">
        <f t="shared" si="1"/>
        <v>Kém</v>
      </c>
      <c r="T15" s="42" t="str">
        <f t="shared" si="4"/>
        <v/>
      </c>
      <c r="U15" s="43" t="s">
        <v>562</v>
      </c>
      <c r="V15" s="3"/>
      <c r="W15" s="30"/>
      <c r="X15" s="81" t="str">
        <f t="shared" si="2"/>
        <v>Học lại</v>
      </c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</row>
    <row r="16" spans="2:39" ht="18.75" customHeight="1" x14ac:dyDescent="0.25">
      <c r="B16" s="31">
        <v>7</v>
      </c>
      <c r="C16" s="32" t="s">
        <v>455</v>
      </c>
      <c r="D16" s="33" t="s">
        <v>287</v>
      </c>
      <c r="E16" s="34" t="s">
        <v>64</v>
      </c>
      <c r="F16" s="35" t="s">
        <v>302</v>
      </c>
      <c r="G16" s="32" t="s">
        <v>174</v>
      </c>
      <c r="H16" s="36">
        <v>10</v>
      </c>
      <c r="I16" s="36">
        <v>8</v>
      </c>
      <c r="J16" s="36" t="s">
        <v>30</v>
      </c>
      <c r="K16" s="36">
        <v>7</v>
      </c>
      <c r="L16" s="44"/>
      <c r="M16" s="44"/>
      <c r="N16" s="44"/>
      <c r="O16" s="88"/>
      <c r="P16" s="38"/>
      <c r="Q16" s="39">
        <f t="shared" si="3"/>
        <v>3.2</v>
      </c>
      <c r="R16" s="40" t="str">
        <f t="shared" si="0"/>
        <v>F</v>
      </c>
      <c r="S16" s="41" t="str">
        <f t="shared" si="1"/>
        <v>Kém</v>
      </c>
      <c r="T16" s="42" t="str">
        <f t="shared" si="4"/>
        <v/>
      </c>
      <c r="U16" s="43" t="s">
        <v>562</v>
      </c>
      <c r="V16" s="3"/>
      <c r="W16" s="30"/>
      <c r="X16" s="81" t="str">
        <f t="shared" si="2"/>
        <v>Học lại</v>
      </c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</row>
    <row r="17" spans="2:39" ht="18.75" customHeight="1" x14ac:dyDescent="0.25">
      <c r="B17" s="31">
        <v>8</v>
      </c>
      <c r="C17" s="32" t="s">
        <v>456</v>
      </c>
      <c r="D17" s="33" t="s">
        <v>75</v>
      </c>
      <c r="E17" s="34" t="s">
        <v>66</v>
      </c>
      <c r="F17" s="35" t="s">
        <v>173</v>
      </c>
      <c r="G17" s="32" t="s">
        <v>174</v>
      </c>
      <c r="H17" s="36">
        <v>8</v>
      </c>
      <c r="I17" s="36">
        <v>8</v>
      </c>
      <c r="J17" s="36" t="s">
        <v>30</v>
      </c>
      <c r="K17" s="36">
        <v>8</v>
      </c>
      <c r="L17" s="44"/>
      <c r="M17" s="44"/>
      <c r="N17" s="44"/>
      <c r="O17" s="88"/>
      <c r="P17" s="38"/>
      <c r="Q17" s="39">
        <f t="shared" si="3"/>
        <v>3.2</v>
      </c>
      <c r="R17" s="40" t="str">
        <f t="shared" si="0"/>
        <v>F</v>
      </c>
      <c r="S17" s="41" t="str">
        <f t="shared" si="1"/>
        <v>Kém</v>
      </c>
      <c r="T17" s="42" t="str">
        <f t="shared" si="4"/>
        <v/>
      </c>
      <c r="U17" s="43" t="s">
        <v>562</v>
      </c>
      <c r="V17" s="3"/>
      <c r="W17" s="30"/>
      <c r="X17" s="81" t="str">
        <f t="shared" si="2"/>
        <v>Học lại</v>
      </c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</row>
    <row r="18" spans="2:39" ht="18.75" customHeight="1" x14ac:dyDescent="0.25">
      <c r="B18" s="31">
        <v>9</v>
      </c>
      <c r="C18" s="32" t="s">
        <v>457</v>
      </c>
      <c r="D18" s="33" t="s">
        <v>458</v>
      </c>
      <c r="E18" s="34" t="s">
        <v>66</v>
      </c>
      <c r="F18" s="35" t="s">
        <v>459</v>
      </c>
      <c r="G18" s="32" t="s">
        <v>177</v>
      </c>
      <c r="H18" s="36">
        <v>8</v>
      </c>
      <c r="I18" s="36">
        <v>8</v>
      </c>
      <c r="J18" s="36" t="s">
        <v>30</v>
      </c>
      <c r="K18" s="36">
        <v>6</v>
      </c>
      <c r="L18" s="44"/>
      <c r="M18" s="44"/>
      <c r="N18" s="44"/>
      <c r="O18" s="88"/>
      <c r="P18" s="38"/>
      <c r="Q18" s="39">
        <f t="shared" si="3"/>
        <v>2.8</v>
      </c>
      <c r="R18" s="40" t="str">
        <f t="shared" si="0"/>
        <v>F</v>
      </c>
      <c r="S18" s="41" t="str">
        <f t="shared" si="1"/>
        <v>Kém</v>
      </c>
      <c r="T18" s="42" t="str">
        <f t="shared" si="4"/>
        <v/>
      </c>
      <c r="U18" s="43" t="s">
        <v>562</v>
      </c>
      <c r="V18" s="3"/>
      <c r="W18" s="30"/>
      <c r="X18" s="81" t="str">
        <f t="shared" si="2"/>
        <v>Học lại</v>
      </c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</row>
    <row r="19" spans="2:39" ht="18.75" customHeight="1" x14ac:dyDescent="0.25">
      <c r="B19" s="31">
        <v>10</v>
      </c>
      <c r="C19" s="32" t="s">
        <v>460</v>
      </c>
      <c r="D19" s="33" t="s">
        <v>461</v>
      </c>
      <c r="E19" s="34" t="s">
        <v>67</v>
      </c>
      <c r="F19" s="35" t="s">
        <v>462</v>
      </c>
      <c r="G19" s="32" t="s">
        <v>177</v>
      </c>
      <c r="H19" s="36">
        <v>5</v>
      </c>
      <c r="I19" s="36">
        <v>9</v>
      </c>
      <c r="J19" s="36" t="s">
        <v>30</v>
      </c>
      <c r="K19" s="36">
        <v>4</v>
      </c>
      <c r="L19" s="44"/>
      <c r="M19" s="44"/>
      <c r="N19" s="44"/>
      <c r="O19" s="88"/>
      <c r="P19" s="38"/>
      <c r="Q19" s="39">
        <f t="shared" si="3"/>
        <v>2.2000000000000002</v>
      </c>
      <c r="R19" s="40" t="str">
        <f t="shared" si="0"/>
        <v>F</v>
      </c>
      <c r="S19" s="41" t="str">
        <f t="shared" si="1"/>
        <v>Kém</v>
      </c>
      <c r="T19" s="42" t="str">
        <f t="shared" si="4"/>
        <v/>
      </c>
      <c r="U19" s="43" t="s">
        <v>562</v>
      </c>
      <c r="V19" s="3"/>
      <c r="W19" s="30"/>
      <c r="X19" s="81" t="str">
        <f t="shared" si="2"/>
        <v>Học lại</v>
      </c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</row>
    <row r="20" spans="2:39" ht="18.75" customHeight="1" x14ac:dyDescent="0.25">
      <c r="B20" s="31">
        <v>11</v>
      </c>
      <c r="C20" s="32" t="s">
        <v>463</v>
      </c>
      <c r="D20" s="33" t="s">
        <v>98</v>
      </c>
      <c r="E20" s="34" t="s">
        <v>67</v>
      </c>
      <c r="F20" s="35" t="s">
        <v>464</v>
      </c>
      <c r="G20" s="32" t="s">
        <v>184</v>
      </c>
      <c r="H20" s="36">
        <v>7</v>
      </c>
      <c r="I20" s="36">
        <v>8</v>
      </c>
      <c r="J20" s="36" t="s">
        <v>30</v>
      </c>
      <c r="K20" s="36">
        <v>4</v>
      </c>
      <c r="L20" s="44"/>
      <c r="M20" s="44"/>
      <c r="N20" s="44"/>
      <c r="O20" s="88"/>
      <c r="P20" s="38"/>
      <c r="Q20" s="39">
        <f t="shared" si="3"/>
        <v>2.2999999999999998</v>
      </c>
      <c r="R20" s="40" t="str">
        <f t="shared" si="0"/>
        <v>F</v>
      </c>
      <c r="S20" s="41" t="str">
        <f t="shared" si="1"/>
        <v>Kém</v>
      </c>
      <c r="T20" s="42" t="str">
        <f t="shared" si="4"/>
        <v/>
      </c>
      <c r="U20" s="43" t="s">
        <v>562</v>
      </c>
      <c r="V20" s="3"/>
      <c r="W20" s="30"/>
      <c r="X20" s="81" t="str">
        <f t="shared" si="2"/>
        <v>Học lại</v>
      </c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</row>
    <row r="21" spans="2:39" ht="18.75" customHeight="1" x14ac:dyDescent="0.25">
      <c r="B21" s="31">
        <v>12</v>
      </c>
      <c r="C21" s="32" t="s">
        <v>465</v>
      </c>
      <c r="D21" s="33" t="s">
        <v>466</v>
      </c>
      <c r="E21" s="34" t="s">
        <v>67</v>
      </c>
      <c r="F21" s="35" t="s">
        <v>467</v>
      </c>
      <c r="G21" s="32" t="s">
        <v>174</v>
      </c>
      <c r="H21" s="36">
        <v>8</v>
      </c>
      <c r="I21" s="36">
        <v>9</v>
      </c>
      <c r="J21" s="36" t="s">
        <v>30</v>
      </c>
      <c r="K21" s="36">
        <v>6</v>
      </c>
      <c r="L21" s="44"/>
      <c r="M21" s="44"/>
      <c r="N21" s="44"/>
      <c r="O21" s="88"/>
      <c r="P21" s="38"/>
      <c r="Q21" s="39">
        <f t="shared" si="3"/>
        <v>2.9</v>
      </c>
      <c r="R21" s="40" t="str">
        <f t="shared" si="0"/>
        <v>F</v>
      </c>
      <c r="S21" s="41" t="str">
        <f t="shared" si="1"/>
        <v>Kém</v>
      </c>
      <c r="T21" s="42" t="str">
        <f t="shared" si="4"/>
        <v/>
      </c>
      <c r="U21" s="43" t="s">
        <v>562</v>
      </c>
      <c r="V21" s="3"/>
      <c r="W21" s="30"/>
      <c r="X21" s="81" t="str">
        <f t="shared" si="2"/>
        <v>Học lại</v>
      </c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</row>
    <row r="22" spans="2:39" ht="18.75" customHeight="1" x14ac:dyDescent="0.25">
      <c r="B22" s="31">
        <v>13</v>
      </c>
      <c r="C22" s="32" t="s">
        <v>468</v>
      </c>
      <c r="D22" s="33" t="s">
        <v>75</v>
      </c>
      <c r="E22" s="34" t="s">
        <v>147</v>
      </c>
      <c r="F22" s="35" t="s">
        <v>469</v>
      </c>
      <c r="G22" s="32" t="s">
        <v>168</v>
      </c>
      <c r="H22" s="36">
        <v>10</v>
      </c>
      <c r="I22" s="36">
        <v>8</v>
      </c>
      <c r="J22" s="36" t="s">
        <v>30</v>
      </c>
      <c r="K22" s="36">
        <v>7</v>
      </c>
      <c r="L22" s="44"/>
      <c r="M22" s="44"/>
      <c r="N22" s="44"/>
      <c r="O22" s="88"/>
      <c r="P22" s="38"/>
      <c r="Q22" s="39">
        <f t="shared" si="3"/>
        <v>3.2</v>
      </c>
      <c r="R22" s="40" t="str">
        <f t="shared" si="0"/>
        <v>F</v>
      </c>
      <c r="S22" s="41" t="str">
        <f t="shared" si="1"/>
        <v>Kém</v>
      </c>
      <c r="T22" s="42" t="str">
        <f t="shared" si="4"/>
        <v/>
      </c>
      <c r="U22" s="43" t="s">
        <v>562</v>
      </c>
      <c r="V22" s="3"/>
      <c r="W22" s="30"/>
      <c r="X22" s="81" t="str">
        <f t="shared" si="2"/>
        <v>Học lại</v>
      </c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</row>
    <row r="23" spans="2:39" ht="18.75" customHeight="1" x14ac:dyDescent="0.25">
      <c r="B23" s="31">
        <v>14</v>
      </c>
      <c r="C23" s="32" t="s">
        <v>470</v>
      </c>
      <c r="D23" s="33" t="s">
        <v>471</v>
      </c>
      <c r="E23" s="34" t="s">
        <v>69</v>
      </c>
      <c r="F23" s="35" t="s">
        <v>431</v>
      </c>
      <c r="G23" s="32" t="s">
        <v>174</v>
      </c>
      <c r="H23" s="36">
        <v>10</v>
      </c>
      <c r="I23" s="36">
        <v>9</v>
      </c>
      <c r="J23" s="36" t="s">
        <v>30</v>
      </c>
      <c r="K23" s="36">
        <v>5</v>
      </c>
      <c r="L23" s="44"/>
      <c r="M23" s="44"/>
      <c r="N23" s="44"/>
      <c r="O23" s="88"/>
      <c r="P23" s="38"/>
      <c r="Q23" s="39">
        <f t="shared" si="3"/>
        <v>2.9</v>
      </c>
      <c r="R23" s="40" t="str">
        <f t="shared" si="0"/>
        <v>F</v>
      </c>
      <c r="S23" s="41" t="str">
        <f t="shared" si="1"/>
        <v>Kém</v>
      </c>
      <c r="T23" s="42" t="str">
        <f t="shared" si="4"/>
        <v/>
      </c>
      <c r="U23" s="43" t="s">
        <v>562</v>
      </c>
      <c r="V23" s="3"/>
      <c r="W23" s="30"/>
      <c r="X23" s="81" t="str">
        <f t="shared" si="2"/>
        <v>Học lại</v>
      </c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</row>
    <row r="24" spans="2:39" ht="18.75" customHeight="1" x14ac:dyDescent="0.25">
      <c r="B24" s="31">
        <v>15</v>
      </c>
      <c r="C24" s="32" t="s">
        <v>472</v>
      </c>
      <c r="D24" s="33" t="s">
        <v>137</v>
      </c>
      <c r="E24" s="34" t="s">
        <v>69</v>
      </c>
      <c r="F24" s="35" t="s">
        <v>473</v>
      </c>
      <c r="G24" s="32" t="s">
        <v>168</v>
      </c>
      <c r="H24" s="36">
        <v>5</v>
      </c>
      <c r="I24" s="36">
        <v>8</v>
      </c>
      <c r="J24" s="36" t="s">
        <v>30</v>
      </c>
      <c r="K24" s="36">
        <v>6</v>
      </c>
      <c r="L24" s="44"/>
      <c r="M24" s="44"/>
      <c r="N24" s="44"/>
      <c r="O24" s="88"/>
      <c r="P24" s="38"/>
      <c r="Q24" s="39">
        <f t="shared" si="3"/>
        <v>2.5</v>
      </c>
      <c r="R24" s="40" t="str">
        <f t="shared" si="0"/>
        <v>F</v>
      </c>
      <c r="S24" s="41" t="str">
        <f t="shared" si="1"/>
        <v>Kém</v>
      </c>
      <c r="T24" s="42" t="str">
        <f t="shared" si="4"/>
        <v/>
      </c>
      <c r="U24" s="43" t="s">
        <v>562</v>
      </c>
      <c r="V24" s="3"/>
      <c r="W24" s="30"/>
      <c r="X24" s="81" t="str">
        <f t="shared" si="2"/>
        <v>Học lại</v>
      </c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</row>
    <row r="25" spans="2:39" ht="18.75" customHeight="1" x14ac:dyDescent="0.25">
      <c r="B25" s="31">
        <v>16</v>
      </c>
      <c r="C25" s="32" t="s">
        <v>474</v>
      </c>
      <c r="D25" s="33" t="s">
        <v>353</v>
      </c>
      <c r="E25" s="34" t="s">
        <v>70</v>
      </c>
      <c r="F25" s="35" t="s">
        <v>266</v>
      </c>
      <c r="G25" s="32" t="s">
        <v>174</v>
      </c>
      <c r="H25" s="36">
        <v>8</v>
      </c>
      <c r="I25" s="36">
        <v>9</v>
      </c>
      <c r="J25" s="36" t="s">
        <v>30</v>
      </c>
      <c r="K25" s="36">
        <v>6</v>
      </c>
      <c r="L25" s="44"/>
      <c r="M25" s="44"/>
      <c r="N25" s="44"/>
      <c r="O25" s="88"/>
      <c r="P25" s="38"/>
      <c r="Q25" s="39">
        <f t="shared" si="3"/>
        <v>2.9</v>
      </c>
      <c r="R25" s="40" t="str">
        <f t="shared" si="0"/>
        <v>F</v>
      </c>
      <c r="S25" s="41" t="str">
        <f t="shared" si="1"/>
        <v>Kém</v>
      </c>
      <c r="T25" s="42" t="str">
        <f t="shared" si="4"/>
        <v/>
      </c>
      <c r="U25" s="43" t="s">
        <v>562</v>
      </c>
      <c r="V25" s="3"/>
      <c r="W25" s="30"/>
      <c r="X25" s="81" t="str">
        <f t="shared" si="2"/>
        <v>Học lại</v>
      </c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</row>
    <row r="26" spans="2:39" ht="18.75" customHeight="1" x14ac:dyDescent="0.25">
      <c r="B26" s="31">
        <v>17</v>
      </c>
      <c r="C26" s="32" t="s">
        <v>475</v>
      </c>
      <c r="D26" s="33" t="s">
        <v>95</v>
      </c>
      <c r="E26" s="34" t="s">
        <v>74</v>
      </c>
      <c r="F26" s="35" t="s">
        <v>476</v>
      </c>
      <c r="G26" s="32" t="s">
        <v>174</v>
      </c>
      <c r="H26" s="36">
        <v>5</v>
      </c>
      <c r="I26" s="36">
        <v>9</v>
      </c>
      <c r="J26" s="36" t="s">
        <v>30</v>
      </c>
      <c r="K26" s="36">
        <v>6</v>
      </c>
      <c r="L26" s="44"/>
      <c r="M26" s="44"/>
      <c r="N26" s="44"/>
      <c r="O26" s="88"/>
      <c r="P26" s="38"/>
      <c r="Q26" s="39">
        <f t="shared" si="3"/>
        <v>2.6</v>
      </c>
      <c r="R26" s="40" t="str">
        <f t="shared" si="0"/>
        <v>F</v>
      </c>
      <c r="S26" s="41" t="str">
        <f t="shared" si="1"/>
        <v>Kém</v>
      </c>
      <c r="T26" s="42" t="str">
        <f t="shared" si="4"/>
        <v/>
      </c>
      <c r="U26" s="43" t="s">
        <v>562</v>
      </c>
      <c r="V26" s="3"/>
      <c r="W26" s="30"/>
      <c r="X26" s="81" t="str">
        <f t="shared" si="2"/>
        <v>Học lại</v>
      </c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</row>
    <row r="27" spans="2:39" ht="18.75" customHeight="1" x14ac:dyDescent="0.25">
      <c r="B27" s="31">
        <v>18</v>
      </c>
      <c r="C27" s="32" t="s">
        <v>477</v>
      </c>
      <c r="D27" s="33" t="s">
        <v>478</v>
      </c>
      <c r="E27" s="34" t="s">
        <v>132</v>
      </c>
      <c r="F27" s="35" t="s">
        <v>125</v>
      </c>
      <c r="G27" s="32" t="s">
        <v>116</v>
      </c>
      <c r="H27" s="36">
        <v>10</v>
      </c>
      <c r="I27" s="36">
        <v>9</v>
      </c>
      <c r="J27" s="36" t="s">
        <v>30</v>
      </c>
      <c r="K27" s="36">
        <v>6</v>
      </c>
      <c r="L27" s="44"/>
      <c r="M27" s="44"/>
      <c r="N27" s="44"/>
      <c r="O27" s="88"/>
      <c r="P27" s="38"/>
      <c r="Q27" s="39">
        <f t="shared" si="3"/>
        <v>3.1</v>
      </c>
      <c r="R27" s="40" t="str">
        <f t="shared" si="0"/>
        <v>F</v>
      </c>
      <c r="S27" s="41" t="str">
        <f t="shared" si="1"/>
        <v>Kém</v>
      </c>
      <c r="T27" s="42" t="str">
        <f t="shared" si="4"/>
        <v/>
      </c>
      <c r="U27" s="43" t="s">
        <v>562</v>
      </c>
      <c r="V27" s="3"/>
      <c r="W27" s="30"/>
      <c r="X27" s="81" t="str">
        <f t="shared" si="2"/>
        <v>Học lại</v>
      </c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</row>
    <row r="28" spans="2:39" ht="18.75" customHeight="1" x14ac:dyDescent="0.25">
      <c r="B28" s="31">
        <v>19</v>
      </c>
      <c r="C28" s="32" t="s">
        <v>479</v>
      </c>
      <c r="D28" s="33" t="s">
        <v>63</v>
      </c>
      <c r="E28" s="34" t="s">
        <v>133</v>
      </c>
      <c r="F28" s="35" t="s">
        <v>480</v>
      </c>
      <c r="G28" s="32" t="s">
        <v>174</v>
      </c>
      <c r="H28" s="36">
        <v>10</v>
      </c>
      <c r="I28" s="36">
        <v>8</v>
      </c>
      <c r="J28" s="36" t="s">
        <v>30</v>
      </c>
      <c r="K28" s="36">
        <v>6</v>
      </c>
      <c r="L28" s="44"/>
      <c r="M28" s="44"/>
      <c r="N28" s="44"/>
      <c r="O28" s="88"/>
      <c r="P28" s="38"/>
      <c r="Q28" s="39">
        <f t="shared" si="3"/>
        <v>3</v>
      </c>
      <c r="R28" s="40" t="str">
        <f t="shared" si="0"/>
        <v>F</v>
      </c>
      <c r="S28" s="41" t="str">
        <f t="shared" si="1"/>
        <v>Kém</v>
      </c>
      <c r="T28" s="42" t="str">
        <f t="shared" si="4"/>
        <v/>
      </c>
      <c r="U28" s="43" t="s">
        <v>562</v>
      </c>
      <c r="V28" s="3"/>
      <c r="W28" s="30"/>
      <c r="X28" s="81" t="str">
        <f t="shared" si="2"/>
        <v>Học lại</v>
      </c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</row>
    <row r="29" spans="2:39" ht="18.75" customHeight="1" x14ac:dyDescent="0.25">
      <c r="B29" s="31">
        <v>20</v>
      </c>
      <c r="C29" s="32" t="s">
        <v>481</v>
      </c>
      <c r="D29" s="33" t="s">
        <v>63</v>
      </c>
      <c r="E29" s="34" t="s">
        <v>133</v>
      </c>
      <c r="F29" s="35" t="s">
        <v>482</v>
      </c>
      <c r="G29" s="32" t="s">
        <v>177</v>
      </c>
      <c r="H29" s="36">
        <v>10</v>
      </c>
      <c r="I29" s="36">
        <v>8</v>
      </c>
      <c r="J29" s="36" t="s">
        <v>30</v>
      </c>
      <c r="K29" s="36">
        <v>8</v>
      </c>
      <c r="L29" s="44"/>
      <c r="M29" s="44"/>
      <c r="N29" s="44"/>
      <c r="O29" s="88"/>
      <c r="P29" s="38"/>
      <c r="Q29" s="39">
        <f t="shared" si="3"/>
        <v>3.4</v>
      </c>
      <c r="R29" s="40" t="str">
        <f t="shared" si="0"/>
        <v>F</v>
      </c>
      <c r="S29" s="41" t="str">
        <f t="shared" si="1"/>
        <v>Kém</v>
      </c>
      <c r="T29" s="42" t="str">
        <f t="shared" si="4"/>
        <v/>
      </c>
      <c r="U29" s="43" t="s">
        <v>562</v>
      </c>
      <c r="V29" s="3"/>
      <c r="W29" s="30"/>
      <c r="X29" s="81" t="str">
        <f t="shared" si="2"/>
        <v>Học lại</v>
      </c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</row>
    <row r="30" spans="2:39" ht="18.75" customHeight="1" x14ac:dyDescent="0.25">
      <c r="B30" s="31">
        <v>21</v>
      </c>
      <c r="C30" s="32" t="s">
        <v>483</v>
      </c>
      <c r="D30" s="33" t="s">
        <v>63</v>
      </c>
      <c r="E30" s="34" t="s">
        <v>78</v>
      </c>
      <c r="F30" s="35" t="s">
        <v>484</v>
      </c>
      <c r="G30" s="32" t="s">
        <v>174</v>
      </c>
      <c r="H30" s="36">
        <v>8</v>
      </c>
      <c r="I30" s="36">
        <v>9</v>
      </c>
      <c r="J30" s="36" t="s">
        <v>30</v>
      </c>
      <c r="K30" s="36">
        <v>7</v>
      </c>
      <c r="L30" s="44"/>
      <c r="M30" s="44"/>
      <c r="N30" s="44"/>
      <c r="O30" s="88"/>
      <c r="P30" s="38"/>
      <c r="Q30" s="39">
        <f t="shared" si="3"/>
        <v>3.1</v>
      </c>
      <c r="R30" s="40" t="str">
        <f t="shared" si="0"/>
        <v>F</v>
      </c>
      <c r="S30" s="41" t="str">
        <f t="shared" si="1"/>
        <v>Kém</v>
      </c>
      <c r="T30" s="42" t="str">
        <f t="shared" si="4"/>
        <v/>
      </c>
      <c r="U30" s="43" t="s">
        <v>562</v>
      </c>
      <c r="V30" s="3"/>
      <c r="W30" s="30"/>
      <c r="X30" s="81" t="str">
        <f t="shared" si="2"/>
        <v>Học lại</v>
      </c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</row>
    <row r="31" spans="2:39" ht="18.75" customHeight="1" x14ac:dyDescent="0.25">
      <c r="B31" s="31">
        <v>22</v>
      </c>
      <c r="C31" s="32" t="s">
        <v>485</v>
      </c>
      <c r="D31" s="33" t="s">
        <v>75</v>
      </c>
      <c r="E31" s="34" t="s">
        <v>486</v>
      </c>
      <c r="F31" s="35" t="s">
        <v>354</v>
      </c>
      <c r="G31" s="32" t="s">
        <v>174</v>
      </c>
      <c r="H31" s="36">
        <v>8</v>
      </c>
      <c r="I31" s="36">
        <v>8</v>
      </c>
      <c r="J31" s="36" t="s">
        <v>30</v>
      </c>
      <c r="K31" s="36">
        <v>5</v>
      </c>
      <c r="L31" s="44"/>
      <c r="M31" s="44"/>
      <c r="N31" s="44"/>
      <c r="O31" s="88"/>
      <c r="P31" s="38"/>
      <c r="Q31" s="39">
        <f t="shared" si="3"/>
        <v>2.6</v>
      </c>
      <c r="R31" s="40" t="str">
        <f t="shared" si="0"/>
        <v>F</v>
      </c>
      <c r="S31" s="41" t="str">
        <f t="shared" si="1"/>
        <v>Kém</v>
      </c>
      <c r="T31" s="42" t="str">
        <f t="shared" si="4"/>
        <v/>
      </c>
      <c r="U31" s="43" t="s">
        <v>562</v>
      </c>
      <c r="V31" s="3"/>
      <c r="W31" s="30"/>
      <c r="X31" s="81" t="str">
        <f t="shared" si="2"/>
        <v>Học lại</v>
      </c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</row>
    <row r="32" spans="2:39" ht="18.75" customHeight="1" x14ac:dyDescent="0.25">
      <c r="B32" s="31">
        <v>23</v>
      </c>
      <c r="C32" s="32" t="s">
        <v>487</v>
      </c>
      <c r="D32" s="33" t="s">
        <v>131</v>
      </c>
      <c r="E32" s="34" t="s">
        <v>160</v>
      </c>
      <c r="F32" s="35" t="s">
        <v>488</v>
      </c>
      <c r="G32" s="32" t="s">
        <v>177</v>
      </c>
      <c r="H32" s="36">
        <v>1</v>
      </c>
      <c r="I32" s="36">
        <v>5</v>
      </c>
      <c r="J32" s="36" t="s">
        <v>30</v>
      </c>
      <c r="K32" s="36">
        <v>3</v>
      </c>
      <c r="L32" s="44"/>
      <c r="M32" s="44"/>
      <c r="N32" s="44"/>
      <c r="O32" s="88"/>
      <c r="P32" s="38"/>
      <c r="Q32" s="39">
        <f t="shared" si="3"/>
        <v>1.2</v>
      </c>
      <c r="R32" s="40" t="str">
        <f t="shared" si="0"/>
        <v>F</v>
      </c>
      <c r="S32" s="41" t="str">
        <f t="shared" si="1"/>
        <v>Kém</v>
      </c>
      <c r="T32" s="42" t="str">
        <f t="shared" si="4"/>
        <v/>
      </c>
      <c r="U32" s="43" t="s">
        <v>562</v>
      </c>
      <c r="V32" s="3"/>
      <c r="W32" s="30"/>
      <c r="X32" s="81" t="str">
        <f t="shared" si="2"/>
        <v>Học lại</v>
      </c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</row>
    <row r="33" spans="2:39" ht="18.75" customHeight="1" x14ac:dyDescent="0.25">
      <c r="B33" s="31">
        <v>24</v>
      </c>
      <c r="C33" s="32" t="s">
        <v>489</v>
      </c>
      <c r="D33" s="33" t="s">
        <v>490</v>
      </c>
      <c r="E33" s="34" t="s">
        <v>108</v>
      </c>
      <c r="F33" s="35" t="s">
        <v>491</v>
      </c>
      <c r="G33" s="32" t="s">
        <v>184</v>
      </c>
      <c r="H33" s="36">
        <v>10</v>
      </c>
      <c r="I33" s="36">
        <v>8</v>
      </c>
      <c r="J33" s="36" t="s">
        <v>30</v>
      </c>
      <c r="K33" s="36">
        <v>8</v>
      </c>
      <c r="L33" s="44"/>
      <c r="M33" s="44"/>
      <c r="N33" s="44"/>
      <c r="O33" s="88"/>
      <c r="P33" s="38"/>
      <c r="Q33" s="39">
        <f t="shared" si="3"/>
        <v>3.4</v>
      </c>
      <c r="R33" s="40" t="str">
        <f t="shared" si="0"/>
        <v>F</v>
      </c>
      <c r="S33" s="41" t="str">
        <f t="shared" si="1"/>
        <v>Kém</v>
      </c>
      <c r="T33" s="42" t="str">
        <f t="shared" si="4"/>
        <v/>
      </c>
      <c r="U33" s="43" t="s">
        <v>562</v>
      </c>
      <c r="V33" s="3"/>
      <c r="W33" s="30"/>
      <c r="X33" s="81" t="str">
        <f t="shared" si="2"/>
        <v>Học lại</v>
      </c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</row>
    <row r="34" spans="2:39" ht="18.75" customHeight="1" x14ac:dyDescent="0.25">
      <c r="B34" s="31">
        <v>25</v>
      </c>
      <c r="C34" s="32" t="s">
        <v>492</v>
      </c>
      <c r="D34" s="33" t="s">
        <v>493</v>
      </c>
      <c r="E34" s="34" t="s">
        <v>494</v>
      </c>
      <c r="F34" s="35" t="s">
        <v>495</v>
      </c>
      <c r="G34" s="32" t="s">
        <v>174</v>
      </c>
      <c r="H34" s="36">
        <v>6</v>
      </c>
      <c r="I34" s="36">
        <v>8</v>
      </c>
      <c r="J34" s="36" t="s">
        <v>30</v>
      </c>
      <c r="K34" s="36">
        <v>5</v>
      </c>
      <c r="L34" s="44"/>
      <c r="M34" s="44"/>
      <c r="N34" s="44"/>
      <c r="O34" s="88"/>
      <c r="P34" s="38"/>
      <c r="Q34" s="39">
        <f t="shared" si="3"/>
        <v>2.4</v>
      </c>
      <c r="R34" s="40" t="str">
        <f t="shared" si="0"/>
        <v>F</v>
      </c>
      <c r="S34" s="41" t="str">
        <f t="shared" si="1"/>
        <v>Kém</v>
      </c>
      <c r="T34" s="42" t="str">
        <f t="shared" si="4"/>
        <v/>
      </c>
      <c r="U34" s="43" t="s">
        <v>562</v>
      </c>
      <c r="V34" s="3"/>
      <c r="W34" s="30"/>
      <c r="X34" s="81" t="str">
        <f t="shared" si="2"/>
        <v>Học lại</v>
      </c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</row>
    <row r="35" spans="2:39" ht="18.75" customHeight="1" x14ac:dyDescent="0.25">
      <c r="B35" s="31">
        <v>26</v>
      </c>
      <c r="C35" s="32" t="s">
        <v>110</v>
      </c>
      <c r="D35" s="33" t="s">
        <v>111</v>
      </c>
      <c r="E35" s="34" t="s">
        <v>112</v>
      </c>
      <c r="F35" s="35" t="s">
        <v>113</v>
      </c>
      <c r="G35" s="32" t="s">
        <v>114</v>
      </c>
      <c r="H35" s="36">
        <v>8</v>
      </c>
      <c r="I35" s="36">
        <v>8</v>
      </c>
      <c r="J35" s="36" t="s">
        <v>30</v>
      </c>
      <c r="K35" s="36">
        <v>8</v>
      </c>
      <c r="L35" s="44"/>
      <c r="M35" s="44"/>
      <c r="N35" s="44"/>
      <c r="O35" s="88"/>
      <c r="P35" s="38"/>
      <c r="Q35" s="39">
        <f t="shared" si="3"/>
        <v>3.2</v>
      </c>
      <c r="R35" s="40" t="str">
        <f t="shared" si="0"/>
        <v>F</v>
      </c>
      <c r="S35" s="41" t="str">
        <f t="shared" si="1"/>
        <v>Kém</v>
      </c>
      <c r="T35" s="42" t="str">
        <f t="shared" si="4"/>
        <v/>
      </c>
      <c r="U35" s="43" t="s">
        <v>562</v>
      </c>
      <c r="V35" s="3"/>
      <c r="W35" s="30"/>
      <c r="X35" s="81" t="str">
        <f t="shared" si="2"/>
        <v>Học lại</v>
      </c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</row>
    <row r="36" spans="2:39" ht="18.75" customHeight="1" x14ac:dyDescent="0.25">
      <c r="B36" s="31">
        <v>27</v>
      </c>
      <c r="C36" s="32" t="s">
        <v>496</v>
      </c>
      <c r="D36" s="33" t="s">
        <v>497</v>
      </c>
      <c r="E36" s="34" t="s">
        <v>80</v>
      </c>
      <c r="F36" s="35" t="s">
        <v>318</v>
      </c>
      <c r="G36" s="32" t="s">
        <v>168</v>
      </c>
      <c r="H36" s="36">
        <v>10</v>
      </c>
      <c r="I36" s="36">
        <v>8</v>
      </c>
      <c r="J36" s="36" t="s">
        <v>30</v>
      </c>
      <c r="K36" s="36">
        <v>6</v>
      </c>
      <c r="L36" s="44"/>
      <c r="M36" s="44"/>
      <c r="N36" s="44"/>
      <c r="O36" s="88"/>
      <c r="P36" s="38"/>
      <c r="Q36" s="39">
        <f t="shared" si="3"/>
        <v>3</v>
      </c>
      <c r="R36" s="40" t="str">
        <f t="shared" si="0"/>
        <v>F</v>
      </c>
      <c r="S36" s="41" t="str">
        <f t="shared" si="1"/>
        <v>Kém</v>
      </c>
      <c r="T36" s="42" t="str">
        <f t="shared" si="4"/>
        <v/>
      </c>
      <c r="U36" s="43" t="s">
        <v>562</v>
      </c>
      <c r="V36" s="3"/>
      <c r="W36" s="30"/>
      <c r="X36" s="81" t="str">
        <f t="shared" si="2"/>
        <v>Học lại</v>
      </c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</row>
    <row r="37" spans="2:39" ht="18.75" customHeight="1" x14ac:dyDescent="0.25">
      <c r="B37" s="31">
        <v>28</v>
      </c>
      <c r="C37" s="32" t="s">
        <v>163</v>
      </c>
      <c r="D37" s="33" t="s">
        <v>72</v>
      </c>
      <c r="E37" s="34" t="s">
        <v>82</v>
      </c>
      <c r="F37" s="35" t="s">
        <v>164</v>
      </c>
      <c r="G37" s="32" t="s">
        <v>114</v>
      </c>
      <c r="H37" s="36">
        <v>8</v>
      </c>
      <c r="I37" s="36">
        <v>10</v>
      </c>
      <c r="J37" s="36" t="s">
        <v>30</v>
      </c>
      <c r="K37" s="36">
        <v>8</v>
      </c>
      <c r="L37" s="44"/>
      <c r="M37" s="44"/>
      <c r="N37" s="44"/>
      <c r="O37" s="88"/>
      <c r="P37" s="38"/>
      <c r="Q37" s="39">
        <f t="shared" si="3"/>
        <v>3.4</v>
      </c>
      <c r="R37" s="40" t="str">
        <f t="shared" si="0"/>
        <v>F</v>
      </c>
      <c r="S37" s="41" t="str">
        <f t="shared" si="1"/>
        <v>Kém</v>
      </c>
      <c r="T37" s="42" t="str">
        <f t="shared" si="4"/>
        <v/>
      </c>
      <c r="U37" s="43" t="s">
        <v>563</v>
      </c>
      <c r="V37" s="3"/>
      <c r="W37" s="30"/>
      <c r="X37" s="81" t="str">
        <f t="shared" si="2"/>
        <v>Học lại</v>
      </c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</row>
    <row r="38" spans="2:39" ht="18.75" customHeight="1" x14ac:dyDescent="0.25">
      <c r="B38" s="31">
        <v>29</v>
      </c>
      <c r="C38" s="32" t="s">
        <v>498</v>
      </c>
      <c r="D38" s="33" t="s">
        <v>499</v>
      </c>
      <c r="E38" s="34" t="s">
        <v>82</v>
      </c>
      <c r="F38" s="35" t="s">
        <v>500</v>
      </c>
      <c r="G38" s="32" t="s">
        <v>174</v>
      </c>
      <c r="H38" s="36">
        <v>10</v>
      </c>
      <c r="I38" s="36">
        <v>8</v>
      </c>
      <c r="J38" s="36" t="s">
        <v>30</v>
      </c>
      <c r="K38" s="36">
        <v>7</v>
      </c>
      <c r="L38" s="44"/>
      <c r="M38" s="44"/>
      <c r="N38" s="44"/>
      <c r="O38" s="88"/>
      <c r="P38" s="38"/>
      <c r="Q38" s="39">
        <f t="shared" si="3"/>
        <v>3.2</v>
      </c>
      <c r="R38" s="40" t="str">
        <f t="shared" si="0"/>
        <v>F</v>
      </c>
      <c r="S38" s="41" t="str">
        <f t="shared" si="1"/>
        <v>Kém</v>
      </c>
      <c r="T38" s="42" t="str">
        <f t="shared" si="4"/>
        <v/>
      </c>
      <c r="U38" s="43" t="s">
        <v>563</v>
      </c>
      <c r="V38" s="3"/>
      <c r="W38" s="30"/>
      <c r="X38" s="81" t="str">
        <f t="shared" si="2"/>
        <v>Học lại</v>
      </c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</row>
    <row r="39" spans="2:39" ht="18.75" customHeight="1" x14ac:dyDescent="0.25">
      <c r="B39" s="31">
        <v>30</v>
      </c>
      <c r="C39" s="32" t="s">
        <v>501</v>
      </c>
      <c r="D39" s="33" t="s">
        <v>120</v>
      </c>
      <c r="E39" s="34" t="s">
        <v>502</v>
      </c>
      <c r="F39" s="35" t="s">
        <v>503</v>
      </c>
      <c r="G39" s="32" t="s">
        <v>116</v>
      </c>
      <c r="H39" s="36">
        <v>8</v>
      </c>
      <c r="I39" s="36">
        <v>9</v>
      </c>
      <c r="J39" s="36" t="s">
        <v>30</v>
      </c>
      <c r="K39" s="36">
        <v>5</v>
      </c>
      <c r="L39" s="44"/>
      <c r="M39" s="44"/>
      <c r="N39" s="44"/>
      <c r="O39" s="88"/>
      <c r="P39" s="38"/>
      <c r="Q39" s="39">
        <f t="shared" si="3"/>
        <v>2.7</v>
      </c>
      <c r="R39" s="40" t="str">
        <f t="shared" si="0"/>
        <v>F</v>
      </c>
      <c r="S39" s="41" t="str">
        <f t="shared" si="1"/>
        <v>Kém</v>
      </c>
      <c r="T39" s="42" t="str">
        <f t="shared" si="4"/>
        <v/>
      </c>
      <c r="U39" s="43" t="s">
        <v>563</v>
      </c>
      <c r="V39" s="3"/>
      <c r="W39" s="30"/>
      <c r="X39" s="81" t="str">
        <f t="shared" si="2"/>
        <v>Học lại</v>
      </c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</row>
    <row r="40" spans="2:39" ht="18.75" customHeight="1" x14ac:dyDescent="0.25">
      <c r="B40" s="31">
        <v>31</v>
      </c>
      <c r="C40" s="32" t="s">
        <v>504</v>
      </c>
      <c r="D40" s="33" t="s">
        <v>98</v>
      </c>
      <c r="E40" s="34" t="s">
        <v>135</v>
      </c>
      <c r="F40" s="35" t="s">
        <v>220</v>
      </c>
      <c r="G40" s="32" t="s">
        <v>174</v>
      </c>
      <c r="H40" s="36">
        <v>10</v>
      </c>
      <c r="I40" s="36">
        <v>8</v>
      </c>
      <c r="J40" s="36" t="s">
        <v>30</v>
      </c>
      <c r="K40" s="36">
        <v>8</v>
      </c>
      <c r="L40" s="44"/>
      <c r="M40" s="44"/>
      <c r="N40" s="44"/>
      <c r="O40" s="88"/>
      <c r="P40" s="38"/>
      <c r="Q40" s="39">
        <f t="shared" si="3"/>
        <v>3.4</v>
      </c>
      <c r="R40" s="40" t="str">
        <f t="shared" si="0"/>
        <v>F</v>
      </c>
      <c r="S40" s="41" t="str">
        <f t="shared" si="1"/>
        <v>Kém</v>
      </c>
      <c r="T40" s="42" t="str">
        <f t="shared" si="4"/>
        <v/>
      </c>
      <c r="U40" s="43" t="s">
        <v>563</v>
      </c>
      <c r="V40" s="3"/>
      <c r="W40" s="30"/>
      <c r="X40" s="81" t="str">
        <f t="shared" si="2"/>
        <v>Học lại</v>
      </c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</row>
    <row r="41" spans="2:39" ht="18.75" customHeight="1" x14ac:dyDescent="0.25">
      <c r="B41" s="31">
        <v>32</v>
      </c>
      <c r="C41" s="32" t="s">
        <v>505</v>
      </c>
      <c r="D41" s="33" t="s">
        <v>75</v>
      </c>
      <c r="E41" s="34" t="s">
        <v>506</v>
      </c>
      <c r="F41" s="35" t="s">
        <v>507</v>
      </c>
      <c r="G41" s="32" t="s">
        <v>168</v>
      </c>
      <c r="H41" s="36">
        <v>10</v>
      </c>
      <c r="I41" s="36">
        <v>8</v>
      </c>
      <c r="J41" s="36" t="s">
        <v>30</v>
      </c>
      <c r="K41" s="36">
        <v>7</v>
      </c>
      <c r="L41" s="44"/>
      <c r="M41" s="44"/>
      <c r="N41" s="44"/>
      <c r="O41" s="88"/>
      <c r="P41" s="38"/>
      <c r="Q41" s="39">
        <f t="shared" si="3"/>
        <v>3.2</v>
      </c>
      <c r="R41" s="40" t="str">
        <f t="shared" si="0"/>
        <v>F</v>
      </c>
      <c r="S41" s="41" t="str">
        <f t="shared" si="1"/>
        <v>Kém</v>
      </c>
      <c r="T41" s="42" t="str">
        <f t="shared" si="4"/>
        <v/>
      </c>
      <c r="U41" s="43" t="s">
        <v>563</v>
      </c>
      <c r="V41" s="3"/>
      <c r="W41" s="30"/>
      <c r="X41" s="81" t="str">
        <f t="shared" si="2"/>
        <v>Học lại</v>
      </c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</row>
    <row r="42" spans="2:39" ht="18.75" customHeight="1" x14ac:dyDescent="0.25">
      <c r="B42" s="31">
        <v>33</v>
      </c>
      <c r="C42" s="32" t="s">
        <v>508</v>
      </c>
      <c r="D42" s="33" t="s">
        <v>509</v>
      </c>
      <c r="E42" s="34" t="s">
        <v>115</v>
      </c>
      <c r="F42" s="35" t="s">
        <v>183</v>
      </c>
      <c r="G42" s="32" t="s">
        <v>184</v>
      </c>
      <c r="H42" s="36">
        <v>5</v>
      </c>
      <c r="I42" s="36">
        <v>5</v>
      </c>
      <c r="J42" s="36" t="s">
        <v>30</v>
      </c>
      <c r="K42" s="36">
        <v>6</v>
      </c>
      <c r="L42" s="44"/>
      <c r="M42" s="44"/>
      <c r="N42" s="44"/>
      <c r="O42" s="88"/>
      <c r="P42" s="38"/>
      <c r="Q42" s="39">
        <f t="shared" si="3"/>
        <v>2.2000000000000002</v>
      </c>
      <c r="R42" s="40" t="str">
        <f t="shared" si="0"/>
        <v>F</v>
      </c>
      <c r="S42" s="41" t="str">
        <f t="shared" si="1"/>
        <v>Kém</v>
      </c>
      <c r="T42" s="42" t="str">
        <f t="shared" si="4"/>
        <v/>
      </c>
      <c r="U42" s="43" t="s">
        <v>563</v>
      </c>
      <c r="V42" s="3"/>
      <c r="W42" s="30"/>
      <c r="X42" s="81" t="str">
        <f t="shared" si="2"/>
        <v>Học lại</v>
      </c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</row>
    <row r="43" spans="2:39" ht="18.75" customHeight="1" x14ac:dyDescent="0.25">
      <c r="B43" s="31">
        <v>34</v>
      </c>
      <c r="C43" s="32" t="s">
        <v>510</v>
      </c>
      <c r="D43" s="33" t="s">
        <v>137</v>
      </c>
      <c r="E43" s="34" t="s">
        <v>115</v>
      </c>
      <c r="F43" s="35" t="s">
        <v>511</v>
      </c>
      <c r="G43" s="32" t="s">
        <v>174</v>
      </c>
      <c r="H43" s="36">
        <v>7</v>
      </c>
      <c r="I43" s="36">
        <v>6</v>
      </c>
      <c r="J43" s="36" t="s">
        <v>30</v>
      </c>
      <c r="K43" s="36">
        <v>6</v>
      </c>
      <c r="L43" s="44"/>
      <c r="M43" s="44"/>
      <c r="N43" s="44"/>
      <c r="O43" s="88"/>
      <c r="P43" s="38"/>
      <c r="Q43" s="39">
        <f t="shared" si="3"/>
        <v>2.5</v>
      </c>
      <c r="R43" s="40" t="str">
        <f t="shared" si="0"/>
        <v>F</v>
      </c>
      <c r="S43" s="41" t="str">
        <f t="shared" si="1"/>
        <v>Kém</v>
      </c>
      <c r="T43" s="42" t="str">
        <f t="shared" si="4"/>
        <v/>
      </c>
      <c r="U43" s="43" t="s">
        <v>563</v>
      </c>
      <c r="V43" s="3"/>
      <c r="W43" s="30"/>
      <c r="X43" s="81" t="str">
        <f t="shared" si="2"/>
        <v>Học lại</v>
      </c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</row>
    <row r="44" spans="2:39" ht="18.75" customHeight="1" x14ac:dyDescent="0.25">
      <c r="B44" s="31">
        <v>35</v>
      </c>
      <c r="C44" s="32" t="s">
        <v>512</v>
      </c>
      <c r="D44" s="33" t="s">
        <v>513</v>
      </c>
      <c r="E44" s="34" t="s">
        <v>115</v>
      </c>
      <c r="F44" s="35" t="s">
        <v>215</v>
      </c>
      <c r="G44" s="32" t="s">
        <v>177</v>
      </c>
      <c r="H44" s="36">
        <v>7</v>
      </c>
      <c r="I44" s="36">
        <v>8</v>
      </c>
      <c r="J44" s="36" t="s">
        <v>30</v>
      </c>
      <c r="K44" s="36">
        <v>3</v>
      </c>
      <c r="L44" s="44"/>
      <c r="M44" s="44"/>
      <c r="N44" s="44"/>
      <c r="O44" s="88"/>
      <c r="P44" s="38"/>
      <c r="Q44" s="39">
        <f t="shared" si="3"/>
        <v>2.1</v>
      </c>
      <c r="R44" s="40" t="str">
        <f t="shared" si="0"/>
        <v>F</v>
      </c>
      <c r="S44" s="41" t="str">
        <f t="shared" si="1"/>
        <v>Kém</v>
      </c>
      <c r="T44" s="42" t="str">
        <f t="shared" si="4"/>
        <v/>
      </c>
      <c r="U44" s="43" t="s">
        <v>563</v>
      </c>
      <c r="V44" s="3"/>
      <c r="W44" s="30"/>
      <c r="X44" s="81" t="str">
        <f t="shared" si="2"/>
        <v>Học lại</v>
      </c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</row>
    <row r="45" spans="2:39" ht="18.75" customHeight="1" x14ac:dyDescent="0.25">
      <c r="B45" s="31">
        <v>36</v>
      </c>
      <c r="C45" s="32" t="s">
        <v>514</v>
      </c>
      <c r="D45" s="33" t="s">
        <v>515</v>
      </c>
      <c r="E45" s="34" t="s">
        <v>85</v>
      </c>
      <c r="F45" s="35" t="s">
        <v>516</v>
      </c>
      <c r="G45" s="32" t="s">
        <v>184</v>
      </c>
      <c r="H45" s="36">
        <v>10</v>
      </c>
      <c r="I45" s="36">
        <v>8</v>
      </c>
      <c r="J45" s="36" t="s">
        <v>30</v>
      </c>
      <c r="K45" s="36">
        <v>7</v>
      </c>
      <c r="L45" s="44"/>
      <c r="M45" s="44"/>
      <c r="N45" s="44"/>
      <c r="O45" s="88"/>
      <c r="P45" s="38"/>
      <c r="Q45" s="39">
        <f t="shared" si="3"/>
        <v>3.2</v>
      </c>
      <c r="R45" s="40" t="str">
        <f t="shared" si="0"/>
        <v>F</v>
      </c>
      <c r="S45" s="41" t="str">
        <f t="shared" si="1"/>
        <v>Kém</v>
      </c>
      <c r="T45" s="42" t="str">
        <f t="shared" si="4"/>
        <v/>
      </c>
      <c r="U45" s="43" t="s">
        <v>563</v>
      </c>
      <c r="V45" s="3"/>
      <c r="W45" s="30"/>
      <c r="X45" s="81" t="str">
        <f t="shared" si="2"/>
        <v>Học lại</v>
      </c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</row>
    <row r="46" spans="2:39" ht="18.75" customHeight="1" x14ac:dyDescent="0.25">
      <c r="B46" s="31">
        <v>37</v>
      </c>
      <c r="C46" s="32" t="s">
        <v>517</v>
      </c>
      <c r="D46" s="33" t="s">
        <v>518</v>
      </c>
      <c r="E46" s="34" t="s">
        <v>87</v>
      </c>
      <c r="F46" s="35" t="s">
        <v>399</v>
      </c>
      <c r="G46" s="32" t="s">
        <v>184</v>
      </c>
      <c r="H46" s="36">
        <v>8</v>
      </c>
      <c r="I46" s="36">
        <v>8</v>
      </c>
      <c r="J46" s="36" t="s">
        <v>30</v>
      </c>
      <c r="K46" s="36">
        <v>8</v>
      </c>
      <c r="L46" s="44"/>
      <c r="M46" s="44"/>
      <c r="N46" s="44"/>
      <c r="O46" s="88"/>
      <c r="P46" s="38"/>
      <c r="Q46" s="39">
        <f t="shared" si="3"/>
        <v>3.2</v>
      </c>
      <c r="R46" s="40" t="str">
        <f t="shared" si="0"/>
        <v>F</v>
      </c>
      <c r="S46" s="41" t="str">
        <f t="shared" si="1"/>
        <v>Kém</v>
      </c>
      <c r="T46" s="42" t="str">
        <f t="shared" si="4"/>
        <v/>
      </c>
      <c r="U46" s="43" t="s">
        <v>563</v>
      </c>
      <c r="V46" s="3"/>
      <c r="W46" s="30"/>
      <c r="X46" s="81" t="str">
        <f t="shared" si="2"/>
        <v>Học lại</v>
      </c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</row>
    <row r="47" spans="2:39" ht="18.75" customHeight="1" x14ac:dyDescent="0.25">
      <c r="B47" s="31">
        <v>38</v>
      </c>
      <c r="C47" s="32" t="s">
        <v>519</v>
      </c>
      <c r="D47" s="33" t="s">
        <v>520</v>
      </c>
      <c r="E47" s="34" t="s">
        <v>521</v>
      </c>
      <c r="F47" s="35" t="s">
        <v>522</v>
      </c>
      <c r="G47" s="32" t="s">
        <v>174</v>
      </c>
      <c r="H47" s="36">
        <v>10</v>
      </c>
      <c r="I47" s="36">
        <v>8</v>
      </c>
      <c r="J47" s="36" t="s">
        <v>30</v>
      </c>
      <c r="K47" s="36">
        <v>8</v>
      </c>
      <c r="L47" s="44"/>
      <c r="M47" s="44"/>
      <c r="N47" s="44"/>
      <c r="O47" s="88"/>
      <c r="P47" s="38"/>
      <c r="Q47" s="39">
        <f t="shared" si="3"/>
        <v>3.4</v>
      </c>
      <c r="R47" s="40" t="str">
        <f t="shared" si="0"/>
        <v>F</v>
      </c>
      <c r="S47" s="41" t="str">
        <f t="shared" si="1"/>
        <v>Kém</v>
      </c>
      <c r="T47" s="42" t="str">
        <f t="shared" si="4"/>
        <v/>
      </c>
      <c r="U47" s="43" t="s">
        <v>563</v>
      </c>
      <c r="V47" s="3"/>
      <c r="W47" s="30"/>
      <c r="X47" s="81" t="str">
        <f t="shared" si="2"/>
        <v>Học lại</v>
      </c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69"/>
      <c r="AL47" s="69"/>
      <c r="AM47" s="69"/>
    </row>
    <row r="48" spans="2:39" ht="18.75" customHeight="1" x14ac:dyDescent="0.25">
      <c r="B48" s="31">
        <v>39</v>
      </c>
      <c r="C48" s="32" t="s">
        <v>523</v>
      </c>
      <c r="D48" s="33" t="s">
        <v>75</v>
      </c>
      <c r="E48" s="34" t="s">
        <v>88</v>
      </c>
      <c r="F48" s="35" t="s">
        <v>401</v>
      </c>
      <c r="G48" s="32" t="s">
        <v>184</v>
      </c>
      <c r="H48" s="36">
        <v>8</v>
      </c>
      <c r="I48" s="36">
        <v>6</v>
      </c>
      <c r="J48" s="36" t="s">
        <v>30</v>
      </c>
      <c r="K48" s="36">
        <v>7</v>
      </c>
      <c r="L48" s="44"/>
      <c r="M48" s="44"/>
      <c r="N48" s="44"/>
      <c r="O48" s="88"/>
      <c r="P48" s="38"/>
      <c r="Q48" s="39">
        <f t="shared" si="3"/>
        <v>2.8</v>
      </c>
      <c r="R48" s="40" t="str">
        <f t="shared" si="0"/>
        <v>F</v>
      </c>
      <c r="S48" s="41" t="str">
        <f t="shared" si="1"/>
        <v>Kém</v>
      </c>
      <c r="T48" s="42" t="str">
        <f t="shared" si="4"/>
        <v/>
      </c>
      <c r="U48" s="43" t="s">
        <v>563</v>
      </c>
      <c r="V48" s="3"/>
      <c r="W48" s="30"/>
      <c r="X48" s="81" t="str">
        <f t="shared" si="2"/>
        <v>Học lại</v>
      </c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69"/>
      <c r="AM48" s="69"/>
    </row>
    <row r="49" spans="1:39" ht="18.75" customHeight="1" x14ac:dyDescent="0.25">
      <c r="B49" s="31">
        <v>40</v>
      </c>
      <c r="C49" s="32" t="s">
        <v>524</v>
      </c>
      <c r="D49" s="33" t="s">
        <v>461</v>
      </c>
      <c r="E49" s="34" t="s">
        <v>88</v>
      </c>
      <c r="F49" s="35" t="s">
        <v>525</v>
      </c>
      <c r="G49" s="32" t="s">
        <v>177</v>
      </c>
      <c r="H49" s="36">
        <v>8</v>
      </c>
      <c r="I49" s="36">
        <v>8</v>
      </c>
      <c r="J49" s="36" t="s">
        <v>30</v>
      </c>
      <c r="K49" s="36">
        <v>6</v>
      </c>
      <c r="L49" s="44"/>
      <c r="M49" s="44"/>
      <c r="N49" s="44"/>
      <c r="O49" s="88"/>
      <c r="P49" s="38"/>
      <c r="Q49" s="39">
        <f t="shared" si="3"/>
        <v>2.8</v>
      </c>
      <c r="R49" s="40" t="str">
        <f t="shared" si="0"/>
        <v>F</v>
      </c>
      <c r="S49" s="41" t="str">
        <f t="shared" si="1"/>
        <v>Kém</v>
      </c>
      <c r="T49" s="42" t="str">
        <f t="shared" si="4"/>
        <v/>
      </c>
      <c r="U49" s="43" t="s">
        <v>563</v>
      </c>
      <c r="V49" s="3"/>
      <c r="W49" s="30"/>
      <c r="X49" s="81" t="str">
        <f t="shared" si="2"/>
        <v>Học lại</v>
      </c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69"/>
    </row>
    <row r="50" spans="1:39" ht="18.75" customHeight="1" x14ac:dyDescent="0.25">
      <c r="B50" s="31">
        <v>41</v>
      </c>
      <c r="C50" s="32" t="s">
        <v>526</v>
      </c>
      <c r="D50" s="33" t="s">
        <v>121</v>
      </c>
      <c r="E50" s="34" t="s">
        <v>93</v>
      </c>
      <c r="F50" s="35" t="s">
        <v>527</v>
      </c>
      <c r="G50" s="32" t="s">
        <v>177</v>
      </c>
      <c r="H50" s="36">
        <v>8</v>
      </c>
      <c r="I50" s="36">
        <v>7</v>
      </c>
      <c r="J50" s="36" t="s">
        <v>30</v>
      </c>
      <c r="K50" s="36">
        <v>7</v>
      </c>
      <c r="L50" s="44"/>
      <c r="M50" s="44"/>
      <c r="N50" s="44"/>
      <c r="O50" s="88"/>
      <c r="P50" s="38"/>
      <c r="Q50" s="39">
        <f t="shared" si="3"/>
        <v>2.9</v>
      </c>
      <c r="R50" s="40" t="str">
        <f t="shared" si="0"/>
        <v>F</v>
      </c>
      <c r="S50" s="41" t="str">
        <f t="shared" si="1"/>
        <v>Kém</v>
      </c>
      <c r="T50" s="42" t="str">
        <f t="shared" si="4"/>
        <v/>
      </c>
      <c r="U50" s="43" t="s">
        <v>563</v>
      </c>
      <c r="V50" s="3"/>
      <c r="W50" s="30"/>
      <c r="X50" s="81" t="str">
        <f t="shared" si="2"/>
        <v>Học lại</v>
      </c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  <c r="AM50" s="69"/>
    </row>
    <row r="51" spans="1:39" ht="18.75" customHeight="1" x14ac:dyDescent="0.25">
      <c r="B51" s="31">
        <v>42</v>
      </c>
      <c r="C51" s="32" t="s">
        <v>528</v>
      </c>
      <c r="D51" s="33" t="s">
        <v>107</v>
      </c>
      <c r="E51" s="34" t="s">
        <v>93</v>
      </c>
      <c r="F51" s="35" t="s">
        <v>529</v>
      </c>
      <c r="G51" s="32" t="s">
        <v>174</v>
      </c>
      <c r="H51" s="36">
        <v>10</v>
      </c>
      <c r="I51" s="36">
        <v>8</v>
      </c>
      <c r="J51" s="36" t="s">
        <v>30</v>
      </c>
      <c r="K51" s="36">
        <v>7</v>
      </c>
      <c r="L51" s="44"/>
      <c r="M51" s="44"/>
      <c r="N51" s="44"/>
      <c r="O51" s="88"/>
      <c r="P51" s="38"/>
      <c r="Q51" s="39">
        <f t="shared" si="3"/>
        <v>3.2</v>
      </c>
      <c r="R51" s="40" t="str">
        <f t="shared" si="0"/>
        <v>F</v>
      </c>
      <c r="S51" s="41" t="str">
        <f t="shared" si="1"/>
        <v>Kém</v>
      </c>
      <c r="T51" s="42" t="str">
        <f t="shared" si="4"/>
        <v/>
      </c>
      <c r="U51" s="43" t="s">
        <v>563</v>
      </c>
      <c r="V51" s="3"/>
      <c r="W51" s="30"/>
      <c r="X51" s="81" t="str">
        <f t="shared" si="2"/>
        <v>Học lại</v>
      </c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</row>
    <row r="52" spans="1:39" ht="18.75" customHeight="1" x14ac:dyDescent="0.25">
      <c r="B52" s="31">
        <v>43</v>
      </c>
      <c r="C52" s="32" t="s">
        <v>530</v>
      </c>
      <c r="D52" s="33" t="s">
        <v>531</v>
      </c>
      <c r="E52" s="34" t="s">
        <v>532</v>
      </c>
      <c r="F52" s="35" t="s">
        <v>533</v>
      </c>
      <c r="G52" s="32" t="s">
        <v>168</v>
      </c>
      <c r="H52" s="36">
        <v>10</v>
      </c>
      <c r="I52" s="36">
        <v>9</v>
      </c>
      <c r="J52" s="36" t="s">
        <v>30</v>
      </c>
      <c r="K52" s="36">
        <v>7</v>
      </c>
      <c r="L52" s="44"/>
      <c r="M52" s="44"/>
      <c r="N52" s="44"/>
      <c r="O52" s="88"/>
      <c r="P52" s="38"/>
      <c r="Q52" s="39">
        <f t="shared" si="3"/>
        <v>3.3</v>
      </c>
      <c r="R52" s="40" t="str">
        <f t="shared" si="0"/>
        <v>F</v>
      </c>
      <c r="S52" s="41" t="str">
        <f t="shared" si="1"/>
        <v>Kém</v>
      </c>
      <c r="T52" s="42" t="str">
        <f t="shared" si="4"/>
        <v/>
      </c>
      <c r="U52" s="43" t="s">
        <v>563</v>
      </c>
      <c r="V52" s="3"/>
      <c r="W52" s="30"/>
      <c r="X52" s="81" t="str">
        <f t="shared" si="2"/>
        <v>Học lại</v>
      </c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</row>
    <row r="53" spans="1:39" ht="18.75" customHeight="1" x14ac:dyDescent="0.25">
      <c r="B53" s="31">
        <v>44</v>
      </c>
      <c r="C53" s="32" t="s">
        <v>534</v>
      </c>
      <c r="D53" s="33" t="s">
        <v>417</v>
      </c>
      <c r="E53" s="34" t="s">
        <v>532</v>
      </c>
      <c r="F53" s="35" t="s">
        <v>210</v>
      </c>
      <c r="G53" s="32" t="s">
        <v>184</v>
      </c>
      <c r="H53" s="36">
        <v>8</v>
      </c>
      <c r="I53" s="36">
        <v>9</v>
      </c>
      <c r="J53" s="36" t="s">
        <v>30</v>
      </c>
      <c r="K53" s="36">
        <v>6</v>
      </c>
      <c r="L53" s="44"/>
      <c r="M53" s="44"/>
      <c r="N53" s="44"/>
      <c r="O53" s="88"/>
      <c r="P53" s="38"/>
      <c r="Q53" s="39">
        <f t="shared" si="3"/>
        <v>2.9</v>
      </c>
      <c r="R53" s="40" t="str">
        <f t="shared" si="0"/>
        <v>F</v>
      </c>
      <c r="S53" s="41" t="str">
        <f t="shared" si="1"/>
        <v>Kém</v>
      </c>
      <c r="T53" s="42" t="str">
        <f t="shared" si="4"/>
        <v/>
      </c>
      <c r="U53" s="43" t="s">
        <v>563</v>
      </c>
      <c r="V53" s="3"/>
      <c r="W53" s="30"/>
      <c r="X53" s="81" t="str">
        <f t="shared" si="2"/>
        <v>Học lại</v>
      </c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69"/>
      <c r="AJ53" s="69"/>
      <c r="AK53" s="69"/>
      <c r="AL53" s="69"/>
      <c r="AM53" s="69"/>
    </row>
    <row r="54" spans="1:39" ht="18.75" customHeight="1" x14ac:dyDescent="0.25">
      <c r="B54" s="31">
        <v>45</v>
      </c>
      <c r="C54" s="32" t="s">
        <v>535</v>
      </c>
      <c r="D54" s="33" t="s">
        <v>536</v>
      </c>
      <c r="E54" s="34" t="s">
        <v>143</v>
      </c>
      <c r="F54" s="35" t="s">
        <v>516</v>
      </c>
      <c r="G54" s="32" t="s">
        <v>184</v>
      </c>
      <c r="H54" s="36">
        <v>8</v>
      </c>
      <c r="I54" s="36">
        <v>9</v>
      </c>
      <c r="J54" s="36" t="s">
        <v>30</v>
      </c>
      <c r="K54" s="36">
        <v>6</v>
      </c>
      <c r="L54" s="44"/>
      <c r="M54" s="44"/>
      <c r="N54" s="44"/>
      <c r="O54" s="88"/>
      <c r="P54" s="38"/>
      <c r="Q54" s="39">
        <f t="shared" si="3"/>
        <v>2.9</v>
      </c>
      <c r="R54" s="40" t="str">
        <f t="shared" si="0"/>
        <v>F</v>
      </c>
      <c r="S54" s="41" t="str">
        <f t="shared" si="1"/>
        <v>Kém</v>
      </c>
      <c r="T54" s="42" t="str">
        <f t="shared" si="4"/>
        <v/>
      </c>
      <c r="U54" s="43" t="s">
        <v>563</v>
      </c>
      <c r="V54" s="3"/>
      <c r="W54" s="30"/>
      <c r="X54" s="81" t="str">
        <f t="shared" si="2"/>
        <v>Học lại</v>
      </c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</row>
    <row r="55" spans="1:39" ht="18.75" customHeight="1" x14ac:dyDescent="0.25">
      <c r="B55" s="31">
        <v>46</v>
      </c>
      <c r="C55" s="32" t="s">
        <v>537</v>
      </c>
      <c r="D55" s="33" t="s">
        <v>538</v>
      </c>
      <c r="E55" s="34" t="s">
        <v>96</v>
      </c>
      <c r="F55" s="35" t="s">
        <v>276</v>
      </c>
      <c r="G55" s="32" t="s">
        <v>168</v>
      </c>
      <c r="H55" s="36">
        <v>6</v>
      </c>
      <c r="I55" s="36">
        <v>8</v>
      </c>
      <c r="J55" s="36" t="s">
        <v>30</v>
      </c>
      <c r="K55" s="36">
        <v>7</v>
      </c>
      <c r="L55" s="44"/>
      <c r="M55" s="44"/>
      <c r="N55" s="44"/>
      <c r="O55" s="88"/>
      <c r="P55" s="38"/>
      <c r="Q55" s="39">
        <f t="shared" si="3"/>
        <v>2.8</v>
      </c>
      <c r="R55" s="40" t="str">
        <f t="shared" si="0"/>
        <v>F</v>
      </c>
      <c r="S55" s="41" t="str">
        <f t="shared" si="1"/>
        <v>Kém</v>
      </c>
      <c r="T55" s="42" t="str">
        <f t="shared" si="4"/>
        <v/>
      </c>
      <c r="U55" s="43" t="s">
        <v>563</v>
      </c>
      <c r="V55" s="3"/>
      <c r="W55" s="30"/>
      <c r="X55" s="81" t="str">
        <f t="shared" si="2"/>
        <v>Học lại</v>
      </c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</row>
    <row r="56" spans="1:39" ht="18.75" customHeight="1" x14ac:dyDescent="0.25">
      <c r="B56" s="31">
        <v>47</v>
      </c>
      <c r="C56" s="32" t="s">
        <v>539</v>
      </c>
      <c r="D56" s="33" t="s">
        <v>75</v>
      </c>
      <c r="E56" s="34" t="s">
        <v>96</v>
      </c>
      <c r="F56" s="35" t="s">
        <v>540</v>
      </c>
      <c r="G56" s="32" t="s">
        <v>184</v>
      </c>
      <c r="H56" s="36">
        <v>5</v>
      </c>
      <c r="I56" s="36">
        <v>6</v>
      </c>
      <c r="J56" s="36" t="s">
        <v>30</v>
      </c>
      <c r="K56" s="36">
        <v>7</v>
      </c>
      <c r="L56" s="44"/>
      <c r="M56" s="44"/>
      <c r="N56" s="44"/>
      <c r="O56" s="88"/>
      <c r="P56" s="38"/>
      <c r="Q56" s="39">
        <f t="shared" si="3"/>
        <v>2.5</v>
      </c>
      <c r="R56" s="40" t="str">
        <f t="shared" si="0"/>
        <v>F</v>
      </c>
      <c r="S56" s="41" t="str">
        <f t="shared" si="1"/>
        <v>Kém</v>
      </c>
      <c r="T56" s="42" t="str">
        <f t="shared" si="4"/>
        <v/>
      </c>
      <c r="U56" s="43" t="s">
        <v>563</v>
      </c>
      <c r="V56" s="3"/>
      <c r="W56" s="30"/>
      <c r="X56" s="81" t="str">
        <f t="shared" si="2"/>
        <v>Học lại</v>
      </c>
      <c r="Y56" s="69"/>
      <c r="Z56" s="69"/>
      <c r="AA56" s="69"/>
      <c r="AB56" s="69"/>
      <c r="AC56" s="69"/>
      <c r="AD56" s="69"/>
      <c r="AE56" s="69"/>
      <c r="AF56" s="69"/>
      <c r="AG56" s="69"/>
      <c r="AH56" s="69"/>
      <c r="AI56" s="69"/>
      <c r="AJ56" s="69"/>
      <c r="AK56" s="69"/>
      <c r="AL56" s="69"/>
      <c r="AM56" s="69"/>
    </row>
    <row r="57" spans="1:39" ht="18.75" customHeight="1" x14ac:dyDescent="0.25">
      <c r="B57" s="31">
        <v>48</v>
      </c>
      <c r="C57" s="32" t="s">
        <v>541</v>
      </c>
      <c r="D57" s="33" t="s">
        <v>542</v>
      </c>
      <c r="E57" s="34" t="s">
        <v>96</v>
      </c>
      <c r="F57" s="35" t="s">
        <v>543</v>
      </c>
      <c r="G57" s="32" t="s">
        <v>174</v>
      </c>
      <c r="H57" s="36">
        <v>8</v>
      </c>
      <c r="I57" s="36">
        <v>7</v>
      </c>
      <c r="J57" s="36" t="s">
        <v>30</v>
      </c>
      <c r="K57" s="36">
        <v>4</v>
      </c>
      <c r="L57" s="44"/>
      <c r="M57" s="44"/>
      <c r="N57" s="44"/>
      <c r="O57" s="88"/>
      <c r="P57" s="38"/>
      <c r="Q57" s="39">
        <f t="shared" si="3"/>
        <v>2.2999999999999998</v>
      </c>
      <c r="R57" s="40" t="str">
        <f t="shared" si="0"/>
        <v>F</v>
      </c>
      <c r="S57" s="41" t="str">
        <f t="shared" si="1"/>
        <v>Kém</v>
      </c>
      <c r="T57" s="42" t="str">
        <f t="shared" si="4"/>
        <v/>
      </c>
      <c r="U57" s="43" t="s">
        <v>563</v>
      </c>
      <c r="V57" s="3"/>
      <c r="W57" s="30"/>
      <c r="X57" s="81" t="str">
        <f t="shared" si="2"/>
        <v>Học lại</v>
      </c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69"/>
      <c r="AK57" s="69"/>
      <c r="AL57" s="69"/>
      <c r="AM57" s="69"/>
    </row>
    <row r="58" spans="1:39" ht="18.75" customHeight="1" x14ac:dyDescent="0.25">
      <c r="B58" s="31">
        <v>49</v>
      </c>
      <c r="C58" s="32" t="s">
        <v>544</v>
      </c>
      <c r="D58" s="33" t="s">
        <v>545</v>
      </c>
      <c r="E58" s="34" t="s">
        <v>96</v>
      </c>
      <c r="F58" s="35" t="s">
        <v>546</v>
      </c>
      <c r="G58" s="32" t="s">
        <v>184</v>
      </c>
      <c r="H58" s="36">
        <v>10</v>
      </c>
      <c r="I58" s="36">
        <v>6</v>
      </c>
      <c r="J58" s="36" t="s">
        <v>30</v>
      </c>
      <c r="K58" s="36">
        <v>7</v>
      </c>
      <c r="L58" s="44"/>
      <c r="M58" s="44"/>
      <c r="N58" s="44"/>
      <c r="O58" s="88"/>
      <c r="P58" s="38"/>
      <c r="Q58" s="39">
        <f t="shared" si="3"/>
        <v>3</v>
      </c>
      <c r="R58" s="40" t="str">
        <f t="shared" si="0"/>
        <v>F</v>
      </c>
      <c r="S58" s="41" t="str">
        <f t="shared" si="1"/>
        <v>Kém</v>
      </c>
      <c r="T58" s="42" t="str">
        <f t="shared" si="4"/>
        <v/>
      </c>
      <c r="U58" s="43" t="s">
        <v>563</v>
      </c>
      <c r="V58" s="3"/>
      <c r="W58" s="30"/>
      <c r="X58" s="81" t="str">
        <f t="shared" si="2"/>
        <v>Học lại</v>
      </c>
      <c r="Y58" s="69"/>
      <c r="Z58" s="69"/>
      <c r="AA58" s="69"/>
      <c r="AB58" s="69"/>
      <c r="AC58" s="69"/>
      <c r="AD58" s="69"/>
      <c r="AE58" s="69"/>
      <c r="AF58" s="69"/>
      <c r="AG58" s="69"/>
      <c r="AH58" s="69"/>
      <c r="AI58" s="69"/>
      <c r="AJ58" s="69"/>
      <c r="AK58" s="69"/>
      <c r="AL58" s="69"/>
      <c r="AM58" s="69"/>
    </row>
    <row r="59" spans="1:39" ht="18.75" customHeight="1" x14ac:dyDescent="0.25">
      <c r="B59" s="31">
        <v>50</v>
      </c>
      <c r="C59" s="32" t="s">
        <v>547</v>
      </c>
      <c r="D59" s="33" t="s">
        <v>107</v>
      </c>
      <c r="E59" s="34" t="s">
        <v>96</v>
      </c>
      <c r="F59" s="35" t="s">
        <v>548</v>
      </c>
      <c r="G59" s="32" t="s">
        <v>174</v>
      </c>
      <c r="H59" s="36">
        <v>8</v>
      </c>
      <c r="I59" s="36">
        <v>8</v>
      </c>
      <c r="J59" s="36" t="s">
        <v>30</v>
      </c>
      <c r="K59" s="36">
        <v>6</v>
      </c>
      <c r="L59" s="44"/>
      <c r="M59" s="44"/>
      <c r="N59" s="44"/>
      <c r="O59" s="88"/>
      <c r="P59" s="38"/>
      <c r="Q59" s="39">
        <f t="shared" si="3"/>
        <v>2.8</v>
      </c>
      <c r="R59" s="40" t="str">
        <f t="shared" si="0"/>
        <v>F</v>
      </c>
      <c r="S59" s="41" t="str">
        <f t="shared" si="1"/>
        <v>Kém</v>
      </c>
      <c r="T59" s="42" t="str">
        <f t="shared" si="4"/>
        <v/>
      </c>
      <c r="U59" s="43" t="s">
        <v>563</v>
      </c>
      <c r="V59" s="3"/>
      <c r="W59" s="30"/>
      <c r="X59" s="81" t="str">
        <f t="shared" si="2"/>
        <v>Học lại</v>
      </c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I59" s="69"/>
      <c r="AJ59" s="69"/>
      <c r="AK59" s="69"/>
      <c r="AL59" s="69"/>
      <c r="AM59" s="69"/>
    </row>
    <row r="60" spans="1:39" ht="18.75" customHeight="1" x14ac:dyDescent="0.25">
      <c r="B60" s="31">
        <v>51</v>
      </c>
      <c r="C60" s="32" t="s">
        <v>549</v>
      </c>
      <c r="D60" s="33" t="s">
        <v>550</v>
      </c>
      <c r="E60" s="34" t="s">
        <v>96</v>
      </c>
      <c r="F60" s="35" t="s">
        <v>387</v>
      </c>
      <c r="G60" s="32" t="s">
        <v>177</v>
      </c>
      <c r="H60" s="36">
        <v>10</v>
      </c>
      <c r="I60" s="36">
        <v>9</v>
      </c>
      <c r="J60" s="36" t="s">
        <v>30</v>
      </c>
      <c r="K60" s="36">
        <v>7</v>
      </c>
      <c r="L60" s="44"/>
      <c r="M60" s="44"/>
      <c r="N60" s="44"/>
      <c r="O60" s="88"/>
      <c r="P60" s="38"/>
      <c r="Q60" s="39">
        <f t="shared" si="3"/>
        <v>3.3</v>
      </c>
      <c r="R60" s="40" t="str">
        <f t="shared" si="0"/>
        <v>F</v>
      </c>
      <c r="S60" s="41" t="str">
        <f t="shared" si="1"/>
        <v>Kém</v>
      </c>
      <c r="T60" s="42" t="str">
        <f t="shared" si="4"/>
        <v/>
      </c>
      <c r="U60" s="43" t="s">
        <v>563</v>
      </c>
      <c r="V60" s="3"/>
      <c r="W60" s="30"/>
      <c r="X60" s="81" t="str">
        <f t="shared" si="2"/>
        <v>Học lại</v>
      </c>
      <c r="Y60" s="69"/>
      <c r="Z60" s="69"/>
      <c r="AA60" s="69"/>
      <c r="AB60" s="69"/>
      <c r="AC60" s="69"/>
      <c r="AD60" s="69"/>
      <c r="AE60" s="69"/>
      <c r="AF60" s="69"/>
      <c r="AG60" s="69"/>
      <c r="AH60" s="69"/>
      <c r="AI60" s="69"/>
      <c r="AJ60" s="69"/>
      <c r="AK60" s="69"/>
      <c r="AL60" s="69"/>
      <c r="AM60" s="69"/>
    </row>
    <row r="61" spans="1:39" ht="18.75" customHeight="1" x14ac:dyDescent="0.25">
      <c r="B61" s="31">
        <v>52</v>
      </c>
      <c r="C61" s="32" t="s">
        <v>551</v>
      </c>
      <c r="D61" s="33" t="s">
        <v>75</v>
      </c>
      <c r="E61" s="34" t="s">
        <v>552</v>
      </c>
      <c r="F61" s="35" t="s">
        <v>212</v>
      </c>
      <c r="G61" s="32" t="s">
        <v>168</v>
      </c>
      <c r="H61" s="36">
        <v>8</v>
      </c>
      <c r="I61" s="36">
        <v>9</v>
      </c>
      <c r="J61" s="36" t="s">
        <v>30</v>
      </c>
      <c r="K61" s="36">
        <v>7</v>
      </c>
      <c r="L61" s="44"/>
      <c r="M61" s="44"/>
      <c r="N61" s="44"/>
      <c r="O61" s="88"/>
      <c r="P61" s="38"/>
      <c r="Q61" s="39">
        <f t="shared" si="3"/>
        <v>3.1</v>
      </c>
      <c r="R61" s="40" t="str">
        <f t="shared" si="0"/>
        <v>F</v>
      </c>
      <c r="S61" s="41" t="str">
        <f t="shared" si="1"/>
        <v>Kém</v>
      </c>
      <c r="T61" s="42" t="str">
        <f t="shared" si="4"/>
        <v/>
      </c>
      <c r="U61" s="43" t="s">
        <v>563</v>
      </c>
      <c r="V61" s="3"/>
      <c r="W61" s="30"/>
      <c r="X61" s="81" t="str">
        <f t="shared" si="2"/>
        <v>Học lại</v>
      </c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69"/>
      <c r="AJ61" s="69"/>
      <c r="AK61" s="69"/>
      <c r="AL61" s="69"/>
      <c r="AM61" s="69"/>
    </row>
    <row r="62" spans="1:39" ht="18.75" customHeight="1" x14ac:dyDescent="0.25">
      <c r="B62" s="31">
        <v>53</v>
      </c>
      <c r="C62" s="32" t="s">
        <v>553</v>
      </c>
      <c r="D62" s="33" t="s">
        <v>554</v>
      </c>
      <c r="E62" s="34" t="s">
        <v>555</v>
      </c>
      <c r="F62" s="35" t="s">
        <v>556</v>
      </c>
      <c r="G62" s="32" t="s">
        <v>174</v>
      </c>
      <c r="H62" s="36">
        <v>8</v>
      </c>
      <c r="I62" s="36">
        <v>7</v>
      </c>
      <c r="J62" s="36" t="s">
        <v>30</v>
      </c>
      <c r="K62" s="36">
        <v>6</v>
      </c>
      <c r="L62" s="44"/>
      <c r="M62" s="44"/>
      <c r="N62" s="44"/>
      <c r="O62" s="88"/>
      <c r="P62" s="38"/>
      <c r="Q62" s="39">
        <f t="shared" si="3"/>
        <v>2.7</v>
      </c>
      <c r="R62" s="40" t="str">
        <f t="shared" si="0"/>
        <v>F</v>
      </c>
      <c r="S62" s="41" t="str">
        <f t="shared" si="1"/>
        <v>Kém</v>
      </c>
      <c r="T62" s="42" t="str">
        <f t="shared" si="4"/>
        <v/>
      </c>
      <c r="U62" s="43" t="s">
        <v>563</v>
      </c>
      <c r="V62" s="3"/>
      <c r="W62" s="30"/>
      <c r="X62" s="81" t="str">
        <f t="shared" si="2"/>
        <v>Học lại</v>
      </c>
      <c r="Y62" s="69"/>
      <c r="Z62" s="69"/>
      <c r="AA62" s="69"/>
      <c r="AB62" s="69"/>
      <c r="AC62" s="69"/>
      <c r="AD62" s="69"/>
      <c r="AE62" s="69"/>
      <c r="AF62" s="69"/>
      <c r="AG62" s="69"/>
      <c r="AH62" s="69"/>
      <c r="AI62" s="69"/>
      <c r="AJ62" s="69"/>
      <c r="AK62" s="69"/>
      <c r="AL62" s="69"/>
      <c r="AM62" s="69"/>
    </row>
    <row r="63" spans="1:39" ht="18.75" customHeight="1" x14ac:dyDescent="0.25">
      <c r="B63" s="31">
        <v>54</v>
      </c>
      <c r="C63" s="32" t="s">
        <v>557</v>
      </c>
      <c r="D63" s="33" t="s">
        <v>558</v>
      </c>
      <c r="E63" s="34" t="s">
        <v>430</v>
      </c>
      <c r="F63" s="35" t="s">
        <v>559</v>
      </c>
      <c r="G63" s="32" t="s">
        <v>177</v>
      </c>
      <c r="H63" s="36">
        <v>8</v>
      </c>
      <c r="I63" s="36">
        <v>6</v>
      </c>
      <c r="J63" s="36" t="s">
        <v>30</v>
      </c>
      <c r="K63" s="36">
        <v>5</v>
      </c>
      <c r="L63" s="44"/>
      <c r="M63" s="44"/>
      <c r="N63" s="44"/>
      <c r="O63" s="88"/>
      <c r="P63" s="38"/>
      <c r="Q63" s="39">
        <f t="shared" si="3"/>
        <v>2.4</v>
      </c>
      <c r="R63" s="40" t="str">
        <f t="shared" si="0"/>
        <v>F</v>
      </c>
      <c r="S63" s="41" t="str">
        <f t="shared" si="1"/>
        <v>Kém</v>
      </c>
      <c r="T63" s="42" t="str">
        <f t="shared" si="4"/>
        <v/>
      </c>
      <c r="U63" s="43" t="s">
        <v>563</v>
      </c>
      <c r="V63" s="3"/>
      <c r="W63" s="30"/>
      <c r="X63" s="81" t="str">
        <f t="shared" si="2"/>
        <v>Học lại</v>
      </c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  <c r="AM63" s="69"/>
    </row>
    <row r="64" spans="1:39" ht="9" customHeight="1" x14ac:dyDescent="0.25">
      <c r="A64" s="2"/>
      <c r="B64" s="45"/>
      <c r="C64" s="46"/>
      <c r="D64" s="46"/>
      <c r="E64" s="47"/>
      <c r="F64" s="47"/>
      <c r="G64" s="47"/>
      <c r="H64" s="48"/>
      <c r="I64" s="49"/>
      <c r="J64" s="49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3"/>
    </row>
    <row r="65" spans="1:39" ht="16.5" hidden="1" x14ac:dyDescent="0.25">
      <c r="A65" s="2"/>
      <c r="B65" s="109" t="s">
        <v>31</v>
      </c>
      <c r="C65" s="109"/>
      <c r="D65" s="46"/>
      <c r="E65" s="47"/>
      <c r="F65" s="47"/>
      <c r="G65" s="47"/>
      <c r="H65" s="48"/>
      <c r="I65" s="49"/>
      <c r="J65" s="49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3"/>
    </row>
    <row r="66" spans="1:39" ht="16.5" hidden="1" customHeight="1" x14ac:dyDescent="0.25">
      <c r="A66" s="2"/>
      <c r="B66" s="51" t="s">
        <v>32</v>
      </c>
      <c r="C66" s="51"/>
      <c r="D66" s="52">
        <f>+$AA$8</f>
        <v>54</v>
      </c>
      <c r="E66" s="53" t="s">
        <v>33</v>
      </c>
      <c r="F66" s="101" t="s">
        <v>34</v>
      </c>
      <c r="G66" s="101"/>
      <c r="H66" s="101"/>
      <c r="I66" s="101"/>
      <c r="J66" s="101"/>
      <c r="K66" s="101"/>
      <c r="L66" s="101"/>
      <c r="M66" s="101"/>
      <c r="N66" s="101"/>
      <c r="O66" s="101"/>
      <c r="P66" s="54">
        <f>$AA$8 -COUNTIF($T$9:$T$253,"Vắng") -COUNTIF($T$9:$T$253,"Vắng có phép") - COUNTIF($T$9:$T$253,"Đình chỉ thi") - COUNTIF($T$9:$T$253,"Không đủ ĐKDT")</f>
        <v>54</v>
      </c>
      <c r="Q66" s="54"/>
      <c r="R66" s="54"/>
      <c r="S66" s="55"/>
      <c r="T66" s="56" t="s">
        <v>33</v>
      </c>
      <c r="U66" s="55"/>
      <c r="V66" s="3"/>
    </row>
    <row r="67" spans="1:39" ht="16.5" hidden="1" customHeight="1" x14ac:dyDescent="0.25">
      <c r="A67" s="2"/>
      <c r="B67" s="51" t="s">
        <v>35</v>
      </c>
      <c r="C67" s="51"/>
      <c r="D67" s="52">
        <f>+$AL$8</f>
        <v>0</v>
      </c>
      <c r="E67" s="53" t="s">
        <v>33</v>
      </c>
      <c r="F67" s="101" t="s">
        <v>36</v>
      </c>
      <c r="G67" s="101"/>
      <c r="H67" s="101"/>
      <c r="I67" s="101"/>
      <c r="J67" s="101"/>
      <c r="K67" s="101"/>
      <c r="L67" s="101"/>
      <c r="M67" s="101"/>
      <c r="N67" s="101"/>
      <c r="O67" s="101"/>
      <c r="P67" s="57">
        <f>COUNTIF($T$9:$T$129,"Vắng")</f>
        <v>0</v>
      </c>
      <c r="Q67" s="57"/>
      <c r="R67" s="57"/>
      <c r="S67" s="58"/>
      <c r="T67" s="56" t="s">
        <v>33</v>
      </c>
      <c r="U67" s="58"/>
      <c r="V67" s="3"/>
    </row>
    <row r="68" spans="1:39" ht="16.5" hidden="1" customHeight="1" x14ac:dyDescent="0.25">
      <c r="A68" s="2"/>
      <c r="B68" s="51" t="s">
        <v>51</v>
      </c>
      <c r="C68" s="51"/>
      <c r="D68" s="67">
        <f>COUNTIF(X10:X63,"Học lại")</f>
        <v>54</v>
      </c>
      <c r="E68" s="53" t="s">
        <v>33</v>
      </c>
      <c r="F68" s="101" t="s">
        <v>52</v>
      </c>
      <c r="G68" s="101"/>
      <c r="H68" s="101"/>
      <c r="I68" s="101"/>
      <c r="J68" s="101"/>
      <c r="K68" s="101"/>
      <c r="L68" s="101"/>
      <c r="M68" s="101"/>
      <c r="N68" s="101"/>
      <c r="O68" s="101"/>
      <c r="P68" s="54">
        <f>COUNTIF($T$9:$T$129,"Vắng có phép")</f>
        <v>0</v>
      </c>
      <c r="Q68" s="54"/>
      <c r="R68" s="54"/>
      <c r="S68" s="55"/>
      <c r="T68" s="56" t="s">
        <v>33</v>
      </c>
      <c r="U68" s="55"/>
      <c r="V68" s="3"/>
    </row>
    <row r="69" spans="1:39" ht="3" hidden="1" customHeight="1" x14ac:dyDescent="0.25">
      <c r="A69" s="2"/>
      <c r="B69" s="45"/>
      <c r="C69" s="46"/>
      <c r="D69" s="46"/>
      <c r="E69" s="47"/>
      <c r="F69" s="47"/>
      <c r="G69" s="47"/>
      <c r="H69" s="48"/>
      <c r="I69" s="49"/>
      <c r="J69" s="49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3"/>
    </row>
    <row r="70" spans="1:39" hidden="1" x14ac:dyDescent="0.25">
      <c r="B70" s="89" t="s">
        <v>53</v>
      </c>
      <c r="C70" s="89"/>
      <c r="D70" s="90">
        <f>COUNTIF(X10:X63,"Thi lại")</f>
        <v>0</v>
      </c>
      <c r="E70" s="91" t="s">
        <v>33</v>
      </c>
      <c r="F70" s="3"/>
      <c r="G70" s="3"/>
      <c r="H70" s="3"/>
      <c r="I70" s="3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3"/>
    </row>
    <row r="71" spans="1:39" ht="24.75" hidden="1" customHeight="1" x14ac:dyDescent="0.25">
      <c r="B71" s="89"/>
      <c r="C71" s="89"/>
      <c r="D71" s="90"/>
      <c r="E71" s="91"/>
      <c r="F71" s="3"/>
      <c r="G71" s="3"/>
      <c r="H71" s="3"/>
      <c r="I71" s="3"/>
      <c r="J71" s="102" t="s">
        <v>55</v>
      </c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3"/>
    </row>
    <row r="72" spans="1:39" hidden="1" x14ac:dyDescent="0.25">
      <c r="A72" s="59"/>
      <c r="B72" s="97" t="s">
        <v>37</v>
      </c>
      <c r="C72" s="97"/>
      <c r="D72" s="97"/>
      <c r="E72" s="97"/>
      <c r="F72" s="97"/>
      <c r="G72" s="97"/>
      <c r="H72" s="97"/>
      <c r="I72" s="60"/>
      <c r="J72" s="99" t="s">
        <v>38</v>
      </c>
      <c r="K72" s="99"/>
      <c r="L72" s="99"/>
      <c r="M72" s="99"/>
      <c r="N72" s="99"/>
      <c r="O72" s="99"/>
      <c r="P72" s="99"/>
      <c r="Q72" s="99"/>
      <c r="R72" s="99"/>
      <c r="S72" s="99"/>
      <c r="T72" s="99"/>
      <c r="U72" s="99"/>
      <c r="V72" s="3"/>
    </row>
    <row r="73" spans="1:39" ht="4.5" hidden="1" customHeight="1" x14ac:dyDescent="0.25">
      <c r="A73" s="2"/>
      <c r="B73" s="45"/>
      <c r="C73" s="61"/>
      <c r="D73" s="61"/>
      <c r="E73" s="62"/>
      <c r="F73" s="62"/>
      <c r="G73" s="62"/>
      <c r="H73" s="63"/>
      <c r="I73" s="64"/>
      <c r="J73" s="64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</row>
    <row r="74" spans="1:39" s="2" customFormat="1" hidden="1" x14ac:dyDescent="0.25">
      <c r="B74" s="97" t="s">
        <v>39</v>
      </c>
      <c r="C74" s="97"/>
      <c r="D74" s="100" t="s">
        <v>40</v>
      </c>
      <c r="E74" s="100"/>
      <c r="F74" s="100"/>
      <c r="G74" s="100"/>
      <c r="H74" s="100"/>
      <c r="I74" s="64"/>
      <c r="J74" s="64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3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</row>
    <row r="75" spans="1:39" s="2" customFormat="1" hidden="1" x14ac:dyDescent="0.25">
      <c r="A75" s="1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</row>
    <row r="76" spans="1:39" s="2" customFormat="1" hidden="1" x14ac:dyDescent="0.25">
      <c r="A76" s="1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</row>
    <row r="77" spans="1:39" s="2" customFormat="1" hidden="1" x14ac:dyDescent="0.25">
      <c r="A77" s="1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</row>
    <row r="78" spans="1:39" s="2" customFormat="1" ht="9.75" hidden="1" customHeight="1" x14ac:dyDescent="0.25">
      <c r="A78" s="1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</row>
    <row r="79" spans="1:39" s="2" customFormat="1" ht="3.75" hidden="1" customHeight="1" x14ac:dyDescent="0.25">
      <c r="A79" s="1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</row>
    <row r="80" spans="1:39" s="2" customFormat="1" ht="18" hidden="1" customHeight="1" x14ac:dyDescent="0.25">
      <c r="A80" s="1"/>
      <c r="B80" s="96" t="s">
        <v>41</v>
      </c>
      <c r="C80" s="96"/>
      <c r="D80" s="96" t="s">
        <v>54</v>
      </c>
      <c r="E80" s="96"/>
      <c r="F80" s="96"/>
      <c r="G80" s="96"/>
      <c r="H80" s="96"/>
      <c r="I80" s="96"/>
      <c r="J80" s="96" t="s">
        <v>42</v>
      </c>
      <c r="K80" s="96"/>
      <c r="L80" s="96"/>
      <c r="M80" s="96"/>
      <c r="N80" s="96"/>
      <c r="O80" s="96"/>
      <c r="P80" s="96"/>
      <c r="Q80" s="96"/>
      <c r="R80" s="96"/>
      <c r="S80" s="96"/>
      <c r="T80" s="96"/>
      <c r="U80" s="96"/>
      <c r="V80" s="3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</row>
    <row r="81" spans="1:39" s="2" customFormat="1" ht="4.5" hidden="1" customHeight="1" x14ac:dyDescent="0.25">
      <c r="A81" s="1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</row>
    <row r="82" spans="1:39" s="2" customFormat="1" ht="36.75" hidden="1" customHeight="1" x14ac:dyDescent="0.25">
      <c r="A82" s="1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</row>
    <row r="83" spans="1:39" s="2" customFormat="1" ht="32.25" customHeight="1" x14ac:dyDescent="0.25">
      <c r="A83" s="1"/>
      <c r="B83" s="97" t="s">
        <v>43</v>
      </c>
      <c r="C83" s="97"/>
      <c r="D83" s="97"/>
      <c r="E83" s="97"/>
      <c r="F83" s="97"/>
      <c r="G83" s="97"/>
      <c r="H83" s="97"/>
      <c r="I83" s="60"/>
      <c r="J83" s="98" t="s">
        <v>56</v>
      </c>
      <c r="K83" s="99"/>
      <c r="L83" s="99"/>
      <c r="M83" s="99"/>
      <c r="N83" s="99"/>
      <c r="O83" s="99"/>
      <c r="P83" s="99"/>
      <c r="Q83" s="99"/>
      <c r="R83" s="99"/>
      <c r="S83" s="99"/>
      <c r="T83" s="99"/>
      <c r="U83" s="99"/>
      <c r="V83" s="3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</row>
    <row r="84" spans="1:39" s="2" customFormat="1" x14ac:dyDescent="0.25">
      <c r="A84" s="1"/>
      <c r="B84" s="45"/>
      <c r="C84" s="61"/>
      <c r="D84" s="61"/>
      <c r="E84" s="62"/>
      <c r="F84" s="62"/>
      <c r="G84" s="62"/>
      <c r="H84" s="63"/>
      <c r="I84" s="64"/>
      <c r="J84" s="64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1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</row>
    <row r="85" spans="1:39" s="2" customFormat="1" x14ac:dyDescent="0.25">
      <c r="A85" s="1"/>
      <c r="B85" s="97" t="s">
        <v>39</v>
      </c>
      <c r="C85" s="97"/>
      <c r="D85" s="100" t="s">
        <v>561</v>
      </c>
      <c r="E85" s="100"/>
      <c r="F85" s="100"/>
      <c r="G85" s="100"/>
      <c r="H85" s="100"/>
      <c r="I85" s="64"/>
      <c r="J85" s="64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1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</row>
    <row r="86" spans="1:39" s="2" customFormat="1" x14ac:dyDescent="0.25">
      <c r="A86" s="1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1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</row>
    <row r="90" spans="1:39" x14ac:dyDescent="0.25">
      <c r="B90" s="95"/>
      <c r="C90" s="95"/>
      <c r="D90" s="95"/>
      <c r="E90" s="95"/>
      <c r="F90" s="95"/>
      <c r="G90" s="95"/>
      <c r="H90" s="95"/>
      <c r="I90" s="95"/>
      <c r="J90" s="95" t="s">
        <v>57</v>
      </c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</row>
  </sheetData>
  <sheetProtection formatCells="0" formatColumns="0" formatRows="0" insertColumns="0" insertRows="0" insertHyperlinks="0" deleteColumns="0" deleteRows="0" sort="0" autoFilter="0" pivotTables="0"/>
  <autoFilter ref="A8:AM63">
    <filterColumn colId="3" showButton="0"/>
  </autoFilter>
  <mergeCells count="58">
    <mergeCell ref="J70:U70"/>
    <mergeCell ref="J71:U71"/>
    <mergeCell ref="B72:H72"/>
    <mergeCell ref="J72:U72"/>
    <mergeCell ref="B90:C90"/>
    <mergeCell ref="D90:I90"/>
    <mergeCell ref="J90:U90"/>
    <mergeCell ref="B80:C80"/>
    <mergeCell ref="D80:I80"/>
    <mergeCell ref="J80:U80"/>
    <mergeCell ref="B83:H83"/>
    <mergeCell ref="J83:U83"/>
    <mergeCell ref="B85:C85"/>
    <mergeCell ref="D85:H85"/>
    <mergeCell ref="I7:I8"/>
    <mergeCell ref="F68:O68"/>
    <mergeCell ref="K7:K8"/>
    <mergeCell ref="L7:L8"/>
    <mergeCell ref="M7:M8"/>
    <mergeCell ref="AJ4:AK6"/>
    <mergeCell ref="B74:C74"/>
    <mergeCell ref="D74:H74"/>
    <mergeCell ref="T7:T9"/>
    <mergeCell ref="U7:U9"/>
    <mergeCell ref="B9:G9"/>
    <mergeCell ref="B65:C65"/>
    <mergeCell ref="F66:O66"/>
    <mergeCell ref="F67:O67"/>
    <mergeCell ref="N7:N8"/>
    <mergeCell ref="O7:O8"/>
    <mergeCell ref="P7:P8"/>
    <mergeCell ref="Q7:Q9"/>
    <mergeCell ref="R7:R8"/>
    <mergeCell ref="S7:S8"/>
    <mergeCell ref="H7:H8"/>
    <mergeCell ref="AL4:AM6"/>
    <mergeCell ref="B5:C5"/>
    <mergeCell ref="G5:O5"/>
    <mergeCell ref="P5:U5"/>
    <mergeCell ref="B7:B8"/>
    <mergeCell ref="C7:C8"/>
    <mergeCell ref="D7:E8"/>
    <mergeCell ref="F7:F8"/>
    <mergeCell ref="G7:G8"/>
    <mergeCell ref="Y4:Y7"/>
    <mergeCell ref="Z4:Z7"/>
    <mergeCell ref="AA4:AA7"/>
    <mergeCell ref="AB4:AE6"/>
    <mergeCell ref="AF4:AG6"/>
    <mergeCell ref="AH4:AI6"/>
    <mergeCell ref="J7:J8"/>
    <mergeCell ref="B1:G1"/>
    <mergeCell ref="H1:U1"/>
    <mergeCell ref="B2:G2"/>
    <mergeCell ref="H2:U2"/>
    <mergeCell ref="B4:C4"/>
    <mergeCell ref="D4:O4"/>
    <mergeCell ref="P4:U4"/>
  </mergeCells>
  <conditionalFormatting sqref="H10:N63 P10:P63">
    <cfRule type="cellIs" dxfId="8" priority="3" operator="greaterThan">
      <formula>10</formula>
    </cfRule>
  </conditionalFormatting>
  <conditionalFormatting sqref="O1:O1048576">
    <cfRule type="duplicateValues" dxfId="7" priority="2"/>
  </conditionalFormatting>
  <conditionalFormatting sqref="C1:C1048576">
    <cfRule type="duplicateValues" dxfId="6" priority="1"/>
  </conditionalFormatting>
  <dataValidations count="1">
    <dataValidation allowBlank="1" showInputMessage="1" showErrorMessage="1" errorTitle="Không xóa dữ liệu" error="Không xóa dữ liệu" prompt="Không xóa dữ liệu" sqref="D68 Y2:AM8 X10:X63"/>
  </dataValidations>
  <pageMargins left="0.17" right="3.937007874015748E-2" top="0.23622047244094491" bottom="0.35433070866141736" header="0.15748031496062992" footer="0.11811023622047245"/>
  <pageSetup paperSize="9" scale="95" orientation="portrait" r:id="rId1"/>
  <headerFooter alignWithMargins="0">
    <oddFooter>&amp;R&amp;"Times New Roman,Italic"&amp;11Trang &amp;P</oddFooter>
  </headerFooter>
  <colBreaks count="1" manualBreakCount="1">
    <brk id="2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7"/>
  <sheetViews>
    <sheetView workbookViewId="0">
      <pane ySplit="3" topLeftCell="A4" activePane="bottomLeft" state="frozen"/>
      <selection activeCell="Y57" sqref="Y57"/>
      <selection pane="bottomLeft" activeCell="X7" sqref="X7"/>
    </sheetView>
  </sheetViews>
  <sheetFormatPr defaultColWidth="9" defaultRowHeight="15.75" x14ac:dyDescent="0.25"/>
  <cols>
    <col min="1" max="1" width="0.375" style="1" customWidth="1"/>
    <col min="2" max="2" width="4" style="1" customWidth="1"/>
    <col min="3" max="3" width="11.375" style="1" customWidth="1"/>
    <col min="4" max="4" width="15.5" style="1" customWidth="1"/>
    <col min="5" max="5" width="7.25" style="1" customWidth="1"/>
    <col min="6" max="6" width="9.375" style="1" hidden="1" customWidth="1"/>
    <col min="7" max="7" width="11.625" style="1" customWidth="1"/>
    <col min="8" max="11" width="4.375" style="1" customWidth="1"/>
    <col min="12" max="12" width="3.25" style="1" customWidth="1"/>
    <col min="13" max="13" width="3.5" style="1" customWidth="1"/>
    <col min="14" max="14" width="7.375" style="1" customWidth="1"/>
    <col min="15" max="15" width="9.125" style="1" hidden="1" customWidth="1"/>
    <col min="16" max="16" width="4.25" style="1" hidden="1" customWidth="1"/>
    <col min="17" max="18" width="6.5" style="1" hidden="1" customWidth="1"/>
    <col min="19" max="19" width="11.875" style="1" hidden="1" customWidth="1"/>
    <col min="20" max="20" width="12.125" style="1" customWidth="1"/>
    <col min="21" max="21" width="5.75" style="1" customWidth="1"/>
    <col min="22" max="22" width="6.5" style="1" customWidth="1"/>
    <col min="23" max="23" width="6.5" style="2" customWidth="1"/>
    <col min="24" max="24" width="9" style="68"/>
    <col min="25" max="25" width="9.125" style="68" bestFit="1" customWidth="1"/>
    <col min="26" max="26" width="9" style="68"/>
    <col min="27" max="27" width="10.375" style="68" bestFit="1" customWidth="1"/>
    <col min="28" max="28" width="9.125" style="68" bestFit="1" customWidth="1"/>
    <col min="29" max="39" width="9" style="68"/>
    <col min="40" max="16384" width="9" style="1"/>
  </cols>
  <sheetData>
    <row r="1" spans="2:39" ht="27.75" customHeight="1" x14ac:dyDescent="0.3">
      <c r="B1" s="122" t="s">
        <v>0</v>
      </c>
      <c r="C1" s="122"/>
      <c r="D1" s="122"/>
      <c r="E1" s="122"/>
      <c r="F1" s="122"/>
      <c r="G1" s="122"/>
      <c r="H1" s="123" t="s">
        <v>1</v>
      </c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3"/>
    </row>
    <row r="2" spans="2:39" ht="25.5" customHeight="1" x14ac:dyDescent="0.25">
      <c r="B2" s="124" t="s">
        <v>2</v>
      </c>
      <c r="C2" s="124"/>
      <c r="D2" s="124"/>
      <c r="E2" s="124"/>
      <c r="F2" s="124"/>
      <c r="G2" s="124"/>
      <c r="H2" s="125" t="s">
        <v>58</v>
      </c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4"/>
      <c r="W2" s="5"/>
      <c r="AE2" s="69"/>
      <c r="AF2" s="70"/>
      <c r="AG2" s="69"/>
      <c r="AH2" s="69"/>
      <c r="AI2" s="69"/>
      <c r="AJ2" s="70"/>
      <c r="AK2" s="69"/>
    </row>
    <row r="3" spans="2:39" ht="4.5" customHeight="1" x14ac:dyDescent="0.25">
      <c r="B3" s="6"/>
      <c r="C3" s="6"/>
      <c r="D3" s="6"/>
      <c r="E3" s="6"/>
      <c r="F3" s="6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4"/>
      <c r="W3" s="5"/>
      <c r="AF3" s="71"/>
      <c r="AJ3" s="71"/>
    </row>
    <row r="4" spans="2:39" ht="23.25" customHeight="1" x14ac:dyDescent="0.25">
      <c r="B4" s="126" t="s">
        <v>3</v>
      </c>
      <c r="C4" s="126"/>
      <c r="D4" s="127" t="s">
        <v>303</v>
      </c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8" t="s">
        <v>438</v>
      </c>
      <c r="Q4" s="128"/>
      <c r="R4" s="128"/>
      <c r="S4" s="128"/>
      <c r="T4" s="128"/>
      <c r="U4" s="128"/>
      <c r="X4" s="69"/>
      <c r="Y4" s="113" t="s">
        <v>50</v>
      </c>
      <c r="Z4" s="113" t="s">
        <v>9</v>
      </c>
      <c r="AA4" s="113" t="s">
        <v>49</v>
      </c>
      <c r="AB4" s="113" t="s">
        <v>48</v>
      </c>
      <c r="AC4" s="113"/>
      <c r="AD4" s="113"/>
      <c r="AE4" s="113"/>
      <c r="AF4" s="113" t="s">
        <v>47</v>
      </c>
      <c r="AG4" s="113"/>
      <c r="AH4" s="113" t="s">
        <v>45</v>
      </c>
      <c r="AI4" s="113"/>
      <c r="AJ4" s="113" t="s">
        <v>46</v>
      </c>
      <c r="AK4" s="113"/>
      <c r="AL4" s="113" t="s">
        <v>44</v>
      </c>
      <c r="AM4" s="113"/>
    </row>
    <row r="5" spans="2:39" ht="17.25" customHeight="1" x14ac:dyDescent="0.25">
      <c r="B5" s="114" t="s">
        <v>4</v>
      </c>
      <c r="C5" s="114"/>
      <c r="D5" s="9"/>
      <c r="G5" s="115" t="s">
        <v>304</v>
      </c>
      <c r="H5" s="115"/>
      <c r="I5" s="115"/>
      <c r="J5" s="115"/>
      <c r="K5" s="115"/>
      <c r="L5" s="115"/>
      <c r="M5" s="115"/>
      <c r="N5" s="115"/>
      <c r="O5" s="115"/>
      <c r="P5" s="115" t="s">
        <v>305</v>
      </c>
      <c r="Q5" s="115"/>
      <c r="R5" s="115"/>
      <c r="S5" s="115"/>
      <c r="T5" s="115"/>
      <c r="U5" s="115"/>
      <c r="X5" s="69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</row>
    <row r="6" spans="2:39" ht="5.25" customHeight="1" x14ac:dyDescent="0.25"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1"/>
      <c r="P6" s="65"/>
      <c r="Q6" s="3"/>
      <c r="R6" s="3"/>
      <c r="S6" s="3"/>
      <c r="T6" s="3"/>
      <c r="U6" s="3"/>
      <c r="X6" s="69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</row>
    <row r="7" spans="2:39" ht="44.25" customHeight="1" x14ac:dyDescent="0.25">
      <c r="B7" s="103" t="s">
        <v>5</v>
      </c>
      <c r="C7" s="116" t="s">
        <v>6</v>
      </c>
      <c r="D7" s="118" t="s">
        <v>7</v>
      </c>
      <c r="E7" s="119"/>
      <c r="F7" s="103" t="s">
        <v>8</v>
      </c>
      <c r="G7" s="103" t="s">
        <v>9</v>
      </c>
      <c r="H7" s="112" t="s">
        <v>10</v>
      </c>
      <c r="I7" s="112" t="s">
        <v>11</v>
      </c>
      <c r="J7" s="112" t="s">
        <v>12</v>
      </c>
      <c r="K7" s="112" t="s">
        <v>13</v>
      </c>
      <c r="L7" s="110" t="s">
        <v>14</v>
      </c>
      <c r="M7" s="110" t="s">
        <v>15</v>
      </c>
      <c r="N7" s="110" t="s">
        <v>16</v>
      </c>
      <c r="O7" s="111" t="s">
        <v>17</v>
      </c>
      <c r="P7" s="110" t="s">
        <v>18</v>
      </c>
      <c r="Q7" s="103" t="s">
        <v>19</v>
      </c>
      <c r="R7" s="110" t="s">
        <v>20</v>
      </c>
      <c r="S7" s="103" t="s">
        <v>21</v>
      </c>
      <c r="T7" s="103" t="s">
        <v>22</v>
      </c>
      <c r="U7" s="103" t="s">
        <v>23</v>
      </c>
      <c r="X7" s="69"/>
      <c r="Y7" s="113"/>
      <c r="Z7" s="113"/>
      <c r="AA7" s="113"/>
      <c r="AB7" s="72" t="s">
        <v>24</v>
      </c>
      <c r="AC7" s="72" t="s">
        <v>25</v>
      </c>
      <c r="AD7" s="72" t="s">
        <v>26</v>
      </c>
      <c r="AE7" s="72" t="s">
        <v>27</v>
      </c>
      <c r="AF7" s="72" t="s">
        <v>28</v>
      </c>
      <c r="AG7" s="72" t="s">
        <v>27</v>
      </c>
      <c r="AH7" s="72" t="s">
        <v>28</v>
      </c>
      <c r="AI7" s="72" t="s">
        <v>27</v>
      </c>
      <c r="AJ7" s="72" t="s">
        <v>28</v>
      </c>
      <c r="AK7" s="72" t="s">
        <v>27</v>
      </c>
      <c r="AL7" s="72" t="s">
        <v>28</v>
      </c>
      <c r="AM7" s="73" t="s">
        <v>27</v>
      </c>
    </row>
    <row r="8" spans="2:39" ht="44.25" customHeight="1" x14ac:dyDescent="0.25">
      <c r="B8" s="105"/>
      <c r="C8" s="117"/>
      <c r="D8" s="120"/>
      <c r="E8" s="121"/>
      <c r="F8" s="105"/>
      <c r="G8" s="105"/>
      <c r="H8" s="112"/>
      <c r="I8" s="112"/>
      <c r="J8" s="112"/>
      <c r="K8" s="112"/>
      <c r="L8" s="110"/>
      <c r="M8" s="110"/>
      <c r="N8" s="110"/>
      <c r="O8" s="111"/>
      <c r="P8" s="110"/>
      <c r="Q8" s="104"/>
      <c r="R8" s="110"/>
      <c r="S8" s="105"/>
      <c r="T8" s="104"/>
      <c r="U8" s="104"/>
      <c r="W8" s="12"/>
      <c r="X8" s="69"/>
      <c r="Y8" s="74" t="str">
        <f>+D4</f>
        <v>Kinh tế Vĩ mô 1</v>
      </c>
      <c r="Z8" s="75" t="str">
        <f>+P4</f>
        <v>Nhóm: BSA1311-02</v>
      </c>
      <c r="AA8" s="76">
        <f>+$AJ$8+$AL$8+$AH$8</f>
        <v>51</v>
      </c>
      <c r="AB8" s="70">
        <f>COUNTIF($T$9:$T$120,"Khiển trách")</f>
        <v>0</v>
      </c>
      <c r="AC8" s="70">
        <f>COUNTIF($T$9:$T$120,"Cảnh cáo")</f>
        <v>0</v>
      </c>
      <c r="AD8" s="70">
        <f>COUNTIF($T$9:$T$120,"Đình chỉ thi")</f>
        <v>0</v>
      </c>
      <c r="AE8" s="77">
        <f>+($AB$8+$AC$8+$AD$8)/$AA$8*100%</f>
        <v>0</v>
      </c>
      <c r="AF8" s="70">
        <f>SUM(COUNTIF($T$9:$T$118,"Vắng"),COUNTIF($T$9:$T$118,"Vắng có phép"))</f>
        <v>0</v>
      </c>
      <c r="AG8" s="78">
        <f>+$AF$8/$AA$8</f>
        <v>0</v>
      </c>
      <c r="AH8" s="79">
        <f>COUNTIF($X$9:$X$118,"Thi lại")</f>
        <v>0</v>
      </c>
      <c r="AI8" s="78">
        <f>+$AH$8/$AA$8</f>
        <v>0</v>
      </c>
      <c r="AJ8" s="79">
        <f>COUNTIF($X$9:$X$119,"Học lại")</f>
        <v>51</v>
      </c>
      <c r="AK8" s="78">
        <f>+$AJ$8/$AA$8</f>
        <v>1</v>
      </c>
      <c r="AL8" s="70">
        <f>COUNTIF($X$10:$X$119,"Đạt")</f>
        <v>0</v>
      </c>
      <c r="AM8" s="77">
        <f>+$AL$8/$AA$8</f>
        <v>0</v>
      </c>
    </row>
    <row r="9" spans="2:39" ht="14.25" customHeight="1" x14ac:dyDescent="0.25">
      <c r="B9" s="106" t="s">
        <v>29</v>
      </c>
      <c r="C9" s="107"/>
      <c r="D9" s="107"/>
      <c r="E9" s="107"/>
      <c r="F9" s="107"/>
      <c r="G9" s="108"/>
      <c r="H9" s="13">
        <v>10</v>
      </c>
      <c r="I9" s="13">
        <v>10</v>
      </c>
      <c r="J9" s="14"/>
      <c r="K9" s="13">
        <v>20</v>
      </c>
      <c r="L9" s="15"/>
      <c r="M9" s="16"/>
      <c r="N9" s="16"/>
      <c r="O9" s="17"/>
      <c r="P9" s="66">
        <f>100-(H9+I9+J9+K9)</f>
        <v>60</v>
      </c>
      <c r="Q9" s="105"/>
      <c r="R9" s="18"/>
      <c r="S9" s="18"/>
      <c r="T9" s="105"/>
      <c r="U9" s="105"/>
      <c r="X9" s="69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</row>
    <row r="10" spans="2:39" ht="18.75" customHeight="1" x14ac:dyDescent="0.25">
      <c r="B10" s="19">
        <v>1</v>
      </c>
      <c r="C10" s="20" t="s">
        <v>310</v>
      </c>
      <c r="D10" s="21" t="s">
        <v>311</v>
      </c>
      <c r="E10" s="22" t="s">
        <v>59</v>
      </c>
      <c r="F10" s="23" t="s">
        <v>312</v>
      </c>
      <c r="G10" s="20" t="s">
        <v>177</v>
      </c>
      <c r="H10" s="24">
        <v>10</v>
      </c>
      <c r="I10" s="24">
        <v>8</v>
      </c>
      <c r="J10" s="24" t="s">
        <v>30</v>
      </c>
      <c r="K10" s="24">
        <v>7</v>
      </c>
      <c r="L10" s="25"/>
      <c r="M10" s="25"/>
      <c r="N10" s="25"/>
      <c r="O10" s="87"/>
      <c r="P10" s="26"/>
      <c r="Q10" s="27">
        <f>ROUND(SUMPRODUCT(H10:P10,$H$9:$P$9)/100,1)</f>
        <v>3.2</v>
      </c>
      <c r="R10" s="28" t="str">
        <f t="shared" ref="R10:R60" si="0">IF(AND($Q10&gt;=9,$Q10&lt;=10),"A+","")&amp;IF(AND($Q10&gt;=8.5,$Q10&lt;=8.9),"A","")&amp;IF(AND($Q10&gt;=8,$Q10&lt;=8.4),"B+","")&amp;IF(AND($Q10&gt;=7,$Q10&lt;=7.9),"B","")&amp;IF(AND($Q10&gt;=6.5,$Q10&lt;=6.9),"C+","")&amp;IF(AND($Q10&gt;=5.5,$Q10&lt;=6.4),"C","")&amp;IF(AND($Q10&gt;=5,$Q10&lt;=5.4),"D+","")&amp;IF(AND($Q10&gt;=4,$Q10&lt;=4.9),"D","")&amp;IF(AND($Q10&lt;4),"F","")</f>
        <v>F</v>
      </c>
      <c r="S10" s="28" t="str">
        <f t="shared" ref="S10:S60" si="1">IF($Q10&lt;4,"Kém",IF(AND($Q10&gt;=4,$Q10&lt;=5.4),"Trung bình yếu",IF(AND($Q10&gt;=5.5,$Q10&lt;=6.9),"Trung bình",IF(AND($Q10&gt;=7,$Q10&lt;=8.4),"Khá",IF(AND($Q10&gt;=8.5,$Q10&lt;=10),"Giỏi","")))))</f>
        <v>Kém</v>
      </c>
      <c r="T10" s="92" t="str">
        <f>+IF(OR($H10=0,$I10=0,$J10=0,$K10=0),"Không đủ ĐKDT","")</f>
        <v/>
      </c>
      <c r="U10" s="29" t="s">
        <v>436</v>
      </c>
      <c r="V10" s="3"/>
      <c r="W10" s="30"/>
      <c r="X10" s="81" t="str">
        <f>IF(T10="Không đủ ĐKDT","Học lại",IF(T10="Đình chỉ thi","Học lại",IF(AND(MID(G10,2,2)&gt;="12",T10="Vắng"),"Học lại",IF(T10="Vắng có phép", "Thi lại",IF(T10="Nợ học phí", "Thi lại",IF(AND((MID(G10,2,2)&lt;"12"),Q10&lt;4.5),"Thi lại",IF(Q10&lt;4,"Học lại","Đạt")))))))</f>
        <v>Học lại</v>
      </c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</row>
    <row r="11" spans="2:39" ht="18.75" customHeight="1" x14ac:dyDescent="0.25">
      <c r="B11" s="31">
        <v>2</v>
      </c>
      <c r="C11" s="32" t="s">
        <v>313</v>
      </c>
      <c r="D11" s="33" t="s">
        <v>314</v>
      </c>
      <c r="E11" s="34" t="s">
        <v>59</v>
      </c>
      <c r="F11" s="35" t="s">
        <v>315</v>
      </c>
      <c r="G11" s="32" t="s">
        <v>184</v>
      </c>
      <c r="H11" s="36">
        <v>10</v>
      </c>
      <c r="I11" s="36">
        <v>9</v>
      </c>
      <c r="J11" s="36" t="s">
        <v>30</v>
      </c>
      <c r="K11" s="36">
        <v>7</v>
      </c>
      <c r="L11" s="37"/>
      <c r="M11" s="37"/>
      <c r="N11" s="37"/>
      <c r="O11" s="88"/>
      <c r="P11" s="38"/>
      <c r="Q11" s="39">
        <f>ROUND(SUMPRODUCT(H11:P11,$H$9:$P$9)/100,1)</f>
        <v>3.3</v>
      </c>
      <c r="R11" s="40" t="str">
        <f t="shared" si="0"/>
        <v>F</v>
      </c>
      <c r="S11" s="41" t="str">
        <f t="shared" si="1"/>
        <v>Kém</v>
      </c>
      <c r="T11" s="42" t="str">
        <f>+IF(OR($H11=0,$I11=0,$J11=0,$K11=0),"Không đủ ĐKDT","")</f>
        <v/>
      </c>
      <c r="U11" s="43" t="s">
        <v>436</v>
      </c>
      <c r="V11" s="3"/>
      <c r="W11" s="30"/>
      <c r="X11" s="81" t="str">
        <f t="shared" ref="X11:X60" si="2">IF(T11="Không đủ ĐKDT","Học lại",IF(T11="Đình chỉ thi","Học lại",IF(AND(MID(G11,2,2)&gt;="12",T11="Vắng"),"Học lại",IF(T11="Vắng có phép", "Thi lại",IF(T11="Nợ học phí", "Thi lại",IF(AND((MID(G11,2,2)&lt;"12"),Q11&lt;4.5),"Thi lại",IF(Q11&lt;4,"Học lại","Đạt")))))))</f>
        <v>Học lại</v>
      </c>
      <c r="Y11" s="80"/>
      <c r="Z11" s="80"/>
      <c r="AA11" s="80"/>
      <c r="AB11" s="72"/>
      <c r="AC11" s="72"/>
      <c r="AD11" s="72"/>
      <c r="AE11" s="72"/>
      <c r="AF11" s="71"/>
      <c r="AG11" s="72"/>
      <c r="AH11" s="72"/>
      <c r="AI11" s="72"/>
      <c r="AJ11" s="72"/>
      <c r="AK11" s="72"/>
      <c r="AL11" s="72"/>
      <c r="AM11" s="73"/>
    </row>
    <row r="12" spans="2:39" ht="18.75" customHeight="1" x14ac:dyDescent="0.25">
      <c r="B12" s="31">
        <v>3</v>
      </c>
      <c r="C12" s="32" t="s">
        <v>316</v>
      </c>
      <c r="D12" s="33" t="s">
        <v>317</v>
      </c>
      <c r="E12" s="34" t="s">
        <v>59</v>
      </c>
      <c r="F12" s="35" t="s">
        <v>318</v>
      </c>
      <c r="G12" s="32" t="s">
        <v>174</v>
      </c>
      <c r="H12" s="36">
        <v>10</v>
      </c>
      <c r="I12" s="36">
        <v>10</v>
      </c>
      <c r="J12" s="36" t="s">
        <v>30</v>
      </c>
      <c r="K12" s="36">
        <v>8</v>
      </c>
      <c r="L12" s="44"/>
      <c r="M12" s="44"/>
      <c r="N12" s="44"/>
      <c r="O12" s="88"/>
      <c r="P12" s="38"/>
      <c r="Q12" s="39">
        <f t="shared" ref="Q12:Q60" si="3">ROUND(SUMPRODUCT(H12:P12,$H$9:$P$9)/100,1)</f>
        <v>3.6</v>
      </c>
      <c r="R12" s="40" t="str">
        <f t="shared" si="0"/>
        <v>F</v>
      </c>
      <c r="S12" s="41" t="str">
        <f t="shared" si="1"/>
        <v>Kém</v>
      </c>
      <c r="T12" s="42" t="str">
        <f t="shared" ref="T12:T60" si="4">+IF(OR($H12=0,$I12=0,$J12=0,$K12=0),"Không đủ ĐKDT","")</f>
        <v/>
      </c>
      <c r="U12" s="43" t="s">
        <v>436</v>
      </c>
      <c r="V12" s="3"/>
      <c r="W12" s="30"/>
      <c r="X12" s="81" t="str">
        <f t="shared" si="2"/>
        <v>Học lại</v>
      </c>
      <c r="Y12" s="82"/>
      <c r="Z12" s="82"/>
      <c r="AA12" s="93"/>
      <c r="AB12" s="71"/>
      <c r="AC12" s="71"/>
      <c r="AD12" s="71"/>
      <c r="AE12" s="84"/>
      <c r="AF12" s="71"/>
      <c r="AG12" s="85"/>
      <c r="AH12" s="86"/>
      <c r="AI12" s="85"/>
      <c r="AJ12" s="86"/>
      <c r="AK12" s="85"/>
      <c r="AL12" s="71"/>
      <c r="AM12" s="84"/>
    </row>
    <row r="13" spans="2:39" ht="18.75" customHeight="1" x14ac:dyDescent="0.25">
      <c r="B13" s="31">
        <v>4</v>
      </c>
      <c r="C13" s="32" t="s">
        <v>319</v>
      </c>
      <c r="D13" s="33" t="s">
        <v>119</v>
      </c>
      <c r="E13" s="34" t="s">
        <v>61</v>
      </c>
      <c r="F13" s="35" t="s">
        <v>320</v>
      </c>
      <c r="G13" s="32" t="s">
        <v>177</v>
      </c>
      <c r="H13" s="36">
        <v>10</v>
      </c>
      <c r="I13" s="36">
        <v>8</v>
      </c>
      <c r="J13" s="36" t="s">
        <v>30</v>
      </c>
      <c r="K13" s="36">
        <v>7</v>
      </c>
      <c r="L13" s="44"/>
      <c r="M13" s="44"/>
      <c r="N13" s="44"/>
      <c r="O13" s="88"/>
      <c r="P13" s="38"/>
      <c r="Q13" s="39">
        <f t="shared" si="3"/>
        <v>3.2</v>
      </c>
      <c r="R13" s="40" t="str">
        <f t="shared" si="0"/>
        <v>F</v>
      </c>
      <c r="S13" s="41" t="str">
        <f t="shared" si="1"/>
        <v>Kém</v>
      </c>
      <c r="T13" s="42" t="str">
        <f t="shared" si="4"/>
        <v/>
      </c>
      <c r="U13" s="43" t="s">
        <v>436</v>
      </c>
      <c r="V13" s="3"/>
      <c r="W13" s="30"/>
      <c r="X13" s="81" t="str">
        <f t="shared" si="2"/>
        <v>Học lại</v>
      </c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</row>
    <row r="14" spans="2:39" ht="18.75" customHeight="1" x14ac:dyDescent="0.25">
      <c r="B14" s="31">
        <v>5</v>
      </c>
      <c r="C14" s="32" t="s">
        <v>321</v>
      </c>
      <c r="D14" s="33" t="s">
        <v>322</v>
      </c>
      <c r="E14" s="34" t="s">
        <v>62</v>
      </c>
      <c r="F14" s="35" t="s">
        <v>323</v>
      </c>
      <c r="G14" s="32" t="s">
        <v>168</v>
      </c>
      <c r="H14" s="36">
        <v>8</v>
      </c>
      <c r="I14" s="36">
        <v>6</v>
      </c>
      <c r="J14" s="36" t="s">
        <v>30</v>
      </c>
      <c r="K14" s="36">
        <v>6</v>
      </c>
      <c r="L14" s="44"/>
      <c r="M14" s="44"/>
      <c r="N14" s="44"/>
      <c r="O14" s="88"/>
      <c r="P14" s="38"/>
      <c r="Q14" s="39">
        <f t="shared" si="3"/>
        <v>2.6</v>
      </c>
      <c r="R14" s="40" t="str">
        <f t="shared" si="0"/>
        <v>F</v>
      </c>
      <c r="S14" s="41" t="str">
        <f t="shared" si="1"/>
        <v>Kém</v>
      </c>
      <c r="T14" s="42" t="str">
        <f t="shared" si="4"/>
        <v/>
      </c>
      <c r="U14" s="43" t="s">
        <v>436</v>
      </c>
      <c r="V14" s="3"/>
      <c r="W14" s="30"/>
      <c r="X14" s="81" t="str">
        <f t="shared" si="2"/>
        <v>Học lại</v>
      </c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</row>
    <row r="15" spans="2:39" ht="18.75" customHeight="1" x14ac:dyDescent="0.25">
      <c r="B15" s="31">
        <v>6</v>
      </c>
      <c r="C15" s="32" t="s">
        <v>324</v>
      </c>
      <c r="D15" s="33" t="s">
        <v>142</v>
      </c>
      <c r="E15" s="34" t="s">
        <v>101</v>
      </c>
      <c r="F15" s="35" t="s">
        <v>325</v>
      </c>
      <c r="G15" s="32" t="s">
        <v>184</v>
      </c>
      <c r="H15" s="36">
        <v>8</v>
      </c>
      <c r="I15" s="36">
        <v>6</v>
      </c>
      <c r="J15" s="36" t="s">
        <v>30</v>
      </c>
      <c r="K15" s="36">
        <v>6</v>
      </c>
      <c r="L15" s="44"/>
      <c r="M15" s="44"/>
      <c r="N15" s="44"/>
      <c r="O15" s="88"/>
      <c r="P15" s="38"/>
      <c r="Q15" s="39">
        <f t="shared" si="3"/>
        <v>2.6</v>
      </c>
      <c r="R15" s="40" t="str">
        <f t="shared" si="0"/>
        <v>F</v>
      </c>
      <c r="S15" s="41" t="str">
        <f t="shared" si="1"/>
        <v>Kém</v>
      </c>
      <c r="T15" s="42" t="str">
        <f t="shared" si="4"/>
        <v/>
      </c>
      <c r="U15" s="43" t="s">
        <v>436</v>
      </c>
      <c r="V15" s="3"/>
      <c r="W15" s="30"/>
      <c r="X15" s="81" t="str">
        <f t="shared" si="2"/>
        <v>Học lại</v>
      </c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</row>
    <row r="16" spans="2:39" ht="18.75" customHeight="1" x14ac:dyDescent="0.25">
      <c r="B16" s="31">
        <v>7</v>
      </c>
      <c r="C16" s="32" t="s">
        <v>153</v>
      </c>
      <c r="D16" s="33" t="s">
        <v>75</v>
      </c>
      <c r="E16" s="34" t="s">
        <v>154</v>
      </c>
      <c r="F16" s="35" t="s">
        <v>155</v>
      </c>
      <c r="G16" s="32" t="s">
        <v>156</v>
      </c>
      <c r="H16" s="36">
        <v>10</v>
      </c>
      <c r="I16" s="36">
        <v>6</v>
      </c>
      <c r="J16" s="36" t="s">
        <v>30</v>
      </c>
      <c r="K16" s="36">
        <v>7</v>
      </c>
      <c r="L16" s="44"/>
      <c r="M16" s="44"/>
      <c r="N16" s="44"/>
      <c r="O16" s="88"/>
      <c r="P16" s="38"/>
      <c r="Q16" s="39">
        <f t="shared" si="3"/>
        <v>3</v>
      </c>
      <c r="R16" s="40" t="str">
        <f t="shared" si="0"/>
        <v>F</v>
      </c>
      <c r="S16" s="41" t="str">
        <f t="shared" si="1"/>
        <v>Kém</v>
      </c>
      <c r="T16" s="42" t="str">
        <f t="shared" si="4"/>
        <v/>
      </c>
      <c r="U16" s="43" t="s">
        <v>436</v>
      </c>
      <c r="V16" s="3"/>
      <c r="W16" s="30"/>
      <c r="X16" s="81" t="str">
        <f t="shared" si="2"/>
        <v>Học lại</v>
      </c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</row>
    <row r="17" spans="2:39" ht="18.75" customHeight="1" x14ac:dyDescent="0.25">
      <c r="B17" s="31">
        <v>8</v>
      </c>
      <c r="C17" s="32" t="s">
        <v>326</v>
      </c>
      <c r="D17" s="33" t="s">
        <v>127</v>
      </c>
      <c r="E17" s="34" t="s">
        <v>103</v>
      </c>
      <c r="F17" s="35" t="s">
        <v>327</v>
      </c>
      <c r="G17" s="32" t="s">
        <v>168</v>
      </c>
      <c r="H17" s="36">
        <v>6</v>
      </c>
      <c r="I17" s="36">
        <v>9</v>
      </c>
      <c r="J17" s="36" t="s">
        <v>30</v>
      </c>
      <c r="K17" s="36">
        <v>6</v>
      </c>
      <c r="L17" s="44"/>
      <c r="M17" s="44"/>
      <c r="N17" s="44"/>
      <c r="O17" s="88"/>
      <c r="P17" s="38"/>
      <c r="Q17" s="39">
        <f t="shared" si="3"/>
        <v>2.7</v>
      </c>
      <c r="R17" s="40" t="str">
        <f t="shared" si="0"/>
        <v>F</v>
      </c>
      <c r="S17" s="41" t="str">
        <f t="shared" si="1"/>
        <v>Kém</v>
      </c>
      <c r="T17" s="42" t="str">
        <f t="shared" si="4"/>
        <v/>
      </c>
      <c r="U17" s="43" t="s">
        <v>436</v>
      </c>
      <c r="V17" s="3"/>
      <c r="W17" s="30"/>
      <c r="X17" s="81" t="str">
        <f t="shared" si="2"/>
        <v>Học lại</v>
      </c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</row>
    <row r="18" spans="2:39" ht="18.75" customHeight="1" x14ac:dyDescent="0.25">
      <c r="B18" s="31">
        <v>9</v>
      </c>
      <c r="C18" s="32" t="s">
        <v>157</v>
      </c>
      <c r="D18" s="33" t="s">
        <v>158</v>
      </c>
      <c r="E18" s="34" t="s">
        <v>65</v>
      </c>
      <c r="F18" s="35" t="s">
        <v>159</v>
      </c>
      <c r="G18" s="32" t="s">
        <v>156</v>
      </c>
      <c r="H18" s="36">
        <v>10</v>
      </c>
      <c r="I18" s="36">
        <v>6</v>
      </c>
      <c r="J18" s="36" t="s">
        <v>30</v>
      </c>
      <c r="K18" s="36">
        <v>7</v>
      </c>
      <c r="L18" s="44"/>
      <c r="M18" s="44"/>
      <c r="N18" s="44"/>
      <c r="O18" s="88"/>
      <c r="P18" s="38"/>
      <c r="Q18" s="39">
        <f t="shared" si="3"/>
        <v>3</v>
      </c>
      <c r="R18" s="40" t="str">
        <f t="shared" si="0"/>
        <v>F</v>
      </c>
      <c r="S18" s="41" t="str">
        <f t="shared" si="1"/>
        <v>Kém</v>
      </c>
      <c r="T18" s="42" t="str">
        <f t="shared" si="4"/>
        <v/>
      </c>
      <c r="U18" s="43" t="s">
        <v>436</v>
      </c>
      <c r="V18" s="3"/>
      <c r="W18" s="30"/>
      <c r="X18" s="81" t="str">
        <f t="shared" si="2"/>
        <v>Học lại</v>
      </c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</row>
    <row r="19" spans="2:39" ht="18.75" customHeight="1" x14ac:dyDescent="0.25">
      <c r="B19" s="31">
        <v>10</v>
      </c>
      <c r="C19" s="32" t="s">
        <v>328</v>
      </c>
      <c r="D19" s="33" t="s">
        <v>329</v>
      </c>
      <c r="E19" s="34" t="s">
        <v>66</v>
      </c>
      <c r="F19" s="35" t="s">
        <v>330</v>
      </c>
      <c r="G19" s="32" t="s">
        <v>168</v>
      </c>
      <c r="H19" s="36">
        <v>8</v>
      </c>
      <c r="I19" s="36">
        <v>6</v>
      </c>
      <c r="J19" s="36" t="s">
        <v>30</v>
      </c>
      <c r="K19" s="36">
        <v>6</v>
      </c>
      <c r="L19" s="44"/>
      <c r="M19" s="44"/>
      <c r="N19" s="44"/>
      <c r="O19" s="88"/>
      <c r="P19" s="38"/>
      <c r="Q19" s="39">
        <f t="shared" si="3"/>
        <v>2.6</v>
      </c>
      <c r="R19" s="40" t="str">
        <f t="shared" si="0"/>
        <v>F</v>
      </c>
      <c r="S19" s="41" t="str">
        <f t="shared" si="1"/>
        <v>Kém</v>
      </c>
      <c r="T19" s="42" t="str">
        <f t="shared" si="4"/>
        <v/>
      </c>
      <c r="U19" s="43" t="s">
        <v>436</v>
      </c>
      <c r="V19" s="3"/>
      <c r="W19" s="30"/>
      <c r="X19" s="81" t="str">
        <f t="shared" si="2"/>
        <v>Học lại</v>
      </c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</row>
    <row r="20" spans="2:39" ht="18.75" customHeight="1" x14ac:dyDescent="0.25">
      <c r="B20" s="31">
        <v>11</v>
      </c>
      <c r="C20" s="32" t="s">
        <v>331</v>
      </c>
      <c r="D20" s="33" t="s">
        <v>332</v>
      </c>
      <c r="E20" s="34" t="s">
        <v>66</v>
      </c>
      <c r="F20" s="35" t="s">
        <v>333</v>
      </c>
      <c r="G20" s="32" t="s">
        <v>184</v>
      </c>
      <c r="H20" s="36">
        <v>10</v>
      </c>
      <c r="I20" s="36">
        <v>9</v>
      </c>
      <c r="J20" s="36" t="s">
        <v>30</v>
      </c>
      <c r="K20" s="36">
        <v>7</v>
      </c>
      <c r="L20" s="44"/>
      <c r="M20" s="44"/>
      <c r="N20" s="44"/>
      <c r="O20" s="88"/>
      <c r="P20" s="38"/>
      <c r="Q20" s="39">
        <f t="shared" si="3"/>
        <v>3.3</v>
      </c>
      <c r="R20" s="40" t="str">
        <f t="shared" si="0"/>
        <v>F</v>
      </c>
      <c r="S20" s="41" t="str">
        <f t="shared" si="1"/>
        <v>Kém</v>
      </c>
      <c r="T20" s="42" t="str">
        <f t="shared" si="4"/>
        <v/>
      </c>
      <c r="U20" s="43" t="s">
        <v>436</v>
      </c>
      <c r="V20" s="3"/>
      <c r="W20" s="30"/>
      <c r="X20" s="81" t="str">
        <f t="shared" si="2"/>
        <v>Học lại</v>
      </c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</row>
    <row r="21" spans="2:39" ht="18.75" customHeight="1" x14ac:dyDescent="0.25">
      <c r="B21" s="31">
        <v>12</v>
      </c>
      <c r="C21" s="32" t="s">
        <v>334</v>
      </c>
      <c r="D21" s="33" t="s">
        <v>335</v>
      </c>
      <c r="E21" s="34" t="s">
        <v>67</v>
      </c>
      <c r="F21" s="35" t="s">
        <v>336</v>
      </c>
      <c r="G21" s="32" t="s">
        <v>168</v>
      </c>
      <c r="H21" s="36">
        <v>6</v>
      </c>
      <c r="I21" s="36">
        <v>8</v>
      </c>
      <c r="J21" s="36" t="s">
        <v>30</v>
      </c>
      <c r="K21" s="36">
        <v>6</v>
      </c>
      <c r="L21" s="44"/>
      <c r="M21" s="44"/>
      <c r="N21" s="44"/>
      <c r="O21" s="88"/>
      <c r="P21" s="38"/>
      <c r="Q21" s="39">
        <f t="shared" si="3"/>
        <v>2.6</v>
      </c>
      <c r="R21" s="40" t="str">
        <f t="shared" si="0"/>
        <v>F</v>
      </c>
      <c r="S21" s="41" t="str">
        <f t="shared" si="1"/>
        <v>Kém</v>
      </c>
      <c r="T21" s="42" t="str">
        <f t="shared" si="4"/>
        <v/>
      </c>
      <c r="U21" s="43" t="s">
        <v>436</v>
      </c>
      <c r="V21" s="3"/>
      <c r="W21" s="30"/>
      <c r="X21" s="81" t="str">
        <f t="shared" si="2"/>
        <v>Học lại</v>
      </c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</row>
    <row r="22" spans="2:39" ht="18.75" customHeight="1" x14ac:dyDescent="0.25">
      <c r="B22" s="31">
        <v>13</v>
      </c>
      <c r="C22" s="32" t="s">
        <v>337</v>
      </c>
      <c r="D22" s="33" t="s">
        <v>338</v>
      </c>
      <c r="E22" s="34" t="s">
        <v>148</v>
      </c>
      <c r="F22" s="35" t="s">
        <v>222</v>
      </c>
      <c r="G22" s="32" t="s">
        <v>184</v>
      </c>
      <c r="H22" s="36">
        <v>10</v>
      </c>
      <c r="I22" s="36">
        <v>6</v>
      </c>
      <c r="J22" s="36" t="s">
        <v>30</v>
      </c>
      <c r="K22" s="36">
        <v>8</v>
      </c>
      <c r="L22" s="44"/>
      <c r="M22" s="44"/>
      <c r="N22" s="44"/>
      <c r="O22" s="88"/>
      <c r="P22" s="38"/>
      <c r="Q22" s="39">
        <f t="shared" si="3"/>
        <v>3.2</v>
      </c>
      <c r="R22" s="40" t="str">
        <f t="shared" si="0"/>
        <v>F</v>
      </c>
      <c r="S22" s="41" t="str">
        <f t="shared" si="1"/>
        <v>Kém</v>
      </c>
      <c r="T22" s="42" t="str">
        <f t="shared" si="4"/>
        <v/>
      </c>
      <c r="U22" s="43" t="s">
        <v>436</v>
      </c>
      <c r="V22" s="3"/>
      <c r="W22" s="30"/>
      <c r="X22" s="81" t="str">
        <f t="shared" si="2"/>
        <v>Học lại</v>
      </c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</row>
    <row r="23" spans="2:39" ht="18.75" customHeight="1" x14ac:dyDescent="0.25">
      <c r="B23" s="31">
        <v>14</v>
      </c>
      <c r="C23" s="32" t="s">
        <v>339</v>
      </c>
      <c r="D23" s="33" t="s">
        <v>340</v>
      </c>
      <c r="E23" s="34" t="s">
        <v>70</v>
      </c>
      <c r="F23" s="35" t="s">
        <v>341</v>
      </c>
      <c r="G23" s="32" t="s">
        <v>184</v>
      </c>
      <c r="H23" s="36">
        <v>10</v>
      </c>
      <c r="I23" s="36">
        <v>8</v>
      </c>
      <c r="J23" s="36" t="s">
        <v>30</v>
      </c>
      <c r="K23" s="36">
        <v>7</v>
      </c>
      <c r="L23" s="44"/>
      <c r="M23" s="44"/>
      <c r="N23" s="44"/>
      <c r="O23" s="88"/>
      <c r="P23" s="38"/>
      <c r="Q23" s="39">
        <f t="shared" si="3"/>
        <v>3.2</v>
      </c>
      <c r="R23" s="40" t="str">
        <f t="shared" si="0"/>
        <v>F</v>
      </c>
      <c r="S23" s="41" t="str">
        <f t="shared" si="1"/>
        <v>Kém</v>
      </c>
      <c r="T23" s="42" t="str">
        <f t="shared" si="4"/>
        <v/>
      </c>
      <c r="U23" s="43" t="s">
        <v>436</v>
      </c>
      <c r="V23" s="3"/>
      <c r="W23" s="30"/>
      <c r="X23" s="81" t="str">
        <f t="shared" si="2"/>
        <v>Học lại</v>
      </c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</row>
    <row r="24" spans="2:39" ht="18.75" customHeight="1" x14ac:dyDescent="0.25">
      <c r="B24" s="31">
        <v>15</v>
      </c>
      <c r="C24" s="32" t="s">
        <v>342</v>
      </c>
      <c r="D24" s="33" t="s">
        <v>75</v>
      </c>
      <c r="E24" s="34" t="s">
        <v>343</v>
      </c>
      <c r="F24" s="35" t="s">
        <v>344</v>
      </c>
      <c r="G24" s="32" t="s">
        <v>184</v>
      </c>
      <c r="H24" s="36">
        <v>10</v>
      </c>
      <c r="I24" s="36">
        <v>9</v>
      </c>
      <c r="J24" s="36" t="s">
        <v>30</v>
      </c>
      <c r="K24" s="36">
        <v>6</v>
      </c>
      <c r="L24" s="44"/>
      <c r="M24" s="44"/>
      <c r="N24" s="44"/>
      <c r="O24" s="88"/>
      <c r="P24" s="38"/>
      <c r="Q24" s="39">
        <f t="shared" si="3"/>
        <v>3.1</v>
      </c>
      <c r="R24" s="40" t="str">
        <f t="shared" si="0"/>
        <v>F</v>
      </c>
      <c r="S24" s="41" t="str">
        <f t="shared" si="1"/>
        <v>Kém</v>
      </c>
      <c r="T24" s="42" t="str">
        <f t="shared" si="4"/>
        <v/>
      </c>
      <c r="U24" s="43" t="s">
        <v>436</v>
      </c>
      <c r="V24" s="3"/>
      <c r="W24" s="30"/>
      <c r="X24" s="81" t="str">
        <f t="shared" si="2"/>
        <v>Học lại</v>
      </c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</row>
    <row r="25" spans="2:39" ht="18.75" customHeight="1" x14ac:dyDescent="0.25">
      <c r="B25" s="31">
        <v>16</v>
      </c>
      <c r="C25" s="32" t="s">
        <v>345</v>
      </c>
      <c r="D25" s="33" t="s">
        <v>346</v>
      </c>
      <c r="E25" s="34" t="s">
        <v>74</v>
      </c>
      <c r="F25" s="35" t="s">
        <v>347</v>
      </c>
      <c r="G25" s="32" t="s">
        <v>348</v>
      </c>
      <c r="H25" s="36">
        <v>0</v>
      </c>
      <c r="I25" s="36">
        <v>0</v>
      </c>
      <c r="J25" s="36" t="s">
        <v>30</v>
      </c>
      <c r="K25" s="36">
        <v>0</v>
      </c>
      <c r="L25" s="44"/>
      <c r="M25" s="44"/>
      <c r="N25" s="44"/>
      <c r="O25" s="88"/>
      <c r="P25" s="38"/>
      <c r="Q25" s="39">
        <f t="shared" si="3"/>
        <v>0</v>
      </c>
      <c r="R25" s="40" t="str">
        <f t="shared" si="0"/>
        <v>F</v>
      </c>
      <c r="S25" s="41" t="str">
        <f t="shared" si="1"/>
        <v>Kém</v>
      </c>
      <c r="T25" s="42" t="str">
        <f t="shared" si="4"/>
        <v>Không đủ ĐKDT</v>
      </c>
      <c r="U25" s="43" t="s">
        <v>436</v>
      </c>
      <c r="V25" s="3"/>
      <c r="W25" s="30"/>
      <c r="X25" s="81" t="str">
        <f t="shared" si="2"/>
        <v>Học lại</v>
      </c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</row>
    <row r="26" spans="2:39" ht="18.75" customHeight="1" x14ac:dyDescent="0.25">
      <c r="B26" s="31">
        <v>17</v>
      </c>
      <c r="C26" s="32" t="s">
        <v>349</v>
      </c>
      <c r="D26" s="33" t="s">
        <v>350</v>
      </c>
      <c r="E26" s="34" t="s">
        <v>74</v>
      </c>
      <c r="F26" s="35" t="s">
        <v>351</v>
      </c>
      <c r="G26" s="32" t="s">
        <v>168</v>
      </c>
      <c r="H26" s="36">
        <v>10</v>
      </c>
      <c r="I26" s="36">
        <v>9</v>
      </c>
      <c r="J26" s="36" t="s">
        <v>30</v>
      </c>
      <c r="K26" s="36">
        <v>6</v>
      </c>
      <c r="L26" s="44"/>
      <c r="M26" s="44"/>
      <c r="N26" s="44"/>
      <c r="O26" s="88"/>
      <c r="P26" s="38"/>
      <c r="Q26" s="39">
        <f t="shared" si="3"/>
        <v>3.1</v>
      </c>
      <c r="R26" s="40" t="str">
        <f t="shared" si="0"/>
        <v>F</v>
      </c>
      <c r="S26" s="41" t="str">
        <f t="shared" si="1"/>
        <v>Kém</v>
      </c>
      <c r="T26" s="42" t="str">
        <f t="shared" si="4"/>
        <v/>
      </c>
      <c r="U26" s="43" t="s">
        <v>436</v>
      </c>
      <c r="V26" s="3"/>
      <c r="W26" s="30"/>
      <c r="X26" s="81" t="str">
        <f t="shared" si="2"/>
        <v>Học lại</v>
      </c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</row>
    <row r="27" spans="2:39" ht="18.75" customHeight="1" x14ac:dyDescent="0.25">
      <c r="B27" s="31">
        <v>18</v>
      </c>
      <c r="C27" s="32" t="s">
        <v>352</v>
      </c>
      <c r="D27" s="33" t="s">
        <v>353</v>
      </c>
      <c r="E27" s="34" t="s">
        <v>74</v>
      </c>
      <c r="F27" s="35" t="s">
        <v>354</v>
      </c>
      <c r="G27" s="32" t="s">
        <v>184</v>
      </c>
      <c r="H27" s="36">
        <v>10</v>
      </c>
      <c r="I27" s="36">
        <v>9</v>
      </c>
      <c r="J27" s="36" t="s">
        <v>30</v>
      </c>
      <c r="K27" s="36">
        <v>7</v>
      </c>
      <c r="L27" s="44"/>
      <c r="M27" s="44"/>
      <c r="N27" s="44"/>
      <c r="O27" s="88"/>
      <c r="P27" s="38"/>
      <c r="Q27" s="39">
        <f t="shared" si="3"/>
        <v>3.3</v>
      </c>
      <c r="R27" s="40" t="str">
        <f t="shared" si="0"/>
        <v>F</v>
      </c>
      <c r="S27" s="41" t="str">
        <f t="shared" si="1"/>
        <v>Kém</v>
      </c>
      <c r="T27" s="42" t="str">
        <f t="shared" si="4"/>
        <v/>
      </c>
      <c r="U27" s="43" t="s">
        <v>436</v>
      </c>
      <c r="V27" s="3"/>
      <c r="W27" s="30"/>
      <c r="X27" s="81" t="str">
        <f t="shared" si="2"/>
        <v>Học lại</v>
      </c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</row>
    <row r="28" spans="2:39" ht="18.75" customHeight="1" x14ac:dyDescent="0.25">
      <c r="B28" s="31">
        <v>19</v>
      </c>
      <c r="C28" s="32" t="s">
        <v>355</v>
      </c>
      <c r="D28" s="33" t="s">
        <v>356</v>
      </c>
      <c r="E28" s="34" t="s">
        <v>78</v>
      </c>
      <c r="F28" s="35" t="s">
        <v>357</v>
      </c>
      <c r="G28" s="32" t="s">
        <v>168</v>
      </c>
      <c r="H28" s="36">
        <v>10</v>
      </c>
      <c r="I28" s="36">
        <v>8</v>
      </c>
      <c r="J28" s="36" t="s">
        <v>30</v>
      </c>
      <c r="K28" s="36">
        <v>7</v>
      </c>
      <c r="L28" s="44"/>
      <c r="M28" s="44"/>
      <c r="N28" s="44"/>
      <c r="O28" s="88"/>
      <c r="P28" s="38"/>
      <c r="Q28" s="39">
        <f t="shared" si="3"/>
        <v>3.2</v>
      </c>
      <c r="R28" s="40" t="str">
        <f t="shared" si="0"/>
        <v>F</v>
      </c>
      <c r="S28" s="41" t="str">
        <f t="shared" si="1"/>
        <v>Kém</v>
      </c>
      <c r="T28" s="42" t="str">
        <f t="shared" si="4"/>
        <v/>
      </c>
      <c r="U28" s="43" t="s">
        <v>436</v>
      </c>
      <c r="V28" s="3"/>
      <c r="W28" s="30"/>
      <c r="X28" s="81" t="str">
        <f t="shared" si="2"/>
        <v>Học lại</v>
      </c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</row>
    <row r="29" spans="2:39" ht="18.75" customHeight="1" x14ac:dyDescent="0.25">
      <c r="B29" s="31">
        <v>20</v>
      </c>
      <c r="C29" s="32" t="s">
        <v>358</v>
      </c>
      <c r="D29" s="33" t="s">
        <v>359</v>
      </c>
      <c r="E29" s="34" t="s">
        <v>78</v>
      </c>
      <c r="F29" s="35" t="s">
        <v>360</v>
      </c>
      <c r="G29" s="32" t="s">
        <v>184</v>
      </c>
      <c r="H29" s="36">
        <v>10</v>
      </c>
      <c r="I29" s="36">
        <v>9</v>
      </c>
      <c r="J29" s="36" t="s">
        <v>30</v>
      </c>
      <c r="K29" s="36">
        <v>8</v>
      </c>
      <c r="L29" s="44"/>
      <c r="M29" s="44"/>
      <c r="N29" s="44"/>
      <c r="O29" s="88"/>
      <c r="P29" s="38"/>
      <c r="Q29" s="39">
        <f t="shared" si="3"/>
        <v>3.5</v>
      </c>
      <c r="R29" s="40" t="str">
        <f t="shared" si="0"/>
        <v>F</v>
      </c>
      <c r="S29" s="41" t="str">
        <f t="shared" si="1"/>
        <v>Kém</v>
      </c>
      <c r="T29" s="42" t="str">
        <f t="shared" si="4"/>
        <v/>
      </c>
      <c r="U29" s="43" t="s">
        <v>436</v>
      </c>
      <c r="V29" s="3"/>
      <c r="W29" s="30"/>
      <c r="X29" s="81" t="str">
        <f t="shared" si="2"/>
        <v>Học lại</v>
      </c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</row>
    <row r="30" spans="2:39" ht="18.75" customHeight="1" x14ac:dyDescent="0.25">
      <c r="B30" s="31">
        <v>21</v>
      </c>
      <c r="C30" s="32" t="s">
        <v>361</v>
      </c>
      <c r="D30" s="33" t="s">
        <v>362</v>
      </c>
      <c r="E30" s="34" t="s">
        <v>106</v>
      </c>
      <c r="F30" s="35" t="s">
        <v>242</v>
      </c>
      <c r="G30" s="32" t="s">
        <v>168</v>
      </c>
      <c r="H30" s="36">
        <v>8</v>
      </c>
      <c r="I30" s="36">
        <v>8</v>
      </c>
      <c r="J30" s="36" t="s">
        <v>30</v>
      </c>
      <c r="K30" s="36">
        <v>6</v>
      </c>
      <c r="L30" s="44"/>
      <c r="M30" s="44"/>
      <c r="N30" s="44"/>
      <c r="O30" s="88"/>
      <c r="P30" s="38"/>
      <c r="Q30" s="39">
        <f t="shared" si="3"/>
        <v>2.8</v>
      </c>
      <c r="R30" s="40" t="str">
        <f t="shared" si="0"/>
        <v>F</v>
      </c>
      <c r="S30" s="41" t="str">
        <f t="shared" si="1"/>
        <v>Kém</v>
      </c>
      <c r="T30" s="42" t="str">
        <f t="shared" si="4"/>
        <v/>
      </c>
      <c r="U30" s="43" t="s">
        <v>436</v>
      </c>
      <c r="V30" s="3"/>
      <c r="W30" s="30"/>
      <c r="X30" s="81" t="str">
        <f t="shared" si="2"/>
        <v>Học lại</v>
      </c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</row>
    <row r="31" spans="2:39" ht="18.75" customHeight="1" x14ac:dyDescent="0.25">
      <c r="B31" s="31">
        <v>22</v>
      </c>
      <c r="C31" s="32" t="s">
        <v>363</v>
      </c>
      <c r="D31" s="33" t="s">
        <v>364</v>
      </c>
      <c r="E31" s="34" t="s">
        <v>108</v>
      </c>
      <c r="F31" s="35" t="s">
        <v>365</v>
      </c>
      <c r="G31" s="32" t="s">
        <v>177</v>
      </c>
      <c r="H31" s="36">
        <v>8</v>
      </c>
      <c r="I31" s="36">
        <v>8</v>
      </c>
      <c r="J31" s="36" t="s">
        <v>30</v>
      </c>
      <c r="K31" s="36">
        <v>6</v>
      </c>
      <c r="L31" s="44"/>
      <c r="M31" s="44"/>
      <c r="N31" s="44"/>
      <c r="O31" s="88"/>
      <c r="P31" s="38"/>
      <c r="Q31" s="39">
        <f t="shared" si="3"/>
        <v>2.8</v>
      </c>
      <c r="R31" s="40" t="str">
        <f t="shared" si="0"/>
        <v>F</v>
      </c>
      <c r="S31" s="41" t="str">
        <f t="shared" si="1"/>
        <v>Kém</v>
      </c>
      <c r="T31" s="42" t="str">
        <f t="shared" si="4"/>
        <v/>
      </c>
      <c r="U31" s="43" t="s">
        <v>436</v>
      </c>
      <c r="V31" s="3"/>
      <c r="W31" s="30"/>
      <c r="X31" s="81" t="str">
        <f t="shared" si="2"/>
        <v>Học lại</v>
      </c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</row>
    <row r="32" spans="2:39" ht="18.75" customHeight="1" x14ac:dyDescent="0.25">
      <c r="B32" s="31">
        <v>23</v>
      </c>
      <c r="C32" s="32" t="s">
        <v>366</v>
      </c>
      <c r="D32" s="33" t="s">
        <v>367</v>
      </c>
      <c r="E32" s="34" t="s">
        <v>79</v>
      </c>
      <c r="F32" s="35" t="s">
        <v>368</v>
      </c>
      <c r="G32" s="32" t="s">
        <v>177</v>
      </c>
      <c r="H32" s="36">
        <v>10</v>
      </c>
      <c r="I32" s="36">
        <v>9</v>
      </c>
      <c r="J32" s="36" t="s">
        <v>30</v>
      </c>
      <c r="K32" s="36">
        <v>8</v>
      </c>
      <c r="L32" s="44"/>
      <c r="M32" s="44"/>
      <c r="N32" s="44"/>
      <c r="O32" s="88"/>
      <c r="P32" s="38"/>
      <c r="Q32" s="39">
        <f t="shared" si="3"/>
        <v>3.5</v>
      </c>
      <c r="R32" s="40" t="str">
        <f t="shared" si="0"/>
        <v>F</v>
      </c>
      <c r="S32" s="41" t="str">
        <f t="shared" si="1"/>
        <v>Kém</v>
      </c>
      <c r="T32" s="42" t="str">
        <f t="shared" si="4"/>
        <v/>
      </c>
      <c r="U32" s="43" t="s">
        <v>436</v>
      </c>
      <c r="V32" s="3"/>
      <c r="W32" s="30"/>
      <c r="X32" s="81" t="str">
        <f t="shared" si="2"/>
        <v>Học lại</v>
      </c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</row>
    <row r="33" spans="2:39" ht="18.75" customHeight="1" x14ac:dyDescent="0.25">
      <c r="B33" s="31">
        <v>24</v>
      </c>
      <c r="C33" s="32" t="s">
        <v>369</v>
      </c>
      <c r="D33" s="33" t="s">
        <v>60</v>
      </c>
      <c r="E33" s="34" t="s">
        <v>162</v>
      </c>
      <c r="F33" s="35" t="s">
        <v>370</v>
      </c>
      <c r="G33" s="32" t="s">
        <v>174</v>
      </c>
      <c r="H33" s="36">
        <v>8</v>
      </c>
      <c r="I33" s="36">
        <v>6</v>
      </c>
      <c r="J33" s="36" t="s">
        <v>30</v>
      </c>
      <c r="K33" s="36">
        <v>7</v>
      </c>
      <c r="L33" s="44"/>
      <c r="M33" s="44"/>
      <c r="N33" s="44"/>
      <c r="O33" s="88"/>
      <c r="P33" s="38"/>
      <c r="Q33" s="39">
        <f t="shared" si="3"/>
        <v>2.8</v>
      </c>
      <c r="R33" s="40" t="str">
        <f t="shared" si="0"/>
        <v>F</v>
      </c>
      <c r="S33" s="41" t="str">
        <f t="shared" si="1"/>
        <v>Kém</v>
      </c>
      <c r="T33" s="42" t="str">
        <f t="shared" si="4"/>
        <v/>
      </c>
      <c r="U33" s="43" t="s">
        <v>436</v>
      </c>
      <c r="V33" s="3"/>
      <c r="W33" s="30"/>
      <c r="X33" s="81" t="str">
        <f t="shared" si="2"/>
        <v>Học lại</v>
      </c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</row>
    <row r="34" spans="2:39" ht="18.75" customHeight="1" x14ac:dyDescent="0.25">
      <c r="B34" s="31">
        <v>25</v>
      </c>
      <c r="C34" s="32" t="s">
        <v>371</v>
      </c>
      <c r="D34" s="33" t="s">
        <v>81</v>
      </c>
      <c r="E34" s="34" t="s">
        <v>82</v>
      </c>
      <c r="F34" s="35" t="s">
        <v>372</v>
      </c>
      <c r="G34" s="32" t="s">
        <v>174</v>
      </c>
      <c r="H34" s="36">
        <v>10</v>
      </c>
      <c r="I34" s="36">
        <v>9</v>
      </c>
      <c r="J34" s="36" t="s">
        <v>30</v>
      </c>
      <c r="K34" s="36">
        <v>7</v>
      </c>
      <c r="L34" s="44"/>
      <c r="M34" s="44"/>
      <c r="N34" s="44"/>
      <c r="O34" s="88"/>
      <c r="P34" s="38"/>
      <c r="Q34" s="39">
        <f t="shared" si="3"/>
        <v>3.3</v>
      </c>
      <c r="R34" s="40" t="str">
        <f t="shared" si="0"/>
        <v>F</v>
      </c>
      <c r="S34" s="41" t="str">
        <f t="shared" si="1"/>
        <v>Kém</v>
      </c>
      <c r="T34" s="42" t="str">
        <f t="shared" si="4"/>
        <v/>
      </c>
      <c r="U34" s="43" t="s">
        <v>436</v>
      </c>
      <c r="V34" s="3"/>
      <c r="W34" s="30"/>
      <c r="X34" s="81" t="str">
        <f t="shared" si="2"/>
        <v>Học lại</v>
      </c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</row>
    <row r="35" spans="2:39" ht="18.75" customHeight="1" x14ac:dyDescent="0.25">
      <c r="B35" s="31">
        <v>26</v>
      </c>
      <c r="C35" s="32" t="s">
        <v>373</v>
      </c>
      <c r="D35" s="33" t="s">
        <v>374</v>
      </c>
      <c r="E35" s="34" t="s">
        <v>82</v>
      </c>
      <c r="F35" s="35" t="s">
        <v>375</v>
      </c>
      <c r="G35" s="32" t="s">
        <v>177</v>
      </c>
      <c r="H35" s="36">
        <v>10</v>
      </c>
      <c r="I35" s="36">
        <v>9</v>
      </c>
      <c r="J35" s="36" t="s">
        <v>30</v>
      </c>
      <c r="K35" s="36">
        <v>8</v>
      </c>
      <c r="L35" s="44"/>
      <c r="M35" s="44"/>
      <c r="N35" s="44"/>
      <c r="O35" s="88"/>
      <c r="P35" s="38"/>
      <c r="Q35" s="39">
        <f t="shared" si="3"/>
        <v>3.5</v>
      </c>
      <c r="R35" s="40" t="str">
        <f t="shared" si="0"/>
        <v>F</v>
      </c>
      <c r="S35" s="41" t="str">
        <f t="shared" si="1"/>
        <v>Kém</v>
      </c>
      <c r="T35" s="42" t="str">
        <f t="shared" si="4"/>
        <v/>
      </c>
      <c r="U35" s="43" t="s">
        <v>436</v>
      </c>
      <c r="V35" s="3"/>
      <c r="W35" s="30"/>
      <c r="X35" s="81" t="str">
        <f t="shared" si="2"/>
        <v>Học lại</v>
      </c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</row>
    <row r="36" spans="2:39" ht="18.75" customHeight="1" x14ac:dyDescent="0.25">
      <c r="B36" s="31">
        <v>27</v>
      </c>
      <c r="C36" s="32" t="s">
        <v>376</v>
      </c>
      <c r="D36" s="33" t="s">
        <v>123</v>
      </c>
      <c r="E36" s="34" t="s">
        <v>377</v>
      </c>
      <c r="F36" s="35" t="s">
        <v>378</v>
      </c>
      <c r="G36" s="32" t="s">
        <v>177</v>
      </c>
      <c r="H36" s="36">
        <v>10</v>
      </c>
      <c r="I36" s="36">
        <v>9</v>
      </c>
      <c r="J36" s="36" t="s">
        <v>30</v>
      </c>
      <c r="K36" s="36">
        <v>7</v>
      </c>
      <c r="L36" s="44"/>
      <c r="M36" s="44"/>
      <c r="N36" s="44"/>
      <c r="O36" s="88"/>
      <c r="P36" s="38"/>
      <c r="Q36" s="39">
        <f t="shared" si="3"/>
        <v>3.3</v>
      </c>
      <c r="R36" s="40" t="str">
        <f t="shared" si="0"/>
        <v>F</v>
      </c>
      <c r="S36" s="41" t="str">
        <f t="shared" si="1"/>
        <v>Kém</v>
      </c>
      <c r="T36" s="42" t="str">
        <f t="shared" si="4"/>
        <v/>
      </c>
      <c r="U36" s="43" t="s">
        <v>437</v>
      </c>
      <c r="V36" s="3"/>
      <c r="W36" s="30"/>
      <c r="X36" s="81" t="str">
        <f t="shared" si="2"/>
        <v>Học lại</v>
      </c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</row>
    <row r="37" spans="2:39" ht="18.75" customHeight="1" x14ac:dyDescent="0.25">
      <c r="B37" s="31">
        <v>28</v>
      </c>
      <c r="C37" s="32" t="s">
        <v>379</v>
      </c>
      <c r="D37" s="33" t="s">
        <v>380</v>
      </c>
      <c r="E37" s="34" t="s">
        <v>377</v>
      </c>
      <c r="F37" s="35" t="s">
        <v>381</v>
      </c>
      <c r="G37" s="32" t="s">
        <v>168</v>
      </c>
      <c r="H37" s="36">
        <v>10</v>
      </c>
      <c r="I37" s="36">
        <v>8</v>
      </c>
      <c r="J37" s="36" t="s">
        <v>30</v>
      </c>
      <c r="K37" s="36">
        <v>8</v>
      </c>
      <c r="L37" s="44"/>
      <c r="M37" s="44"/>
      <c r="N37" s="44"/>
      <c r="O37" s="88"/>
      <c r="P37" s="38"/>
      <c r="Q37" s="39">
        <f t="shared" si="3"/>
        <v>3.4</v>
      </c>
      <c r="R37" s="40" t="str">
        <f t="shared" si="0"/>
        <v>F</v>
      </c>
      <c r="S37" s="41" t="str">
        <f t="shared" si="1"/>
        <v>Kém</v>
      </c>
      <c r="T37" s="42" t="str">
        <f t="shared" si="4"/>
        <v/>
      </c>
      <c r="U37" s="43" t="s">
        <v>437</v>
      </c>
      <c r="V37" s="3"/>
      <c r="W37" s="30"/>
      <c r="X37" s="81" t="str">
        <f t="shared" si="2"/>
        <v>Học lại</v>
      </c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</row>
    <row r="38" spans="2:39" ht="18.75" customHeight="1" x14ac:dyDescent="0.25">
      <c r="B38" s="31">
        <v>29</v>
      </c>
      <c r="C38" s="32" t="s">
        <v>382</v>
      </c>
      <c r="D38" s="33" t="s">
        <v>383</v>
      </c>
      <c r="E38" s="34" t="s">
        <v>384</v>
      </c>
      <c r="F38" s="35" t="s">
        <v>344</v>
      </c>
      <c r="G38" s="32" t="s">
        <v>184</v>
      </c>
      <c r="H38" s="36">
        <v>8</v>
      </c>
      <c r="I38" s="36">
        <v>6</v>
      </c>
      <c r="J38" s="36" t="s">
        <v>30</v>
      </c>
      <c r="K38" s="36">
        <v>7</v>
      </c>
      <c r="L38" s="44"/>
      <c r="M38" s="44"/>
      <c r="N38" s="44"/>
      <c r="O38" s="88"/>
      <c r="P38" s="38"/>
      <c r="Q38" s="39">
        <f t="shared" si="3"/>
        <v>2.8</v>
      </c>
      <c r="R38" s="40" t="str">
        <f t="shared" si="0"/>
        <v>F</v>
      </c>
      <c r="S38" s="41" t="str">
        <f t="shared" si="1"/>
        <v>Kém</v>
      </c>
      <c r="T38" s="42" t="str">
        <f t="shared" si="4"/>
        <v/>
      </c>
      <c r="U38" s="43" t="s">
        <v>437</v>
      </c>
      <c r="V38" s="3"/>
      <c r="W38" s="30"/>
      <c r="X38" s="81" t="str">
        <f t="shared" si="2"/>
        <v>Học lại</v>
      </c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</row>
    <row r="39" spans="2:39" ht="18.75" customHeight="1" x14ac:dyDescent="0.25">
      <c r="B39" s="31">
        <v>30</v>
      </c>
      <c r="C39" s="32" t="s">
        <v>385</v>
      </c>
      <c r="D39" s="33" t="s">
        <v>75</v>
      </c>
      <c r="E39" s="34" t="s">
        <v>386</v>
      </c>
      <c r="F39" s="35" t="s">
        <v>387</v>
      </c>
      <c r="G39" s="32" t="s">
        <v>174</v>
      </c>
      <c r="H39" s="36">
        <v>10</v>
      </c>
      <c r="I39" s="36">
        <v>8</v>
      </c>
      <c r="J39" s="36" t="s">
        <v>30</v>
      </c>
      <c r="K39" s="36">
        <v>8</v>
      </c>
      <c r="L39" s="44"/>
      <c r="M39" s="44"/>
      <c r="N39" s="44"/>
      <c r="O39" s="88"/>
      <c r="P39" s="38"/>
      <c r="Q39" s="39">
        <f t="shared" si="3"/>
        <v>3.4</v>
      </c>
      <c r="R39" s="40" t="str">
        <f t="shared" si="0"/>
        <v>F</v>
      </c>
      <c r="S39" s="41" t="str">
        <f t="shared" si="1"/>
        <v>Kém</v>
      </c>
      <c r="T39" s="42" t="str">
        <f t="shared" si="4"/>
        <v/>
      </c>
      <c r="U39" s="43" t="s">
        <v>437</v>
      </c>
      <c r="V39" s="3"/>
      <c r="W39" s="30"/>
      <c r="X39" s="81" t="str">
        <f t="shared" si="2"/>
        <v>Học lại</v>
      </c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</row>
    <row r="40" spans="2:39" ht="18.75" customHeight="1" x14ac:dyDescent="0.25">
      <c r="B40" s="31">
        <v>31</v>
      </c>
      <c r="C40" s="32" t="s">
        <v>388</v>
      </c>
      <c r="D40" s="33" t="s">
        <v>75</v>
      </c>
      <c r="E40" s="34" t="s">
        <v>135</v>
      </c>
      <c r="F40" s="35" t="s">
        <v>203</v>
      </c>
      <c r="G40" s="32" t="s">
        <v>177</v>
      </c>
      <c r="H40" s="36">
        <v>10</v>
      </c>
      <c r="I40" s="36">
        <v>8</v>
      </c>
      <c r="J40" s="36" t="s">
        <v>30</v>
      </c>
      <c r="K40" s="36">
        <v>7</v>
      </c>
      <c r="L40" s="44"/>
      <c r="M40" s="44"/>
      <c r="N40" s="44"/>
      <c r="O40" s="88"/>
      <c r="P40" s="38"/>
      <c r="Q40" s="39">
        <f t="shared" si="3"/>
        <v>3.2</v>
      </c>
      <c r="R40" s="40" t="str">
        <f t="shared" si="0"/>
        <v>F</v>
      </c>
      <c r="S40" s="41" t="str">
        <f t="shared" si="1"/>
        <v>Kém</v>
      </c>
      <c r="T40" s="42" t="str">
        <f t="shared" si="4"/>
        <v/>
      </c>
      <c r="U40" s="43" t="s">
        <v>437</v>
      </c>
      <c r="V40" s="3"/>
      <c r="W40" s="30"/>
      <c r="X40" s="81" t="str">
        <f t="shared" si="2"/>
        <v>Học lại</v>
      </c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</row>
    <row r="41" spans="2:39" ht="18.75" customHeight="1" x14ac:dyDescent="0.25">
      <c r="B41" s="31">
        <v>32</v>
      </c>
      <c r="C41" s="32" t="s">
        <v>389</v>
      </c>
      <c r="D41" s="33" t="s">
        <v>219</v>
      </c>
      <c r="E41" s="34" t="s">
        <v>135</v>
      </c>
      <c r="F41" s="35" t="s">
        <v>390</v>
      </c>
      <c r="G41" s="32" t="s">
        <v>168</v>
      </c>
      <c r="H41" s="36">
        <v>10</v>
      </c>
      <c r="I41" s="36">
        <v>9</v>
      </c>
      <c r="J41" s="36" t="s">
        <v>30</v>
      </c>
      <c r="K41" s="36">
        <v>8</v>
      </c>
      <c r="L41" s="44"/>
      <c r="M41" s="44"/>
      <c r="N41" s="44"/>
      <c r="O41" s="88"/>
      <c r="P41" s="38"/>
      <c r="Q41" s="39">
        <f t="shared" si="3"/>
        <v>3.5</v>
      </c>
      <c r="R41" s="40" t="str">
        <f t="shared" si="0"/>
        <v>F</v>
      </c>
      <c r="S41" s="41" t="str">
        <f t="shared" si="1"/>
        <v>Kém</v>
      </c>
      <c r="T41" s="42" t="str">
        <f t="shared" si="4"/>
        <v/>
      </c>
      <c r="U41" s="43" t="s">
        <v>437</v>
      </c>
      <c r="V41" s="3"/>
      <c r="W41" s="30"/>
      <c r="X41" s="81" t="str">
        <f t="shared" si="2"/>
        <v>Học lại</v>
      </c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</row>
    <row r="42" spans="2:39" ht="18.75" customHeight="1" x14ac:dyDescent="0.25">
      <c r="B42" s="31">
        <v>33</v>
      </c>
      <c r="C42" s="32" t="s">
        <v>391</v>
      </c>
      <c r="D42" s="33" t="s">
        <v>280</v>
      </c>
      <c r="E42" s="34" t="s">
        <v>135</v>
      </c>
      <c r="F42" s="35" t="s">
        <v>230</v>
      </c>
      <c r="G42" s="32" t="s">
        <v>184</v>
      </c>
      <c r="H42" s="36">
        <v>10</v>
      </c>
      <c r="I42" s="36">
        <v>8</v>
      </c>
      <c r="J42" s="36" t="s">
        <v>30</v>
      </c>
      <c r="K42" s="36">
        <v>8</v>
      </c>
      <c r="L42" s="44"/>
      <c r="M42" s="44"/>
      <c r="N42" s="44"/>
      <c r="O42" s="88"/>
      <c r="P42" s="38"/>
      <c r="Q42" s="39">
        <f t="shared" si="3"/>
        <v>3.4</v>
      </c>
      <c r="R42" s="40" t="str">
        <f t="shared" si="0"/>
        <v>F</v>
      </c>
      <c r="S42" s="41" t="str">
        <f t="shared" si="1"/>
        <v>Kém</v>
      </c>
      <c r="T42" s="42" t="str">
        <f t="shared" si="4"/>
        <v/>
      </c>
      <c r="U42" s="43" t="s">
        <v>437</v>
      </c>
      <c r="V42" s="3"/>
      <c r="W42" s="30"/>
      <c r="X42" s="81" t="str">
        <f t="shared" si="2"/>
        <v>Học lại</v>
      </c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</row>
    <row r="43" spans="2:39" ht="18.75" customHeight="1" x14ac:dyDescent="0.25">
      <c r="B43" s="31">
        <v>34</v>
      </c>
      <c r="C43" s="32" t="s">
        <v>392</v>
      </c>
      <c r="D43" s="33" t="s">
        <v>129</v>
      </c>
      <c r="E43" s="34" t="s">
        <v>135</v>
      </c>
      <c r="F43" s="35" t="s">
        <v>315</v>
      </c>
      <c r="G43" s="32" t="s">
        <v>177</v>
      </c>
      <c r="H43" s="36">
        <v>8</v>
      </c>
      <c r="I43" s="36">
        <v>8</v>
      </c>
      <c r="J43" s="36" t="s">
        <v>30</v>
      </c>
      <c r="K43" s="36">
        <v>8</v>
      </c>
      <c r="L43" s="44"/>
      <c r="M43" s="44"/>
      <c r="N43" s="44"/>
      <c r="O43" s="88"/>
      <c r="P43" s="38"/>
      <c r="Q43" s="39">
        <f t="shared" si="3"/>
        <v>3.2</v>
      </c>
      <c r="R43" s="40" t="str">
        <f t="shared" si="0"/>
        <v>F</v>
      </c>
      <c r="S43" s="41" t="str">
        <f t="shared" si="1"/>
        <v>Kém</v>
      </c>
      <c r="T43" s="42" t="str">
        <f t="shared" si="4"/>
        <v/>
      </c>
      <c r="U43" s="43" t="s">
        <v>437</v>
      </c>
      <c r="V43" s="3"/>
      <c r="W43" s="30"/>
      <c r="X43" s="81" t="str">
        <f t="shared" si="2"/>
        <v>Học lại</v>
      </c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</row>
    <row r="44" spans="2:39" ht="18.75" customHeight="1" x14ac:dyDescent="0.25">
      <c r="B44" s="31">
        <v>35</v>
      </c>
      <c r="C44" s="32" t="s">
        <v>393</v>
      </c>
      <c r="D44" s="33" t="s">
        <v>394</v>
      </c>
      <c r="E44" s="34" t="s">
        <v>84</v>
      </c>
      <c r="F44" s="35" t="s">
        <v>395</v>
      </c>
      <c r="G44" s="32" t="s">
        <v>177</v>
      </c>
      <c r="H44" s="36">
        <v>10</v>
      </c>
      <c r="I44" s="36">
        <v>9</v>
      </c>
      <c r="J44" s="36" t="s">
        <v>30</v>
      </c>
      <c r="K44" s="36">
        <v>8</v>
      </c>
      <c r="L44" s="44"/>
      <c r="M44" s="44"/>
      <c r="N44" s="44"/>
      <c r="O44" s="88"/>
      <c r="P44" s="38"/>
      <c r="Q44" s="39">
        <f t="shared" si="3"/>
        <v>3.5</v>
      </c>
      <c r="R44" s="40" t="str">
        <f t="shared" si="0"/>
        <v>F</v>
      </c>
      <c r="S44" s="41" t="str">
        <f t="shared" si="1"/>
        <v>Kém</v>
      </c>
      <c r="T44" s="42" t="str">
        <f t="shared" si="4"/>
        <v/>
      </c>
      <c r="U44" s="43" t="s">
        <v>437</v>
      </c>
      <c r="V44" s="3"/>
      <c r="W44" s="30"/>
      <c r="X44" s="81" t="str">
        <f t="shared" si="2"/>
        <v>Học lại</v>
      </c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</row>
    <row r="45" spans="2:39" ht="18.75" customHeight="1" x14ac:dyDescent="0.25">
      <c r="B45" s="31">
        <v>36</v>
      </c>
      <c r="C45" s="32" t="s">
        <v>396</v>
      </c>
      <c r="D45" s="33" t="s">
        <v>123</v>
      </c>
      <c r="E45" s="34" t="s">
        <v>84</v>
      </c>
      <c r="F45" s="35" t="s">
        <v>397</v>
      </c>
      <c r="G45" s="32" t="s">
        <v>168</v>
      </c>
      <c r="H45" s="36">
        <v>10</v>
      </c>
      <c r="I45" s="36">
        <v>9</v>
      </c>
      <c r="J45" s="36" t="s">
        <v>30</v>
      </c>
      <c r="K45" s="36">
        <v>6</v>
      </c>
      <c r="L45" s="44"/>
      <c r="M45" s="44"/>
      <c r="N45" s="44"/>
      <c r="O45" s="88"/>
      <c r="P45" s="38"/>
      <c r="Q45" s="39">
        <f t="shared" si="3"/>
        <v>3.1</v>
      </c>
      <c r="R45" s="40" t="str">
        <f t="shared" si="0"/>
        <v>F</v>
      </c>
      <c r="S45" s="41" t="str">
        <f t="shared" si="1"/>
        <v>Kém</v>
      </c>
      <c r="T45" s="42" t="str">
        <f t="shared" si="4"/>
        <v/>
      </c>
      <c r="U45" s="43" t="s">
        <v>437</v>
      </c>
      <c r="V45" s="3"/>
      <c r="W45" s="30"/>
      <c r="X45" s="81" t="str">
        <f t="shared" si="2"/>
        <v>Học lại</v>
      </c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</row>
    <row r="46" spans="2:39" ht="18.75" customHeight="1" x14ac:dyDescent="0.25">
      <c r="B46" s="31">
        <v>37</v>
      </c>
      <c r="C46" s="32" t="s">
        <v>398</v>
      </c>
      <c r="D46" s="33" t="s">
        <v>117</v>
      </c>
      <c r="E46" s="34" t="s">
        <v>85</v>
      </c>
      <c r="F46" s="35" t="s">
        <v>399</v>
      </c>
      <c r="G46" s="32" t="s">
        <v>177</v>
      </c>
      <c r="H46" s="36">
        <v>10</v>
      </c>
      <c r="I46" s="36">
        <v>8</v>
      </c>
      <c r="J46" s="36" t="s">
        <v>30</v>
      </c>
      <c r="K46" s="36">
        <v>7</v>
      </c>
      <c r="L46" s="44"/>
      <c r="M46" s="44"/>
      <c r="N46" s="44"/>
      <c r="O46" s="88"/>
      <c r="P46" s="38"/>
      <c r="Q46" s="39">
        <f t="shared" si="3"/>
        <v>3.2</v>
      </c>
      <c r="R46" s="40" t="str">
        <f t="shared" si="0"/>
        <v>F</v>
      </c>
      <c r="S46" s="41" t="str">
        <f t="shared" si="1"/>
        <v>Kém</v>
      </c>
      <c r="T46" s="42" t="str">
        <f t="shared" si="4"/>
        <v/>
      </c>
      <c r="U46" s="43" t="s">
        <v>437</v>
      </c>
      <c r="V46" s="3"/>
      <c r="W46" s="30"/>
      <c r="X46" s="81" t="str">
        <f t="shared" si="2"/>
        <v>Học lại</v>
      </c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</row>
    <row r="47" spans="2:39" ht="18.75" customHeight="1" x14ac:dyDescent="0.25">
      <c r="B47" s="31">
        <v>38</v>
      </c>
      <c r="C47" s="32" t="s">
        <v>400</v>
      </c>
      <c r="D47" s="33" t="s">
        <v>92</v>
      </c>
      <c r="E47" s="34" t="s">
        <v>88</v>
      </c>
      <c r="F47" s="35" t="s">
        <v>401</v>
      </c>
      <c r="G47" s="32" t="s">
        <v>174</v>
      </c>
      <c r="H47" s="36">
        <v>10</v>
      </c>
      <c r="I47" s="36">
        <v>8</v>
      </c>
      <c r="J47" s="36" t="s">
        <v>30</v>
      </c>
      <c r="K47" s="36">
        <v>7</v>
      </c>
      <c r="L47" s="44"/>
      <c r="M47" s="44"/>
      <c r="N47" s="44"/>
      <c r="O47" s="88"/>
      <c r="P47" s="38"/>
      <c r="Q47" s="39">
        <f t="shared" si="3"/>
        <v>3.2</v>
      </c>
      <c r="R47" s="40" t="str">
        <f t="shared" si="0"/>
        <v>F</v>
      </c>
      <c r="S47" s="41" t="str">
        <f t="shared" si="1"/>
        <v>Kém</v>
      </c>
      <c r="T47" s="42" t="str">
        <f t="shared" si="4"/>
        <v/>
      </c>
      <c r="U47" s="43" t="s">
        <v>437</v>
      </c>
      <c r="V47" s="3"/>
      <c r="W47" s="30"/>
      <c r="X47" s="81" t="str">
        <f t="shared" si="2"/>
        <v>Học lại</v>
      </c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69"/>
      <c r="AL47" s="69"/>
      <c r="AM47" s="69"/>
    </row>
    <row r="48" spans="2:39" ht="18.75" customHeight="1" x14ac:dyDescent="0.25">
      <c r="B48" s="31">
        <v>39</v>
      </c>
      <c r="C48" s="32" t="s">
        <v>402</v>
      </c>
      <c r="D48" s="33" t="s">
        <v>403</v>
      </c>
      <c r="E48" s="34" t="s">
        <v>140</v>
      </c>
      <c r="F48" s="35" t="s">
        <v>404</v>
      </c>
      <c r="G48" s="32" t="s">
        <v>184</v>
      </c>
      <c r="H48" s="36">
        <v>0</v>
      </c>
      <c r="I48" s="36">
        <v>0</v>
      </c>
      <c r="J48" s="36" t="s">
        <v>30</v>
      </c>
      <c r="K48" s="36">
        <v>0</v>
      </c>
      <c r="L48" s="44"/>
      <c r="M48" s="44"/>
      <c r="N48" s="44"/>
      <c r="O48" s="88"/>
      <c r="P48" s="38"/>
      <c r="Q48" s="39">
        <f t="shared" si="3"/>
        <v>0</v>
      </c>
      <c r="R48" s="40" t="str">
        <f t="shared" si="0"/>
        <v>F</v>
      </c>
      <c r="S48" s="41" t="str">
        <f t="shared" si="1"/>
        <v>Kém</v>
      </c>
      <c r="T48" s="42" t="str">
        <f t="shared" si="4"/>
        <v>Không đủ ĐKDT</v>
      </c>
      <c r="U48" s="43" t="s">
        <v>437</v>
      </c>
      <c r="V48" s="3"/>
      <c r="W48" s="30"/>
      <c r="X48" s="81" t="str">
        <f t="shared" si="2"/>
        <v>Học lại</v>
      </c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69"/>
      <c r="AM48" s="69"/>
    </row>
    <row r="49" spans="1:39" ht="18.75" customHeight="1" x14ac:dyDescent="0.25">
      <c r="B49" s="31">
        <v>40</v>
      </c>
      <c r="C49" s="32" t="s">
        <v>405</v>
      </c>
      <c r="D49" s="33" t="s">
        <v>406</v>
      </c>
      <c r="E49" s="34" t="s">
        <v>265</v>
      </c>
      <c r="F49" s="35" t="s">
        <v>215</v>
      </c>
      <c r="G49" s="32" t="s">
        <v>174</v>
      </c>
      <c r="H49" s="36">
        <v>10</v>
      </c>
      <c r="I49" s="36">
        <v>9</v>
      </c>
      <c r="J49" s="36" t="s">
        <v>30</v>
      </c>
      <c r="K49" s="36">
        <v>8</v>
      </c>
      <c r="L49" s="44"/>
      <c r="M49" s="44"/>
      <c r="N49" s="44"/>
      <c r="O49" s="88"/>
      <c r="P49" s="38"/>
      <c r="Q49" s="39">
        <f t="shared" si="3"/>
        <v>3.5</v>
      </c>
      <c r="R49" s="40" t="str">
        <f t="shared" si="0"/>
        <v>F</v>
      </c>
      <c r="S49" s="41" t="str">
        <f t="shared" si="1"/>
        <v>Kém</v>
      </c>
      <c r="T49" s="42" t="str">
        <f t="shared" si="4"/>
        <v/>
      </c>
      <c r="U49" s="43" t="s">
        <v>437</v>
      </c>
      <c r="V49" s="3"/>
      <c r="W49" s="30"/>
      <c r="X49" s="81" t="str">
        <f t="shared" si="2"/>
        <v>Học lại</v>
      </c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69"/>
    </row>
    <row r="50" spans="1:39" ht="18.75" customHeight="1" x14ac:dyDescent="0.25">
      <c r="B50" s="31">
        <v>41</v>
      </c>
      <c r="C50" s="32" t="s">
        <v>407</v>
      </c>
      <c r="D50" s="33" t="s">
        <v>75</v>
      </c>
      <c r="E50" s="34" t="s">
        <v>265</v>
      </c>
      <c r="F50" s="35" t="s">
        <v>408</v>
      </c>
      <c r="G50" s="32" t="s">
        <v>177</v>
      </c>
      <c r="H50" s="36">
        <v>10</v>
      </c>
      <c r="I50" s="36">
        <v>9</v>
      </c>
      <c r="J50" s="36" t="s">
        <v>30</v>
      </c>
      <c r="K50" s="36">
        <v>6</v>
      </c>
      <c r="L50" s="44"/>
      <c r="M50" s="44"/>
      <c r="N50" s="44"/>
      <c r="O50" s="88"/>
      <c r="P50" s="38"/>
      <c r="Q50" s="39">
        <f t="shared" si="3"/>
        <v>3.1</v>
      </c>
      <c r="R50" s="40" t="str">
        <f t="shared" si="0"/>
        <v>F</v>
      </c>
      <c r="S50" s="41" t="str">
        <f t="shared" si="1"/>
        <v>Kém</v>
      </c>
      <c r="T50" s="42" t="str">
        <f t="shared" si="4"/>
        <v/>
      </c>
      <c r="U50" s="43" t="s">
        <v>437</v>
      </c>
      <c r="V50" s="3"/>
      <c r="W50" s="30"/>
      <c r="X50" s="81" t="str">
        <f t="shared" si="2"/>
        <v>Học lại</v>
      </c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  <c r="AM50" s="69"/>
    </row>
    <row r="51" spans="1:39" ht="18.75" customHeight="1" x14ac:dyDescent="0.25">
      <c r="B51" s="31">
        <v>42</v>
      </c>
      <c r="C51" s="32" t="s">
        <v>409</v>
      </c>
      <c r="D51" s="33" t="s">
        <v>410</v>
      </c>
      <c r="E51" s="34" t="s">
        <v>411</v>
      </c>
      <c r="F51" s="35" t="s">
        <v>412</v>
      </c>
      <c r="G51" s="32" t="s">
        <v>184</v>
      </c>
      <c r="H51" s="36">
        <v>10</v>
      </c>
      <c r="I51" s="36">
        <v>6</v>
      </c>
      <c r="J51" s="36" t="s">
        <v>30</v>
      </c>
      <c r="K51" s="36">
        <v>7</v>
      </c>
      <c r="L51" s="44"/>
      <c r="M51" s="44"/>
      <c r="N51" s="44"/>
      <c r="O51" s="88"/>
      <c r="P51" s="38"/>
      <c r="Q51" s="39">
        <f t="shared" si="3"/>
        <v>3</v>
      </c>
      <c r="R51" s="40" t="str">
        <f t="shared" si="0"/>
        <v>F</v>
      </c>
      <c r="S51" s="41" t="str">
        <f t="shared" si="1"/>
        <v>Kém</v>
      </c>
      <c r="T51" s="42" t="str">
        <f t="shared" si="4"/>
        <v/>
      </c>
      <c r="U51" s="43" t="s">
        <v>437</v>
      </c>
      <c r="V51" s="3"/>
      <c r="W51" s="30"/>
      <c r="X51" s="81" t="str">
        <f t="shared" si="2"/>
        <v>Học lại</v>
      </c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</row>
    <row r="52" spans="1:39" ht="18.75" customHeight="1" x14ac:dyDescent="0.25">
      <c r="B52" s="31">
        <v>43</v>
      </c>
      <c r="C52" s="32" t="s">
        <v>413</v>
      </c>
      <c r="D52" s="33" t="s">
        <v>414</v>
      </c>
      <c r="E52" s="34" t="s">
        <v>415</v>
      </c>
      <c r="F52" s="35" t="s">
        <v>351</v>
      </c>
      <c r="G52" s="32" t="s">
        <v>177</v>
      </c>
      <c r="H52" s="36">
        <v>10</v>
      </c>
      <c r="I52" s="36">
        <v>9</v>
      </c>
      <c r="J52" s="36" t="s">
        <v>30</v>
      </c>
      <c r="K52" s="36">
        <v>8</v>
      </c>
      <c r="L52" s="44"/>
      <c r="M52" s="44"/>
      <c r="N52" s="44"/>
      <c r="O52" s="88"/>
      <c r="P52" s="38"/>
      <c r="Q52" s="39">
        <f t="shared" si="3"/>
        <v>3.5</v>
      </c>
      <c r="R52" s="40" t="str">
        <f t="shared" si="0"/>
        <v>F</v>
      </c>
      <c r="S52" s="41" t="str">
        <f t="shared" si="1"/>
        <v>Kém</v>
      </c>
      <c r="T52" s="42" t="str">
        <f t="shared" si="4"/>
        <v/>
      </c>
      <c r="U52" s="43" t="s">
        <v>437</v>
      </c>
      <c r="V52" s="3"/>
      <c r="W52" s="30"/>
      <c r="X52" s="81" t="str">
        <f t="shared" si="2"/>
        <v>Học lại</v>
      </c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</row>
    <row r="53" spans="1:39" ht="18.75" customHeight="1" x14ac:dyDescent="0.25">
      <c r="B53" s="31">
        <v>44</v>
      </c>
      <c r="C53" s="32" t="s">
        <v>416</v>
      </c>
      <c r="D53" s="33" t="s">
        <v>417</v>
      </c>
      <c r="E53" s="34" t="s">
        <v>91</v>
      </c>
      <c r="F53" s="35" t="s">
        <v>397</v>
      </c>
      <c r="G53" s="32" t="s">
        <v>168</v>
      </c>
      <c r="H53" s="36">
        <v>10</v>
      </c>
      <c r="I53" s="36">
        <v>9</v>
      </c>
      <c r="J53" s="36" t="s">
        <v>30</v>
      </c>
      <c r="K53" s="36">
        <v>7</v>
      </c>
      <c r="L53" s="44"/>
      <c r="M53" s="44"/>
      <c r="N53" s="44"/>
      <c r="O53" s="88"/>
      <c r="P53" s="38"/>
      <c r="Q53" s="39">
        <f t="shared" si="3"/>
        <v>3.3</v>
      </c>
      <c r="R53" s="40" t="str">
        <f t="shared" si="0"/>
        <v>F</v>
      </c>
      <c r="S53" s="41" t="str">
        <f t="shared" si="1"/>
        <v>Kém</v>
      </c>
      <c r="T53" s="42" t="str">
        <f t="shared" si="4"/>
        <v/>
      </c>
      <c r="U53" s="43" t="s">
        <v>437</v>
      </c>
      <c r="V53" s="3"/>
      <c r="W53" s="30"/>
      <c r="X53" s="81" t="str">
        <f t="shared" si="2"/>
        <v>Học lại</v>
      </c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69"/>
      <c r="AJ53" s="69"/>
      <c r="AK53" s="69"/>
      <c r="AL53" s="69"/>
      <c r="AM53" s="69"/>
    </row>
    <row r="54" spans="1:39" ht="18.75" customHeight="1" x14ac:dyDescent="0.25">
      <c r="B54" s="31">
        <v>45</v>
      </c>
      <c r="C54" s="32" t="s">
        <v>418</v>
      </c>
      <c r="D54" s="33" t="s">
        <v>419</v>
      </c>
      <c r="E54" s="34" t="s">
        <v>93</v>
      </c>
      <c r="F54" s="35" t="s">
        <v>420</v>
      </c>
      <c r="G54" s="32" t="s">
        <v>174</v>
      </c>
      <c r="H54" s="36">
        <v>10</v>
      </c>
      <c r="I54" s="36">
        <v>8</v>
      </c>
      <c r="J54" s="36" t="s">
        <v>30</v>
      </c>
      <c r="K54" s="36">
        <v>7</v>
      </c>
      <c r="L54" s="44"/>
      <c r="M54" s="44"/>
      <c r="N54" s="44"/>
      <c r="O54" s="88"/>
      <c r="P54" s="38"/>
      <c r="Q54" s="39">
        <f t="shared" si="3"/>
        <v>3.2</v>
      </c>
      <c r="R54" s="40" t="str">
        <f t="shared" si="0"/>
        <v>F</v>
      </c>
      <c r="S54" s="41" t="str">
        <f t="shared" si="1"/>
        <v>Kém</v>
      </c>
      <c r="T54" s="42" t="str">
        <f t="shared" si="4"/>
        <v/>
      </c>
      <c r="U54" s="43" t="s">
        <v>437</v>
      </c>
      <c r="V54" s="3"/>
      <c r="W54" s="30"/>
      <c r="X54" s="81" t="str">
        <f t="shared" si="2"/>
        <v>Học lại</v>
      </c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</row>
    <row r="55" spans="1:39" ht="18.75" customHeight="1" x14ac:dyDescent="0.25">
      <c r="B55" s="31">
        <v>46</v>
      </c>
      <c r="C55" s="32" t="s">
        <v>421</v>
      </c>
      <c r="D55" s="33" t="s">
        <v>98</v>
      </c>
      <c r="E55" s="34" t="s">
        <v>93</v>
      </c>
      <c r="F55" s="35" t="s">
        <v>422</v>
      </c>
      <c r="G55" s="32" t="s">
        <v>184</v>
      </c>
      <c r="H55" s="36">
        <v>10</v>
      </c>
      <c r="I55" s="36">
        <v>8</v>
      </c>
      <c r="J55" s="36" t="s">
        <v>30</v>
      </c>
      <c r="K55" s="36">
        <v>7</v>
      </c>
      <c r="L55" s="44"/>
      <c r="M55" s="44"/>
      <c r="N55" s="44"/>
      <c r="O55" s="88"/>
      <c r="P55" s="38"/>
      <c r="Q55" s="39">
        <f t="shared" si="3"/>
        <v>3.2</v>
      </c>
      <c r="R55" s="40" t="str">
        <f t="shared" si="0"/>
        <v>F</v>
      </c>
      <c r="S55" s="41" t="str">
        <f t="shared" si="1"/>
        <v>Kém</v>
      </c>
      <c r="T55" s="42" t="str">
        <f t="shared" si="4"/>
        <v/>
      </c>
      <c r="U55" s="43" t="s">
        <v>437</v>
      </c>
      <c r="V55" s="3"/>
      <c r="W55" s="30"/>
      <c r="X55" s="81" t="str">
        <f t="shared" si="2"/>
        <v>Học lại</v>
      </c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</row>
    <row r="56" spans="1:39" ht="18.75" customHeight="1" x14ac:dyDescent="0.25">
      <c r="B56" s="31">
        <v>47</v>
      </c>
      <c r="C56" s="32" t="s">
        <v>423</v>
      </c>
      <c r="D56" s="33" t="s">
        <v>424</v>
      </c>
      <c r="E56" s="34" t="s">
        <v>94</v>
      </c>
      <c r="F56" s="35" t="s">
        <v>425</v>
      </c>
      <c r="G56" s="32" t="s">
        <v>168</v>
      </c>
      <c r="H56" s="36">
        <v>10</v>
      </c>
      <c r="I56" s="36">
        <v>8</v>
      </c>
      <c r="J56" s="36" t="s">
        <v>30</v>
      </c>
      <c r="K56" s="36">
        <v>7</v>
      </c>
      <c r="L56" s="44"/>
      <c r="M56" s="44"/>
      <c r="N56" s="44"/>
      <c r="O56" s="88"/>
      <c r="P56" s="38"/>
      <c r="Q56" s="39">
        <f t="shared" si="3"/>
        <v>3.2</v>
      </c>
      <c r="R56" s="40" t="str">
        <f t="shared" si="0"/>
        <v>F</v>
      </c>
      <c r="S56" s="41" t="str">
        <f t="shared" si="1"/>
        <v>Kém</v>
      </c>
      <c r="T56" s="42" t="str">
        <f t="shared" si="4"/>
        <v/>
      </c>
      <c r="U56" s="43" t="s">
        <v>437</v>
      </c>
      <c r="V56" s="3"/>
      <c r="W56" s="30"/>
      <c r="X56" s="81" t="str">
        <f t="shared" si="2"/>
        <v>Học lại</v>
      </c>
      <c r="Y56" s="69"/>
      <c r="Z56" s="69"/>
      <c r="AA56" s="69"/>
      <c r="AB56" s="69"/>
      <c r="AC56" s="69"/>
      <c r="AD56" s="69"/>
      <c r="AE56" s="69"/>
      <c r="AF56" s="69"/>
      <c r="AG56" s="69"/>
      <c r="AH56" s="69"/>
      <c r="AI56" s="69"/>
      <c r="AJ56" s="69"/>
      <c r="AK56" s="69"/>
      <c r="AL56" s="69"/>
      <c r="AM56" s="69"/>
    </row>
    <row r="57" spans="1:39" ht="18.75" customHeight="1" x14ac:dyDescent="0.25">
      <c r="B57" s="31">
        <v>48</v>
      </c>
      <c r="C57" s="32" t="s">
        <v>426</v>
      </c>
      <c r="D57" s="33" t="s">
        <v>126</v>
      </c>
      <c r="E57" s="34" t="s">
        <v>96</v>
      </c>
      <c r="F57" s="35" t="s">
        <v>427</v>
      </c>
      <c r="G57" s="32" t="s">
        <v>168</v>
      </c>
      <c r="H57" s="36">
        <v>10</v>
      </c>
      <c r="I57" s="36">
        <v>8</v>
      </c>
      <c r="J57" s="36" t="s">
        <v>30</v>
      </c>
      <c r="K57" s="36">
        <v>7</v>
      </c>
      <c r="L57" s="44"/>
      <c r="M57" s="44"/>
      <c r="N57" s="44"/>
      <c r="O57" s="88"/>
      <c r="P57" s="38"/>
      <c r="Q57" s="39">
        <f t="shared" si="3"/>
        <v>3.2</v>
      </c>
      <c r="R57" s="40" t="str">
        <f t="shared" si="0"/>
        <v>F</v>
      </c>
      <c r="S57" s="41" t="str">
        <f t="shared" si="1"/>
        <v>Kém</v>
      </c>
      <c r="T57" s="42" t="str">
        <f t="shared" si="4"/>
        <v/>
      </c>
      <c r="U57" s="43" t="s">
        <v>437</v>
      </c>
      <c r="V57" s="3"/>
      <c r="W57" s="30"/>
      <c r="X57" s="81" t="str">
        <f t="shared" si="2"/>
        <v>Học lại</v>
      </c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69"/>
      <c r="AK57" s="69"/>
      <c r="AL57" s="69"/>
      <c r="AM57" s="69"/>
    </row>
    <row r="58" spans="1:39" ht="18.75" customHeight="1" x14ac:dyDescent="0.25">
      <c r="B58" s="31">
        <v>49</v>
      </c>
      <c r="C58" s="32" t="s">
        <v>428</v>
      </c>
      <c r="D58" s="33" t="s">
        <v>429</v>
      </c>
      <c r="E58" s="34" t="s">
        <v>430</v>
      </c>
      <c r="F58" s="35" t="s">
        <v>431</v>
      </c>
      <c r="G58" s="32" t="s">
        <v>168</v>
      </c>
      <c r="H58" s="36">
        <v>10</v>
      </c>
      <c r="I58" s="36">
        <v>6</v>
      </c>
      <c r="J58" s="36" t="s">
        <v>30</v>
      </c>
      <c r="K58" s="36">
        <v>7</v>
      </c>
      <c r="L58" s="44"/>
      <c r="M58" s="44"/>
      <c r="N58" s="44"/>
      <c r="O58" s="88"/>
      <c r="P58" s="38"/>
      <c r="Q58" s="39">
        <f t="shared" si="3"/>
        <v>3</v>
      </c>
      <c r="R58" s="40" t="str">
        <f t="shared" si="0"/>
        <v>F</v>
      </c>
      <c r="S58" s="41" t="str">
        <f t="shared" si="1"/>
        <v>Kém</v>
      </c>
      <c r="T58" s="42" t="str">
        <f t="shared" si="4"/>
        <v/>
      </c>
      <c r="U58" s="43" t="s">
        <v>437</v>
      </c>
      <c r="V58" s="3"/>
      <c r="W58" s="30"/>
      <c r="X58" s="81" t="str">
        <f t="shared" si="2"/>
        <v>Học lại</v>
      </c>
      <c r="Y58" s="69"/>
      <c r="Z58" s="69"/>
      <c r="AA58" s="69"/>
      <c r="AB58" s="69"/>
      <c r="AC58" s="69"/>
      <c r="AD58" s="69"/>
      <c r="AE58" s="69"/>
      <c r="AF58" s="69"/>
      <c r="AG58" s="69"/>
      <c r="AH58" s="69"/>
      <c r="AI58" s="69"/>
      <c r="AJ58" s="69"/>
      <c r="AK58" s="69"/>
      <c r="AL58" s="69"/>
      <c r="AM58" s="69"/>
    </row>
    <row r="59" spans="1:39" ht="18.75" customHeight="1" x14ac:dyDescent="0.25">
      <c r="B59" s="31">
        <v>50</v>
      </c>
      <c r="C59" s="32" t="s">
        <v>432</v>
      </c>
      <c r="D59" s="33" t="s">
        <v>129</v>
      </c>
      <c r="E59" s="34" t="s">
        <v>430</v>
      </c>
      <c r="F59" s="35" t="s">
        <v>433</v>
      </c>
      <c r="G59" s="32" t="s">
        <v>184</v>
      </c>
      <c r="H59" s="36">
        <v>10</v>
      </c>
      <c r="I59" s="36">
        <v>8</v>
      </c>
      <c r="J59" s="36" t="s">
        <v>30</v>
      </c>
      <c r="K59" s="36">
        <v>6</v>
      </c>
      <c r="L59" s="44"/>
      <c r="M59" s="44"/>
      <c r="N59" s="44"/>
      <c r="O59" s="88"/>
      <c r="P59" s="38"/>
      <c r="Q59" s="39">
        <f t="shared" si="3"/>
        <v>3</v>
      </c>
      <c r="R59" s="40" t="str">
        <f t="shared" si="0"/>
        <v>F</v>
      </c>
      <c r="S59" s="41" t="str">
        <f t="shared" si="1"/>
        <v>Kém</v>
      </c>
      <c r="T59" s="42" t="str">
        <f t="shared" si="4"/>
        <v/>
      </c>
      <c r="U59" s="43" t="s">
        <v>437</v>
      </c>
      <c r="V59" s="3"/>
      <c r="W59" s="30"/>
      <c r="X59" s="81" t="str">
        <f t="shared" si="2"/>
        <v>Học lại</v>
      </c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I59" s="69"/>
      <c r="AJ59" s="69"/>
      <c r="AK59" s="69"/>
      <c r="AL59" s="69"/>
      <c r="AM59" s="69"/>
    </row>
    <row r="60" spans="1:39" ht="18.75" customHeight="1" x14ac:dyDescent="0.25">
      <c r="B60" s="31">
        <v>51</v>
      </c>
      <c r="C60" s="32" t="s">
        <v>434</v>
      </c>
      <c r="D60" s="33" t="s">
        <v>410</v>
      </c>
      <c r="E60" s="34" t="s">
        <v>430</v>
      </c>
      <c r="F60" s="35" t="s">
        <v>435</v>
      </c>
      <c r="G60" s="32" t="s">
        <v>174</v>
      </c>
      <c r="H60" s="36">
        <v>10</v>
      </c>
      <c r="I60" s="36">
        <v>6</v>
      </c>
      <c r="J60" s="36" t="s">
        <v>30</v>
      </c>
      <c r="K60" s="36">
        <v>7</v>
      </c>
      <c r="L60" s="44"/>
      <c r="M60" s="44"/>
      <c r="N60" s="44"/>
      <c r="O60" s="88"/>
      <c r="P60" s="38"/>
      <c r="Q60" s="39">
        <f t="shared" si="3"/>
        <v>3</v>
      </c>
      <c r="R60" s="40" t="str">
        <f t="shared" si="0"/>
        <v>F</v>
      </c>
      <c r="S60" s="41" t="str">
        <f t="shared" si="1"/>
        <v>Kém</v>
      </c>
      <c r="T60" s="42" t="str">
        <f t="shared" si="4"/>
        <v/>
      </c>
      <c r="U60" s="43" t="s">
        <v>437</v>
      </c>
      <c r="V60" s="3"/>
      <c r="W60" s="30"/>
      <c r="X60" s="81" t="str">
        <f t="shared" si="2"/>
        <v>Học lại</v>
      </c>
      <c r="Y60" s="69"/>
      <c r="Z60" s="69"/>
      <c r="AA60" s="69"/>
      <c r="AB60" s="69"/>
      <c r="AC60" s="69"/>
      <c r="AD60" s="69"/>
      <c r="AE60" s="69"/>
      <c r="AF60" s="69"/>
      <c r="AG60" s="69"/>
      <c r="AH60" s="69"/>
      <c r="AI60" s="69"/>
      <c r="AJ60" s="69"/>
      <c r="AK60" s="69"/>
      <c r="AL60" s="69"/>
      <c r="AM60" s="69"/>
    </row>
    <row r="61" spans="1:39" ht="9" customHeight="1" x14ac:dyDescent="0.25">
      <c r="A61" s="2"/>
      <c r="B61" s="45"/>
      <c r="C61" s="46"/>
      <c r="D61" s="46"/>
      <c r="E61" s="47"/>
      <c r="F61" s="47"/>
      <c r="G61" s="47"/>
      <c r="H61" s="48"/>
      <c r="I61" s="49"/>
      <c r="J61" s="49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3"/>
    </row>
    <row r="62" spans="1:39" ht="16.5" hidden="1" x14ac:dyDescent="0.25">
      <c r="A62" s="2"/>
      <c r="B62" s="109" t="s">
        <v>31</v>
      </c>
      <c r="C62" s="109"/>
      <c r="D62" s="46"/>
      <c r="E62" s="47"/>
      <c r="F62" s="47"/>
      <c r="G62" s="47"/>
      <c r="H62" s="48"/>
      <c r="I62" s="49"/>
      <c r="J62" s="49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3"/>
    </row>
    <row r="63" spans="1:39" ht="16.5" hidden="1" customHeight="1" x14ac:dyDescent="0.25">
      <c r="A63" s="2"/>
      <c r="B63" s="51" t="s">
        <v>32</v>
      </c>
      <c r="C63" s="51"/>
      <c r="D63" s="52">
        <f>+$AA$8</f>
        <v>51</v>
      </c>
      <c r="E63" s="53" t="s">
        <v>33</v>
      </c>
      <c r="F63" s="101" t="s">
        <v>34</v>
      </c>
      <c r="G63" s="101"/>
      <c r="H63" s="101"/>
      <c r="I63" s="101"/>
      <c r="J63" s="101"/>
      <c r="K63" s="101"/>
      <c r="L63" s="101"/>
      <c r="M63" s="101"/>
      <c r="N63" s="101"/>
      <c r="O63" s="101"/>
      <c r="P63" s="54">
        <f>$AA$8 -COUNTIF($T$9:$T$250,"Vắng") -COUNTIF($T$9:$T$250,"Vắng có phép") - COUNTIF($T$9:$T$250,"Đình chỉ thi") - COUNTIF($T$9:$T$250,"Không đủ ĐKDT")</f>
        <v>49</v>
      </c>
      <c r="Q63" s="54"/>
      <c r="R63" s="54"/>
      <c r="S63" s="55"/>
      <c r="T63" s="56" t="s">
        <v>33</v>
      </c>
      <c r="U63" s="55"/>
      <c r="V63" s="3"/>
    </row>
    <row r="64" spans="1:39" ht="16.5" hidden="1" customHeight="1" x14ac:dyDescent="0.25">
      <c r="A64" s="2"/>
      <c r="B64" s="51" t="s">
        <v>35</v>
      </c>
      <c r="C64" s="51"/>
      <c r="D64" s="52">
        <f>+$AL$8</f>
        <v>0</v>
      </c>
      <c r="E64" s="53" t="s">
        <v>33</v>
      </c>
      <c r="F64" s="101" t="s">
        <v>36</v>
      </c>
      <c r="G64" s="101"/>
      <c r="H64" s="101"/>
      <c r="I64" s="101"/>
      <c r="J64" s="101"/>
      <c r="K64" s="101"/>
      <c r="L64" s="101"/>
      <c r="M64" s="101"/>
      <c r="N64" s="101"/>
      <c r="O64" s="101"/>
      <c r="P64" s="57">
        <f>COUNTIF($T$9:$T$126,"Vắng")</f>
        <v>0</v>
      </c>
      <c r="Q64" s="57"/>
      <c r="R64" s="57"/>
      <c r="S64" s="58"/>
      <c r="T64" s="56" t="s">
        <v>33</v>
      </c>
      <c r="U64" s="58"/>
      <c r="V64" s="3"/>
    </row>
    <row r="65" spans="1:39" ht="16.5" hidden="1" customHeight="1" x14ac:dyDescent="0.25">
      <c r="A65" s="2"/>
      <c r="B65" s="51" t="s">
        <v>51</v>
      </c>
      <c r="C65" s="51"/>
      <c r="D65" s="67">
        <f>COUNTIF(X10:X60,"Học lại")</f>
        <v>51</v>
      </c>
      <c r="E65" s="53" t="s">
        <v>33</v>
      </c>
      <c r="F65" s="101" t="s">
        <v>52</v>
      </c>
      <c r="G65" s="101"/>
      <c r="H65" s="101"/>
      <c r="I65" s="101"/>
      <c r="J65" s="101"/>
      <c r="K65" s="101"/>
      <c r="L65" s="101"/>
      <c r="M65" s="101"/>
      <c r="N65" s="101"/>
      <c r="O65" s="101"/>
      <c r="P65" s="54">
        <f>COUNTIF($T$9:$T$126,"Vắng có phép")</f>
        <v>0</v>
      </c>
      <c r="Q65" s="54"/>
      <c r="R65" s="54"/>
      <c r="S65" s="55"/>
      <c r="T65" s="56" t="s">
        <v>33</v>
      </c>
      <c r="U65" s="55"/>
      <c r="V65" s="3"/>
    </row>
    <row r="66" spans="1:39" ht="3" hidden="1" customHeight="1" x14ac:dyDescent="0.25">
      <c r="A66" s="2"/>
      <c r="B66" s="45"/>
      <c r="C66" s="46"/>
      <c r="D66" s="46"/>
      <c r="E66" s="47"/>
      <c r="F66" s="47"/>
      <c r="G66" s="47"/>
      <c r="H66" s="48"/>
      <c r="I66" s="49"/>
      <c r="J66" s="49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3"/>
    </row>
    <row r="67" spans="1:39" hidden="1" x14ac:dyDescent="0.25">
      <c r="B67" s="89" t="s">
        <v>53</v>
      </c>
      <c r="C67" s="89"/>
      <c r="D67" s="90">
        <f>COUNTIF(X10:X60,"Thi lại")</f>
        <v>0</v>
      </c>
      <c r="E67" s="91" t="s">
        <v>33</v>
      </c>
      <c r="F67" s="3"/>
      <c r="G67" s="3"/>
      <c r="H67" s="3"/>
      <c r="I67" s="3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3"/>
    </row>
    <row r="68" spans="1:39" ht="24.75" hidden="1" customHeight="1" x14ac:dyDescent="0.25">
      <c r="B68" s="89"/>
      <c r="C68" s="89"/>
      <c r="D68" s="90"/>
      <c r="E68" s="91"/>
      <c r="F68" s="3"/>
      <c r="G68" s="3"/>
      <c r="H68" s="3"/>
      <c r="I68" s="3"/>
      <c r="J68" s="102" t="s">
        <v>55</v>
      </c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3"/>
    </row>
    <row r="69" spans="1:39" hidden="1" x14ac:dyDescent="0.25">
      <c r="A69" s="59"/>
      <c r="B69" s="97" t="s">
        <v>37</v>
      </c>
      <c r="C69" s="97"/>
      <c r="D69" s="97"/>
      <c r="E69" s="97"/>
      <c r="F69" s="97"/>
      <c r="G69" s="97"/>
      <c r="H69" s="97"/>
      <c r="I69" s="60"/>
      <c r="J69" s="99" t="s">
        <v>38</v>
      </c>
      <c r="K69" s="99"/>
      <c r="L69" s="99"/>
      <c r="M69" s="99"/>
      <c r="N69" s="99"/>
      <c r="O69" s="99"/>
      <c r="P69" s="99"/>
      <c r="Q69" s="99"/>
      <c r="R69" s="99"/>
      <c r="S69" s="99"/>
      <c r="T69" s="99"/>
      <c r="U69" s="99"/>
      <c r="V69" s="3"/>
    </row>
    <row r="70" spans="1:39" ht="4.5" hidden="1" customHeight="1" x14ac:dyDescent="0.25">
      <c r="A70" s="2"/>
      <c r="B70" s="45"/>
      <c r="C70" s="61"/>
      <c r="D70" s="61"/>
      <c r="E70" s="62"/>
      <c r="F70" s="62"/>
      <c r="G70" s="62"/>
      <c r="H70" s="63"/>
      <c r="I70" s="64"/>
      <c r="J70" s="64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</row>
    <row r="71" spans="1:39" s="2" customFormat="1" hidden="1" x14ac:dyDescent="0.25">
      <c r="B71" s="97" t="s">
        <v>39</v>
      </c>
      <c r="C71" s="97"/>
      <c r="D71" s="100" t="s">
        <v>40</v>
      </c>
      <c r="E71" s="100"/>
      <c r="F71" s="100"/>
      <c r="G71" s="100"/>
      <c r="H71" s="100"/>
      <c r="I71" s="64"/>
      <c r="J71" s="64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3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</row>
    <row r="72" spans="1:39" s="2" customFormat="1" hidden="1" x14ac:dyDescent="0.25">
      <c r="A72" s="1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</row>
    <row r="73" spans="1:39" s="2" customFormat="1" hidden="1" x14ac:dyDescent="0.25">
      <c r="A73" s="1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</row>
    <row r="74" spans="1:39" s="2" customFormat="1" hidden="1" x14ac:dyDescent="0.25">
      <c r="A74" s="1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</row>
    <row r="75" spans="1:39" s="2" customFormat="1" ht="9.75" hidden="1" customHeight="1" x14ac:dyDescent="0.25">
      <c r="A75" s="1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</row>
    <row r="76" spans="1:39" s="2" customFormat="1" ht="3.75" hidden="1" customHeight="1" x14ac:dyDescent="0.25">
      <c r="A76" s="1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</row>
    <row r="77" spans="1:39" s="2" customFormat="1" ht="18" hidden="1" customHeight="1" x14ac:dyDescent="0.25">
      <c r="A77" s="1"/>
      <c r="B77" s="96" t="s">
        <v>41</v>
      </c>
      <c r="C77" s="96"/>
      <c r="D77" s="96" t="s">
        <v>54</v>
      </c>
      <c r="E77" s="96"/>
      <c r="F77" s="96"/>
      <c r="G77" s="96"/>
      <c r="H77" s="96"/>
      <c r="I77" s="96"/>
      <c r="J77" s="96" t="s">
        <v>42</v>
      </c>
      <c r="K77" s="96"/>
      <c r="L77" s="96"/>
      <c r="M77" s="96"/>
      <c r="N77" s="96"/>
      <c r="O77" s="96"/>
      <c r="P77" s="96"/>
      <c r="Q77" s="96"/>
      <c r="R77" s="96"/>
      <c r="S77" s="96"/>
      <c r="T77" s="96"/>
      <c r="U77" s="96"/>
      <c r="V77" s="3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</row>
    <row r="78" spans="1:39" s="2" customFormat="1" ht="4.5" hidden="1" customHeight="1" x14ac:dyDescent="0.25">
      <c r="A78" s="1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</row>
    <row r="79" spans="1:39" s="2" customFormat="1" ht="36.75" hidden="1" customHeight="1" x14ac:dyDescent="0.25">
      <c r="A79" s="1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</row>
    <row r="80" spans="1:39" s="2" customFormat="1" ht="32.25" customHeight="1" x14ac:dyDescent="0.25">
      <c r="A80" s="1"/>
      <c r="B80" s="97" t="s">
        <v>43</v>
      </c>
      <c r="C80" s="97"/>
      <c r="D80" s="97"/>
      <c r="E80" s="97"/>
      <c r="F80" s="97"/>
      <c r="G80" s="97"/>
      <c r="H80" s="97"/>
      <c r="I80" s="60"/>
      <c r="J80" s="98" t="s">
        <v>56</v>
      </c>
      <c r="K80" s="99"/>
      <c r="L80" s="99"/>
      <c r="M80" s="99"/>
      <c r="N80" s="99"/>
      <c r="O80" s="99"/>
      <c r="P80" s="99"/>
      <c r="Q80" s="99"/>
      <c r="R80" s="99"/>
      <c r="S80" s="99"/>
      <c r="T80" s="99"/>
      <c r="U80" s="99"/>
      <c r="V80" s="3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</row>
    <row r="81" spans="1:39" s="2" customFormat="1" x14ac:dyDescent="0.25">
      <c r="A81" s="1"/>
      <c r="B81" s="45"/>
      <c r="C81" s="61"/>
      <c r="D81" s="61"/>
      <c r="E81" s="62"/>
      <c r="F81" s="62"/>
      <c r="G81" s="62"/>
      <c r="H81" s="63"/>
      <c r="I81" s="64"/>
      <c r="J81" s="64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1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</row>
    <row r="82" spans="1:39" s="2" customFormat="1" x14ac:dyDescent="0.25">
      <c r="A82" s="1"/>
      <c r="B82" s="97" t="s">
        <v>39</v>
      </c>
      <c r="C82" s="97"/>
      <c r="D82" s="100" t="s">
        <v>308</v>
      </c>
      <c r="E82" s="100"/>
      <c r="F82" s="100"/>
      <c r="G82" s="100"/>
      <c r="H82" s="100"/>
      <c r="I82" s="64"/>
      <c r="J82" s="64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1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</row>
    <row r="83" spans="1:39" s="2" customFormat="1" x14ac:dyDescent="0.25">
      <c r="A83" s="1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1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</row>
    <row r="87" spans="1:39" x14ac:dyDescent="0.25">
      <c r="B87" s="95"/>
      <c r="C87" s="95"/>
      <c r="D87" s="95"/>
      <c r="E87" s="95"/>
      <c r="F87" s="95"/>
      <c r="G87" s="95"/>
      <c r="H87" s="95"/>
      <c r="I87" s="95"/>
      <c r="J87" s="95" t="s">
        <v>57</v>
      </c>
      <c r="K87" s="95"/>
      <c r="L87" s="95"/>
      <c r="M87" s="95"/>
      <c r="N87" s="95"/>
      <c r="O87" s="95"/>
      <c r="P87" s="95"/>
      <c r="Q87" s="95"/>
      <c r="R87" s="95"/>
      <c r="S87" s="95"/>
      <c r="T87" s="95"/>
      <c r="U87" s="95"/>
    </row>
  </sheetData>
  <sheetProtection formatCells="0" formatColumns="0" formatRows="0" insertColumns="0" insertRows="0" insertHyperlinks="0" deleteColumns="0" deleteRows="0" sort="0" autoFilter="0" pivotTables="0"/>
  <autoFilter ref="A8:AM60">
    <filterColumn colId="3" showButton="0"/>
  </autoFilter>
  <mergeCells count="58">
    <mergeCell ref="J67:U67"/>
    <mergeCell ref="J68:U68"/>
    <mergeCell ref="B69:H69"/>
    <mergeCell ref="J69:U69"/>
    <mergeCell ref="B87:C87"/>
    <mergeCell ref="D87:I87"/>
    <mergeCell ref="J87:U87"/>
    <mergeCell ref="B77:C77"/>
    <mergeCell ref="D77:I77"/>
    <mergeCell ref="J77:U77"/>
    <mergeCell ref="B80:H80"/>
    <mergeCell ref="J80:U80"/>
    <mergeCell ref="B82:C82"/>
    <mergeCell ref="D82:H82"/>
    <mergeCell ref="I7:I8"/>
    <mergeCell ref="F65:O65"/>
    <mergeCell ref="K7:K8"/>
    <mergeCell ref="L7:L8"/>
    <mergeCell ref="M7:M8"/>
    <mergeCell ref="AJ4:AK6"/>
    <mergeCell ref="B71:C71"/>
    <mergeCell ref="D71:H71"/>
    <mergeCell ref="T7:T9"/>
    <mergeCell ref="U7:U9"/>
    <mergeCell ref="B9:G9"/>
    <mergeCell ref="B62:C62"/>
    <mergeCell ref="F63:O63"/>
    <mergeCell ref="F64:O64"/>
    <mergeCell ref="N7:N8"/>
    <mergeCell ref="O7:O8"/>
    <mergeCell ref="P7:P8"/>
    <mergeCell ref="Q7:Q9"/>
    <mergeCell ref="R7:R8"/>
    <mergeCell ref="S7:S8"/>
    <mergeCell ref="H7:H8"/>
    <mergeCell ref="AL4:AM6"/>
    <mergeCell ref="B5:C5"/>
    <mergeCell ref="G5:O5"/>
    <mergeCell ref="P5:U5"/>
    <mergeCell ref="B7:B8"/>
    <mergeCell ref="C7:C8"/>
    <mergeCell ref="D7:E8"/>
    <mergeCell ref="F7:F8"/>
    <mergeCell ref="G7:G8"/>
    <mergeCell ref="Y4:Y7"/>
    <mergeCell ref="Z4:Z7"/>
    <mergeCell ref="AA4:AA7"/>
    <mergeCell ref="AB4:AE6"/>
    <mergeCell ref="AF4:AG6"/>
    <mergeCell ref="AH4:AI6"/>
    <mergeCell ref="J7:J8"/>
    <mergeCell ref="B1:G1"/>
    <mergeCell ref="H1:U1"/>
    <mergeCell ref="B2:G2"/>
    <mergeCell ref="H2:U2"/>
    <mergeCell ref="B4:C4"/>
    <mergeCell ref="D4:O4"/>
    <mergeCell ref="P4:U4"/>
  </mergeCells>
  <conditionalFormatting sqref="H10:N60 P10:P60">
    <cfRule type="cellIs" dxfId="5" priority="3" operator="greaterThan">
      <formula>10</formula>
    </cfRule>
  </conditionalFormatting>
  <conditionalFormatting sqref="O1:O1048576">
    <cfRule type="duplicateValues" dxfId="4" priority="2"/>
  </conditionalFormatting>
  <conditionalFormatting sqref="C1:C1048576">
    <cfRule type="duplicateValues" dxfId="3" priority="1"/>
  </conditionalFormatting>
  <dataValidations count="1">
    <dataValidation allowBlank="1" showInputMessage="1" showErrorMessage="1" errorTitle="Không xóa dữ liệu" error="Không xóa dữ liệu" prompt="Không xóa dữ liệu" sqref="D65 Y2:AM8 X10:X60"/>
  </dataValidations>
  <pageMargins left="0.17" right="3.937007874015748E-2" top="0.23622047244094491" bottom="0.35433070866141736" header="0.15748031496062992" footer="0.11811023622047245"/>
  <pageSetup paperSize="9" scale="95" orientation="portrait" r:id="rId1"/>
  <headerFooter alignWithMargins="0">
    <oddFooter>&amp;R&amp;"Times New Roman,Italic"&amp;11Trang &amp;P</oddFooter>
  </headerFooter>
  <colBreaks count="1" manualBreakCount="1">
    <brk id="2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7"/>
  <sheetViews>
    <sheetView workbookViewId="0">
      <pane ySplit="3" topLeftCell="A4" activePane="bottomLeft" state="frozen"/>
      <selection activeCell="Y57" sqref="Y57"/>
      <selection pane="bottomLeft" activeCell="H9" sqref="H9:K9"/>
    </sheetView>
  </sheetViews>
  <sheetFormatPr defaultColWidth="9" defaultRowHeight="15.75" x14ac:dyDescent="0.25"/>
  <cols>
    <col min="1" max="1" width="0.375" style="1" customWidth="1"/>
    <col min="2" max="2" width="4" style="1" customWidth="1"/>
    <col min="3" max="3" width="11.375" style="1" customWidth="1"/>
    <col min="4" max="4" width="15.5" style="1" customWidth="1"/>
    <col min="5" max="5" width="7.25" style="1" customWidth="1"/>
    <col min="6" max="6" width="9.375" style="1" hidden="1" customWidth="1"/>
    <col min="7" max="7" width="11.625" style="1" customWidth="1"/>
    <col min="8" max="11" width="4.375" style="1" customWidth="1"/>
    <col min="12" max="12" width="3.25" style="1" customWidth="1"/>
    <col min="13" max="13" width="3.5" style="1" customWidth="1"/>
    <col min="14" max="14" width="7.375" style="1" customWidth="1"/>
    <col min="15" max="15" width="9.125" style="1" hidden="1" customWidth="1"/>
    <col min="16" max="16" width="4.25" style="1" hidden="1" customWidth="1"/>
    <col min="17" max="18" width="6.5" style="1" hidden="1" customWidth="1"/>
    <col min="19" max="19" width="11.875" style="1" hidden="1" customWidth="1"/>
    <col min="20" max="20" width="12.125" style="1" customWidth="1"/>
    <col min="21" max="21" width="5.75" style="1" customWidth="1"/>
    <col min="22" max="22" width="6.5" style="1" customWidth="1"/>
    <col min="23" max="23" width="6.5" style="2" customWidth="1"/>
    <col min="24" max="24" width="9" style="68"/>
    <col min="25" max="25" width="9.125" style="68" bestFit="1" customWidth="1"/>
    <col min="26" max="26" width="9" style="68"/>
    <col min="27" max="27" width="10.375" style="68" bestFit="1" customWidth="1"/>
    <col min="28" max="28" width="9.125" style="68" bestFit="1" customWidth="1"/>
    <col min="29" max="39" width="9" style="68"/>
    <col min="40" max="16384" width="9" style="1"/>
  </cols>
  <sheetData>
    <row r="1" spans="2:39" ht="27.75" customHeight="1" x14ac:dyDescent="0.3">
      <c r="B1" s="122" t="s">
        <v>0</v>
      </c>
      <c r="C1" s="122"/>
      <c r="D1" s="122"/>
      <c r="E1" s="122"/>
      <c r="F1" s="122"/>
      <c r="G1" s="122"/>
      <c r="H1" s="123" t="s">
        <v>1</v>
      </c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3"/>
    </row>
    <row r="2" spans="2:39" ht="25.5" customHeight="1" x14ac:dyDescent="0.25">
      <c r="B2" s="124" t="s">
        <v>2</v>
      </c>
      <c r="C2" s="124"/>
      <c r="D2" s="124"/>
      <c r="E2" s="124"/>
      <c r="F2" s="124"/>
      <c r="G2" s="124"/>
      <c r="H2" s="125" t="s">
        <v>58</v>
      </c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4"/>
      <c r="W2" s="5"/>
      <c r="AE2" s="69"/>
      <c r="AF2" s="70"/>
      <c r="AG2" s="69"/>
      <c r="AH2" s="69"/>
      <c r="AI2" s="69"/>
      <c r="AJ2" s="70"/>
      <c r="AK2" s="69"/>
    </row>
    <row r="3" spans="2:39" ht="4.5" customHeight="1" x14ac:dyDescent="0.25">
      <c r="B3" s="6"/>
      <c r="C3" s="6"/>
      <c r="D3" s="6"/>
      <c r="E3" s="6"/>
      <c r="F3" s="6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4"/>
      <c r="W3" s="5"/>
      <c r="AF3" s="71"/>
      <c r="AJ3" s="71"/>
    </row>
    <row r="4" spans="2:39" ht="23.25" customHeight="1" x14ac:dyDescent="0.25">
      <c r="B4" s="126" t="s">
        <v>3</v>
      </c>
      <c r="C4" s="126"/>
      <c r="D4" s="127" t="s">
        <v>303</v>
      </c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8" t="s">
        <v>306</v>
      </c>
      <c r="Q4" s="128"/>
      <c r="R4" s="128"/>
      <c r="S4" s="128"/>
      <c r="T4" s="128"/>
      <c r="U4" s="128"/>
      <c r="X4" s="69"/>
      <c r="Y4" s="113" t="s">
        <v>50</v>
      </c>
      <c r="Z4" s="113" t="s">
        <v>9</v>
      </c>
      <c r="AA4" s="113" t="s">
        <v>49</v>
      </c>
      <c r="AB4" s="113" t="s">
        <v>48</v>
      </c>
      <c r="AC4" s="113"/>
      <c r="AD4" s="113"/>
      <c r="AE4" s="113"/>
      <c r="AF4" s="113" t="s">
        <v>47</v>
      </c>
      <c r="AG4" s="113"/>
      <c r="AH4" s="113" t="s">
        <v>45</v>
      </c>
      <c r="AI4" s="113"/>
      <c r="AJ4" s="113" t="s">
        <v>46</v>
      </c>
      <c r="AK4" s="113"/>
      <c r="AL4" s="113" t="s">
        <v>44</v>
      </c>
      <c r="AM4" s="113"/>
    </row>
    <row r="5" spans="2:39" ht="17.25" customHeight="1" x14ac:dyDescent="0.25">
      <c r="B5" s="114" t="s">
        <v>4</v>
      </c>
      <c r="C5" s="114"/>
      <c r="D5" s="9"/>
      <c r="G5" s="115" t="s">
        <v>304</v>
      </c>
      <c r="H5" s="115"/>
      <c r="I5" s="115"/>
      <c r="J5" s="115"/>
      <c r="K5" s="115"/>
      <c r="L5" s="115"/>
      <c r="M5" s="115"/>
      <c r="N5" s="115"/>
      <c r="O5" s="115"/>
      <c r="P5" s="115" t="s">
        <v>305</v>
      </c>
      <c r="Q5" s="115"/>
      <c r="R5" s="115"/>
      <c r="S5" s="115"/>
      <c r="T5" s="115"/>
      <c r="U5" s="115"/>
      <c r="X5" s="69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</row>
    <row r="6" spans="2:39" ht="5.25" customHeight="1" x14ac:dyDescent="0.25"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1"/>
      <c r="P6" s="65"/>
      <c r="Q6" s="3"/>
      <c r="R6" s="3"/>
      <c r="S6" s="3"/>
      <c r="T6" s="3"/>
      <c r="U6" s="3"/>
      <c r="X6" s="69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</row>
    <row r="7" spans="2:39" ht="44.25" customHeight="1" x14ac:dyDescent="0.25">
      <c r="B7" s="103" t="s">
        <v>5</v>
      </c>
      <c r="C7" s="116" t="s">
        <v>6</v>
      </c>
      <c r="D7" s="118" t="s">
        <v>7</v>
      </c>
      <c r="E7" s="119"/>
      <c r="F7" s="103" t="s">
        <v>8</v>
      </c>
      <c r="G7" s="103" t="s">
        <v>9</v>
      </c>
      <c r="H7" s="112" t="s">
        <v>10</v>
      </c>
      <c r="I7" s="112" t="s">
        <v>11</v>
      </c>
      <c r="J7" s="112" t="s">
        <v>12</v>
      </c>
      <c r="K7" s="112" t="s">
        <v>13</v>
      </c>
      <c r="L7" s="110" t="s">
        <v>14</v>
      </c>
      <c r="M7" s="110" t="s">
        <v>15</v>
      </c>
      <c r="N7" s="110" t="s">
        <v>16</v>
      </c>
      <c r="O7" s="111" t="s">
        <v>17</v>
      </c>
      <c r="P7" s="110" t="s">
        <v>18</v>
      </c>
      <c r="Q7" s="103" t="s">
        <v>19</v>
      </c>
      <c r="R7" s="110" t="s">
        <v>20</v>
      </c>
      <c r="S7" s="103" t="s">
        <v>21</v>
      </c>
      <c r="T7" s="103" t="s">
        <v>22</v>
      </c>
      <c r="U7" s="103" t="s">
        <v>23</v>
      </c>
      <c r="X7" s="69"/>
      <c r="Y7" s="113"/>
      <c r="Z7" s="113"/>
      <c r="AA7" s="113"/>
      <c r="AB7" s="72" t="s">
        <v>24</v>
      </c>
      <c r="AC7" s="72" t="s">
        <v>25</v>
      </c>
      <c r="AD7" s="72" t="s">
        <v>26</v>
      </c>
      <c r="AE7" s="72" t="s">
        <v>27</v>
      </c>
      <c r="AF7" s="72" t="s">
        <v>28</v>
      </c>
      <c r="AG7" s="72" t="s">
        <v>27</v>
      </c>
      <c r="AH7" s="72" t="s">
        <v>28</v>
      </c>
      <c r="AI7" s="72" t="s">
        <v>27</v>
      </c>
      <c r="AJ7" s="72" t="s">
        <v>28</v>
      </c>
      <c r="AK7" s="72" t="s">
        <v>27</v>
      </c>
      <c r="AL7" s="72" t="s">
        <v>28</v>
      </c>
      <c r="AM7" s="73" t="s">
        <v>27</v>
      </c>
    </row>
    <row r="8" spans="2:39" ht="44.25" customHeight="1" x14ac:dyDescent="0.25">
      <c r="B8" s="105"/>
      <c r="C8" s="117"/>
      <c r="D8" s="120"/>
      <c r="E8" s="121"/>
      <c r="F8" s="105"/>
      <c r="G8" s="105"/>
      <c r="H8" s="112"/>
      <c r="I8" s="112"/>
      <c r="J8" s="112"/>
      <c r="K8" s="112"/>
      <c r="L8" s="110"/>
      <c r="M8" s="110"/>
      <c r="N8" s="110"/>
      <c r="O8" s="111"/>
      <c r="P8" s="110"/>
      <c r="Q8" s="104"/>
      <c r="R8" s="110"/>
      <c r="S8" s="105"/>
      <c r="T8" s="104"/>
      <c r="U8" s="104"/>
      <c r="W8" s="12"/>
      <c r="X8" s="69"/>
      <c r="Y8" s="74" t="str">
        <f>+D4</f>
        <v>Kinh tế Vĩ mô 1</v>
      </c>
      <c r="Z8" s="75" t="str">
        <f>+P4</f>
        <v>Nhóm: BSA1311-01</v>
      </c>
      <c r="AA8" s="76">
        <f>+$AJ$8+$AL$8+$AH$8</f>
        <v>51</v>
      </c>
      <c r="AB8" s="70">
        <f>COUNTIF($T$9:$T$120,"Khiển trách")</f>
        <v>0</v>
      </c>
      <c r="AC8" s="70">
        <f>COUNTIF($T$9:$T$120,"Cảnh cáo")</f>
        <v>0</v>
      </c>
      <c r="AD8" s="70">
        <f>COUNTIF($T$9:$T$120,"Đình chỉ thi")</f>
        <v>0</v>
      </c>
      <c r="AE8" s="77">
        <f>+($AB$8+$AC$8+$AD$8)/$AA$8*100%</f>
        <v>0</v>
      </c>
      <c r="AF8" s="70">
        <f>SUM(COUNTIF($T$9:$T$118,"Vắng"),COUNTIF($T$9:$T$118,"Vắng có phép"))</f>
        <v>0</v>
      </c>
      <c r="AG8" s="78">
        <f>+$AF$8/$AA$8</f>
        <v>0</v>
      </c>
      <c r="AH8" s="79">
        <f>COUNTIF($X$9:$X$118,"Thi lại")</f>
        <v>0</v>
      </c>
      <c r="AI8" s="78">
        <f>+$AH$8/$AA$8</f>
        <v>0</v>
      </c>
      <c r="AJ8" s="79">
        <f>COUNTIF($X$9:$X$119,"Học lại")</f>
        <v>51</v>
      </c>
      <c r="AK8" s="78">
        <f>+$AJ$8/$AA$8</f>
        <v>1</v>
      </c>
      <c r="AL8" s="70">
        <f>COUNTIF($X$10:$X$119,"Đạt")</f>
        <v>0</v>
      </c>
      <c r="AM8" s="77">
        <f>+$AL$8/$AA$8</f>
        <v>0</v>
      </c>
    </row>
    <row r="9" spans="2:39" ht="14.25" customHeight="1" x14ac:dyDescent="0.25">
      <c r="B9" s="106" t="s">
        <v>29</v>
      </c>
      <c r="C9" s="107"/>
      <c r="D9" s="107"/>
      <c r="E9" s="107"/>
      <c r="F9" s="107"/>
      <c r="G9" s="108"/>
      <c r="H9" s="13">
        <v>10</v>
      </c>
      <c r="I9" s="13">
        <v>10</v>
      </c>
      <c r="J9" s="14"/>
      <c r="K9" s="13">
        <v>20</v>
      </c>
      <c r="L9" s="15"/>
      <c r="M9" s="16"/>
      <c r="N9" s="16"/>
      <c r="O9" s="17"/>
      <c r="P9" s="66">
        <f>100-(H9+I9+J9+K9)</f>
        <v>60</v>
      </c>
      <c r="Q9" s="105"/>
      <c r="R9" s="18"/>
      <c r="S9" s="18"/>
      <c r="T9" s="105"/>
      <c r="U9" s="105"/>
      <c r="X9" s="69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</row>
    <row r="10" spans="2:39" ht="18.75" customHeight="1" x14ac:dyDescent="0.25">
      <c r="B10" s="19">
        <v>1</v>
      </c>
      <c r="C10" s="20" t="s">
        <v>165</v>
      </c>
      <c r="D10" s="21" t="s">
        <v>166</v>
      </c>
      <c r="E10" s="22" t="s">
        <v>59</v>
      </c>
      <c r="F10" s="23" t="s">
        <v>167</v>
      </c>
      <c r="G10" s="20" t="s">
        <v>168</v>
      </c>
      <c r="H10" s="24">
        <v>9</v>
      </c>
      <c r="I10" s="24">
        <v>7</v>
      </c>
      <c r="J10" s="24" t="s">
        <v>30</v>
      </c>
      <c r="K10" s="24">
        <v>5</v>
      </c>
      <c r="L10" s="25"/>
      <c r="M10" s="25"/>
      <c r="N10" s="25"/>
      <c r="O10" s="87"/>
      <c r="P10" s="26"/>
      <c r="Q10" s="27">
        <f>ROUND(SUMPRODUCT(H10:P10,$H$9:$P$9)/100,1)</f>
        <v>2.6</v>
      </c>
      <c r="R10" s="28" t="str">
        <f t="shared" ref="R10:R60" si="0">IF(AND($Q10&gt;=9,$Q10&lt;=10),"A+","")&amp;IF(AND($Q10&gt;=8.5,$Q10&lt;=8.9),"A","")&amp;IF(AND($Q10&gt;=8,$Q10&lt;=8.4),"B+","")&amp;IF(AND($Q10&gt;=7,$Q10&lt;=7.9),"B","")&amp;IF(AND($Q10&gt;=6.5,$Q10&lt;=6.9),"C+","")&amp;IF(AND($Q10&gt;=5.5,$Q10&lt;=6.4),"C","")&amp;IF(AND($Q10&gt;=5,$Q10&lt;=5.4),"D+","")&amp;IF(AND($Q10&gt;=4,$Q10&lt;=4.9),"D","")&amp;IF(AND($Q10&lt;4),"F","")</f>
        <v>F</v>
      </c>
      <c r="S10" s="28" t="str">
        <f t="shared" ref="S10:S60" si="1">IF($Q10&lt;4,"Kém",IF(AND($Q10&gt;=4,$Q10&lt;=5.4),"Trung bình yếu",IF(AND($Q10&gt;=5.5,$Q10&lt;=6.9),"Trung bình",IF(AND($Q10&gt;=7,$Q10&lt;=8.4),"Khá",IF(AND($Q10&gt;=8.5,$Q10&lt;=10),"Giỏi","")))))</f>
        <v>Kém</v>
      </c>
      <c r="T10" s="92" t="str">
        <f>+IF(OR($H10=0,$I10=0,$J10=0,$K10=0),"Không đủ ĐKDT","")</f>
        <v/>
      </c>
      <c r="U10" s="29" t="s">
        <v>307</v>
      </c>
      <c r="V10" s="3"/>
      <c r="W10" s="30"/>
      <c r="X10" s="81" t="str">
        <f>IF(T10="Không đủ ĐKDT","Học lại",IF(T10="Đình chỉ thi","Học lại",IF(AND(MID(G10,2,2)&gt;="12",T10="Vắng"),"Học lại",IF(T10="Vắng có phép", "Thi lại",IF(T10="Nợ học phí", "Thi lại",IF(AND((MID(G10,2,2)&lt;"12"),Q10&lt;4.5),"Thi lại",IF(Q10&lt;4,"Học lại","Đạt")))))))</f>
        <v>Học lại</v>
      </c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</row>
    <row r="11" spans="2:39" ht="18.75" customHeight="1" x14ac:dyDescent="0.25">
      <c r="B11" s="31">
        <v>2</v>
      </c>
      <c r="C11" s="32" t="s">
        <v>169</v>
      </c>
      <c r="D11" s="33" t="s">
        <v>170</v>
      </c>
      <c r="E11" s="34" t="s">
        <v>59</v>
      </c>
      <c r="F11" s="35" t="s">
        <v>171</v>
      </c>
      <c r="G11" s="32" t="s">
        <v>168</v>
      </c>
      <c r="H11" s="36">
        <v>6</v>
      </c>
      <c r="I11" s="36">
        <v>8</v>
      </c>
      <c r="J11" s="36" t="s">
        <v>30</v>
      </c>
      <c r="K11" s="36">
        <v>8</v>
      </c>
      <c r="L11" s="37"/>
      <c r="M11" s="37"/>
      <c r="N11" s="37"/>
      <c r="O11" s="88"/>
      <c r="P11" s="38"/>
      <c r="Q11" s="39">
        <f>ROUND(SUMPRODUCT(H11:P11,$H$9:$P$9)/100,1)</f>
        <v>3</v>
      </c>
      <c r="R11" s="40" t="str">
        <f t="shared" si="0"/>
        <v>F</v>
      </c>
      <c r="S11" s="41" t="str">
        <f t="shared" si="1"/>
        <v>Kém</v>
      </c>
      <c r="T11" s="42" t="str">
        <f>+IF(OR($H11=0,$I11=0,$J11=0,$K11=0),"Không đủ ĐKDT","")</f>
        <v/>
      </c>
      <c r="U11" s="43" t="s">
        <v>307</v>
      </c>
      <c r="V11" s="3"/>
      <c r="W11" s="30"/>
      <c r="X11" s="81" t="str">
        <f t="shared" ref="X11:X60" si="2">IF(T11="Không đủ ĐKDT","Học lại",IF(T11="Đình chỉ thi","Học lại",IF(AND(MID(G11,2,2)&gt;="12",T11="Vắng"),"Học lại",IF(T11="Vắng có phép", "Thi lại",IF(T11="Nợ học phí", "Thi lại",IF(AND((MID(G11,2,2)&lt;"12"),Q11&lt;4.5),"Thi lại",IF(Q11&lt;4,"Học lại","Đạt")))))))</f>
        <v>Học lại</v>
      </c>
      <c r="Y11" s="80"/>
      <c r="Z11" s="80"/>
      <c r="AA11" s="80"/>
      <c r="AB11" s="72"/>
      <c r="AC11" s="72"/>
      <c r="AD11" s="72"/>
      <c r="AE11" s="72"/>
      <c r="AF11" s="71"/>
      <c r="AG11" s="72"/>
      <c r="AH11" s="72"/>
      <c r="AI11" s="72"/>
      <c r="AJ11" s="72"/>
      <c r="AK11" s="72"/>
      <c r="AL11" s="72"/>
      <c r="AM11" s="73"/>
    </row>
    <row r="12" spans="2:39" ht="18.75" customHeight="1" x14ac:dyDescent="0.25">
      <c r="B12" s="31">
        <v>3</v>
      </c>
      <c r="C12" s="32" t="s">
        <v>172</v>
      </c>
      <c r="D12" s="33" t="s">
        <v>90</v>
      </c>
      <c r="E12" s="34" t="s">
        <v>130</v>
      </c>
      <c r="F12" s="35" t="s">
        <v>173</v>
      </c>
      <c r="G12" s="32" t="s">
        <v>174</v>
      </c>
      <c r="H12" s="36">
        <v>4</v>
      </c>
      <c r="I12" s="36">
        <v>6</v>
      </c>
      <c r="J12" s="36" t="s">
        <v>30</v>
      </c>
      <c r="K12" s="36">
        <v>7</v>
      </c>
      <c r="L12" s="44"/>
      <c r="M12" s="44"/>
      <c r="N12" s="44"/>
      <c r="O12" s="88"/>
      <c r="P12" s="38"/>
      <c r="Q12" s="39">
        <f t="shared" ref="Q12:Q60" si="3">ROUND(SUMPRODUCT(H12:P12,$H$9:$P$9)/100,1)</f>
        <v>2.4</v>
      </c>
      <c r="R12" s="40" t="str">
        <f t="shared" si="0"/>
        <v>F</v>
      </c>
      <c r="S12" s="41" t="str">
        <f t="shared" si="1"/>
        <v>Kém</v>
      </c>
      <c r="T12" s="42" t="str">
        <f t="shared" ref="T12:T60" si="4">+IF(OR($H12=0,$I12=0,$J12=0,$K12=0),"Không đủ ĐKDT","")</f>
        <v/>
      </c>
      <c r="U12" s="43" t="s">
        <v>307</v>
      </c>
      <c r="V12" s="3"/>
      <c r="W12" s="30"/>
      <c r="X12" s="81" t="str">
        <f t="shared" si="2"/>
        <v>Học lại</v>
      </c>
      <c r="Y12" s="82"/>
      <c r="Z12" s="82"/>
      <c r="AA12" s="83"/>
      <c r="AB12" s="71"/>
      <c r="AC12" s="71"/>
      <c r="AD12" s="71"/>
      <c r="AE12" s="84"/>
      <c r="AF12" s="71"/>
      <c r="AG12" s="85"/>
      <c r="AH12" s="86"/>
      <c r="AI12" s="85"/>
      <c r="AJ12" s="86"/>
      <c r="AK12" s="85"/>
      <c r="AL12" s="71"/>
      <c r="AM12" s="84"/>
    </row>
    <row r="13" spans="2:39" ht="18.75" customHeight="1" x14ac:dyDescent="0.25">
      <c r="B13" s="31">
        <v>4</v>
      </c>
      <c r="C13" s="32" t="s">
        <v>175</v>
      </c>
      <c r="D13" s="33" t="s">
        <v>118</v>
      </c>
      <c r="E13" s="34" t="s">
        <v>65</v>
      </c>
      <c r="F13" s="35" t="s">
        <v>176</v>
      </c>
      <c r="G13" s="32" t="s">
        <v>177</v>
      </c>
      <c r="H13" s="36">
        <v>10</v>
      </c>
      <c r="I13" s="36">
        <v>9</v>
      </c>
      <c r="J13" s="36" t="s">
        <v>30</v>
      </c>
      <c r="K13" s="36">
        <v>8</v>
      </c>
      <c r="L13" s="44"/>
      <c r="M13" s="44"/>
      <c r="N13" s="44"/>
      <c r="O13" s="88"/>
      <c r="P13" s="38"/>
      <c r="Q13" s="39">
        <f t="shared" si="3"/>
        <v>3.5</v>
      </c>
      <c r="R13" s="40" t="str">
        <f t="shared" si="0"/>
        <v>F</v>
      </c>
      <c r="S13" s="41" t="str">
        <f t="shared" si="1"/>
        <v>Kém</v>
      </c>
      <c r="T13" s="42" t="str">
        <f t="shared" si="4"/>
        <v/>
      </c>
      <c r="U13" s="43" t="s">
        <v>307</v>
      </c>
      <c r="V13" s="3"/>
      <c r="W13" s="30"/>
      <c r="X13" s="81" t="str">
        <f t="shared" si="2"/>
        <v>Học lại</v>
      </c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</row>
    <row r="14" spans="2:39" ht="18.75" customHeight="1" x14ac:dyDescent="0.25">
      <c r="B14" s="31">
        <v>5</v>
      </c>
      <c r="C14" s="32" t="s">
        <v>178</v>
      </c>
      <c r="D14" s="33" t="s">
        <v>75</v>
      </c>
      <c r="E14" s="34" t="s">
        <v>179</v>
      </c>
      <c r="F14" s="35" t="s">
        <v>180</v>
      </c>
      <c r="G14" s="32" t="s">
        <v>168</v>
      </c>
      <c r="H14" s="36">
        <v>10</v>
      </c>
      <c r="I14" s="36">
        <v>8</v>
      </c>
      <c r="J14" s="36" t="s">
        <v>30</v>
      </c>
      <c r="K14" s="36">
        <v>7</v>
      </c>
      <c r="L14" s="44"/>
      <c r="M14" s="44"/>
      <c r="N14" s="44"/>
      <c r="O14" s="88"/>
      <c r="P14" s="38"/>
      <c r="Q14" s="39">
        <f t="shared" si="3"/>
        <v>3.2</v>
      </c>
      <c r="R14" s="40" t="str">
        <f t="shared" si="0"/>
        <v>F</v>
      </c>
      <c r="S14" s="41" t="str">
        <f t="shared" si="1"/>
        <v>Kém</v>
      </c>
      <c r="T14" s="42" t="str">
        <f t="shared" si="4"/>
        <v/>
      </c>
      <c r="U14" s="43" t="s">
        <v>307</v>
      </c>
      <c r="V14" s="3"/>
      <c r="W14" s="30"/>
      <c r="X14" s="81" t="str">
        <f t="shared" si="2"/>
        <v>Học lại</v>
      </c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</row>
    <row r="15" spans="2:39" ht="18.75" customHeight="1" x14ac:dyDescent="0.25">
      <c r="B15" s="31">
        <v>6</v>
      </c>
      <c r="C15" s="32" t="s">
        <v>181</v>
      </c>
      <c r="D15" s="33" t="s">
        <v>182</v>
      </c>
      <c r="E15" s="34" t="s">
        <v>66</v>
      </c>
      <c r="F15" s="35" t="s">
        <v>183</v>
      </c>
      <c r="G15" s="32" t="s">
        <v>184</v>
      </c>
      <c r="H15" s="36">
        <v>10</v>
      </c>
      <c r="I15" s="36">
        <v>9</v>
      </c>
      <c r="J15" s="36" t="s">
        <v>30</v>
      </c>
      <c r="K15" s="36">
        <v>7</v>
      </c>
      <c r="L15" s="44"/>
      <c r="M15" s="44"/>
      <c r="N15" s="44"/>
      <c r="O15" s="88"/>
      <c r="P15" s="38"/>
      <c r="Q15" s="39">
        <f t="shared" si="3"/>
        <v>3.3</v>
      </c>
      <c r="R15" s="40" t="str">
        <f t="shared" si="0"/>
        <v>F</v>
      </c>
      <c r="S15" s="41" t="str">
        <f t="shared" si="1"/>
        <v>Kém</v>
      </c>
      <c r="T15" s="42" t="str">
        <f t="shared" si="4"/>
        <v/>
      </c>
      <c r="U15" s="43" t="s">
        <v>307</v>
      </c>
      <c r="V15" s="3"/>
      <c r="W15" s="30"/>
      <c r="X15" s="81" t="str">
        <f t="shared" si="2"/>
        <v>Học lại</v>
      </c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</row>
    <row r="16" spans="2:39" ht="18.75" customHeight="1" x14ac:dyDescent="0.25">
      <c r="B16" s="31">
        <v>7</v>
      </c>
      <c r="C16" s="32" t="s">
        <v>185</v>
      </c>
      <c r="D16" s="33" t="s">
        <v>186</v>
      </c>
      <c r="E16" s="34" t="s">
        <v>67</v>
      </c>
      <c r="F16" s="35" t="s">
        <v>187</v>
      </c>
      <c r="G16" s="32" t="s">
        <v>174</v>
      </c>
      <c r="H16" s="36">
        <v>8</v>
      </c>
      <c r="I16" s="36">
        <v>9</v>
      </c>
      <c r="J16" s="36" t="s">
        <v>30</v>
      </c>
      <c r="K16" s="36">
        <v>6</v>
      </c>
      <c r="L16" s="44"/>
      <c r="M16" s="44"/>
      <c r="N16" s="44"/>
      <c r="O16" s="88"/>
      <c r="P16" s="38"/>
      <c r="Q16" s="39">
        <f t="shared" si="3"/>
        <v>2.9</v>
      </c>
      <c r="R16" s="40" t="str">
        <f t="shared" si="0"/>
        <v>F</v>
      </c>
      <c r="S16" s="41" t="str">
        <f t="shared" si="1"/>
        <v>Kém</v>
      </c>
      <c r="T16" s="42" t="str">
        <f t="shared" si="4"/>
        <v/>
      </c>
      <c r="U16" s="43" t="s">
        <v>307</v>
      </c>
      <c r="V16" s="3"/>
      <c r="W16" s="30"/>
      <c r="X16" s="81" t="str">
        <f t="shared" si="2"/>
        <v>Học lại</v>
      </c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</row>
    <row r="17" spans="2:39" ht="18.75" customHeight="1" x14ac:dyDescent="0.25">
      <c r="B17" s="31">
        <v>8</v>
      </c>
      <c r="C17" s="32" t="s">
        <v>188</v>
      </c>
      <c r="D17" s="33" t="s">
        <v>189</v>
      </c>
      <c r="E17" s="34" t="s">
        <v>69</v>
      </c>
      <c r="F17" s="35" t="s">
        <v>71</v>
      </c>
      <c r="G17" s="32" t="s">
        <v>177</v>
      </c>
      <c r="H17" s="36">
        <v>8</v>
      </c>
      <c r="I17" s="36">
        <v>9</v>
      </c>
      <c r="J17" s="36" t="s">
        <v>30</v>
      </c>
      <c r="K17" s="36">
        <v>7</v>
      </c>
      <c r="L17" s="44"/>
      <c r="M17" s="44"/>
      <c r="N17" s="44"/>
      <c r="O17" s="88"/>
      <c r="P17" s="38"/>
      <c r="Q17" s="39">
        <f t="shared" si="3"/>
        <v>3.1</v>
      </c>
      <c r="R17" s="40" t="str">
        <f t="shared" si="0"/>
        <v>F</v>
      </c>
      <c r="S17" s="41" t="str">
        <f t="shared" si="1"/>
        <v>Kém</v>
      </c>
      <c r="T17" s="42" t="str">
        <f t="shared" si="4"/>
        <v/>
      </c>
      <c r="U17" s="43" t="s">
        <v>307</v>
      </c>
      <c r="V17" s="3"/>
      <c r="W17" s="30"/>
      <c r="X17" s="81" t="str">
        <f t="shared" si="2"/>
        <v>Học lại</v>
      </c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</row>
    <row r="18" spans="2:39" ht="18.75" customHeight="1" x14ac:dyDescent="0.25">
      <c r="B18" s="31">
        <v>9</v>
      </c>
      <c r="C18" s="32" t="s">
        <v>190</v>
      </c>
      <c r="D18" s="33" t="s">
        <v>191</v>
      </c>
      <c r="E18" s="34" t="s">
        <v>70</v>
      </c>
      <c r="F18" s="35" t="s">
        <v>192</v>
      </c>
      <c r="G18" s="32" t="s">
        <v>177</v>
      </c>
      <c r="H18" s="36">
        <v>10</v>
      </c>
      <c r="I18" s="36">
        <v>10</v>
      </c>
      <c r="J18" s="36" t="s">
        <v>30</v>
      </c>
      <c r="K18" s="36">
        <v>7</v>
      </c>
      <c r="L18" s="44"/>
      <c r="M18" s="44"/>
      <c r="N18" s="44"/>
      <c r="O18" s="88"/>
      <c r="P18" s="38"/>
      <c r="Q18" s="39">
        <f t="shared" si="3"/>
        <v>3.4</v>
      </c>
      <c r="R18" s="40" t="str">
        <f t="shared" si="0"/>
        <v>F</v>
      </c>
      <c r="S18" s="41" t="str">
        <f t="shared" si="1"/>
        <v>Kém</v>
      </c>
      <c r="T18" s="42" t="str">
        <f t="shared" si="4"/>
        <v/>
      </c>
      <c r="U18" s="43" t="s">
        <v>307</v>
      </c>
      <c r="V18" s="3"/>
      <c r="W18" s="30"/>
      <c r="X18" s="81" t="str">
        <f t="shared" si="2"/>
        <v>Học lại</v>
      </c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</row>
    <row r="19" spans="2:39" ht="18.75" customHeight="1" x14ac:dyDescent="0.25">
      <c r="B19" s="31">
        <v>10</v>
      </c>
      <c r="C19" s="32" t="s">
        <v>193</v>
      </c>
      <c r="D19" s="33" t="s">
        <v>194</v>
      </c>
      <c r="E19" s="34" t="s">
        <v>195</v>
      </c>
      <c r="F19" s="35" t="s">
        <v>196</v>
      </c>
      <c r="G19" s="32" t="s">
        <v>168</v>
      </c>
      <c r="H19" s="36">
        <v>7</v>
      </c>
      <c r="I19" s="36">
        <v>6</v>
      </c>
      <c r="J19" s="36" t="s">
        <v>30</v>
      </c>
      <c r="K19" s="36">
        <v>5</v>
      </c>
      <c r="L19" s="44"/>
      <c r="M19" s="44"/>
      <c r="N19" s="44"/>
      <c r="O19" s="88"/>
      <c r="P19" s="38"/>
      <c r="Q19" s="39">
        <f t="shared" si="3"/>
        <v>2.2999999999999998</v>
      </c>
      <c r="R19" s="40" t="str">
        <f t="shared" si="0"/>
        <v>F</v>
      </c>
      <c r="S19" s="41" t="str">
        <f t="shared" si="1"/>
        <v>Kém</v>
      </c>
      <c r="T19" s="42" t="str">
        <f t="shared" si="4"/>
        <v/>
      </c>
      <c r="U19" s="43" t="s">
        <v>307</v>
      </c>
      <c r="V19" s="3"/>
      <c r="W19" s="30"/>
      <c r="X19" s="81" t="str">
        <f t="shared" si="2"/>
        <v>Học lại</v>
      </c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</row>
    <row r="20" spans="2:39" ht="18.75" customHeight="1" x14ac:dyDescent="0.25">
      <c r="B20" s="31">
        <v>11</v>
      </c>
      <c r="C20" s="32" t="s">
        <v>149</v>
      </c>
      <c r="D20" s="33" t="s">
        <v>150</v>
      </c>
      <c r="E20" s="34" t="s">
        <v>76</v>
      </c>
      <c r="F20" s="35" t="s">
        <v>151</v>
      </c>
      <c r="G20" s="32" t="s">
        <v>116</v>
      </c>
      <c r="H20" s="36">
        <v>5</v>
      </c>
      <c r="I20" s="36">
        <v>6</v>
      </c>
      <c r="J20" s="36" t="s">
        <v>30</v>
      </c>
      <c r="K20" s="36">
        <v>6</v>
      </c>
      <c r="L20" s="44"/>
      <c r="M20" s="44"/>
      <c r="N20" s="44"/>
      <c r="O20" s="88"/>
      <c r="P20" s="38"/>
      <c r="Q20" s="39">
        <f t="shared" si="3"/>
        <v>2.2999999999999998</v>
      </c>
      <c r="R20" s="40" t="str">
        <f t="shared" si="0"/>
        <v>F</v>
      </c>
      <c r="S20" s="41" t="str">
        <f t="shared" si="1"/>
        <v>Kém</v>
      </c>
      <c r="T20" s="42" t="str">
        <f t="shared" si="4"/>
        <v/>
      </c>
      <c r="U20" s="43" t="s">
        <v>307</v>
      </c>
      <c r="V20" s="3"/>
      <c r="W20" s="30"/>
      <c r="X20" s="81" t="str">
        <f t="shared" si="2"/>
        <v>Học lại</v>
      </c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</row>
    <row r="21" spans="2:39" ht="18.75" customHeight="1" x14ac:dyDescent="0.25">
      <c r="B21" s="31">
        <v>12</v>
      </c>
      <c r="C21" s="32" t="s">
        <v>197</v>
      </c>
      <c r="D21" s="33" t="s">
        <v>198</v>
      </c>
      <c r="E21" s="34" t="s">
        <v>106</v>
      </c>
      <c r="F21" s="35" t="s">
        <v>199</v>
      </c>
      <c r="G21" s="32" t="s">
        <v>177</v>
      </c>
      <c r="H21" s="36">
        <v>10</v>
      </c>
      <c r="I21" s="36">
        <v>9</v>
      </c>
      <c r="J21" s="36" t="s">
        <v>30</v>
      </c>
      <c r="K21" s="36">
        <v>8</v>
      </c>
      <c r="L21" s="44"/>
      <c r="M21" s="44"/>
      <c r="N21" s="44"/>
      <c r="O21" s="88"/>
      <c r="P21" s="38"/>
      <c r="Q21" s="39">
        <f t="shared" si="3"/>
        <v>3.5</v>
      </c>
      <c r="R21" s="40" t="str">
        <f t="shared" si="0"/>
        <v>F</v>
      </c>
      <c r="S21" s="41" t="str">
        <f t="shared" si="1"/>
        <v>Kém</v>
      </c>
      <c r="T21" s="42" t="str">
        <f t="shared" si="4"/>
        <v/>
      </c>
      <c r="U21" s="43" t="s">
        <v>307</v>
      </c>
      <c r="V21" s="3"/>
      <c r="W21" s="30"/>
      <c r="X21" s="81" t="str">
        <f t="shared" si="2"/>
        <v>Học lại</v>
      </c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</row>
    <row r="22" spans="2:39" ht="18.75" customHeight="1" x14ac:dyDescent="0.25">
      <c r="B22" s="31">
        <v>13</v>
      </c>
      <c r="C22" s="32" t="s">
        <v>200</v>
      </c>
      <c r="D22" s="33" t="s">
        <v>201</v>
      </c>
      <c r="E22" s="34" t="s">
        <v>202</v>
      </c>
      <c r="F22" s="35" t="s">
        <v>203</v>
      </c>
      <c r="G22" s="32" t="s">
        <v>184</v>
      </c>
      <c r="H22" s="36">
        <v>9</v>
      </c>
      <c r="I22" s="36">
        <v>8</v>
      </c>
      <c r="J22" s="36" t="s">
        <v>30</v>
      </c>
      <c r="K22" s="36">
        <v>5</v>
      </c>
      <c r="L22" s="44"/>
      <c r="M22" s="44"/>
      <c r="N22" s="44"/>
      <c r="O22" s="88"/>
      <c r="P22" s="38"/>
      <c r="Q22" s="39">
        <f t="shared" si="3"/>
        <v>2.7</v>
      </c>
      <c r="R22" s="40" t="str">
        <f t="shared" si="0"/>
        <v>F</v>
      </c>
      <c r="S22" s="41" t="str">
        <f t="shared" si="1"/>
        <v>Kém</v>
      </c>
      <c r="T22" s="42" t="str">
        <f t="shared" si="4"/>
        <v/>
      </c>
      <c r="U22" s="43" t="s">
        <v>307</v>
      </c>
      <c r="V22" s="3"/>
      <c r="W22" s="30"/>
      <c r="X22" s="81" t="str">
        <f t="shared" si="2"/>
        <v>Học lại</v>
      </c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</row>
    <row r="23" spans="2:39" ht="18.75" customHeight="1" x14ac:dyDescent="0.25">
      <c r="B23" s="31">
        <v>14</v>
      </c>
      <c r="C23" s="32" t="s">
        <v>204</v>
      </c>
      <c r="D23" s="33" t="s">
        <v>77</v>
      </c>
      <c r="E23" s="34" t="s">
        <v>108</v>
      </c>
      <c r="F23" s="35" t="s">
        <v>205</v>
      </c>
      <c r="G23" s="32" t="s">
        <v>168</v>
      </c>
      <c r="H23" s="36">
        <v>8</v>
      </c>
      <c r="I23" s="36">
        <v>6</v>
      </c>
      <c r="J23" s="36" t="s">
        <v>30</v>
      </c>
      <c r="K23" s="36">
        <v>7</v>
      </c>
      <c r="L23" s="44"/>
      <c r="M23" s="44"/>
      <c r="N23" s="44"/>
      <c r="O23" s="88"/>
      <c r="P23" s="38"/>
      <c r="Q23" s="39">
        <f t="shared" si="3"/>
        <v>2.8</v>
      </c>
      <c r="R23" s="40" t="str">
        <f t="shared" si="0"/>
        <v>F</v>
      </c>
      <c r="S23" s="41" t="str">
        <f t="shared" si="1"/>
        <v>Kém</v>
      </c>
      <c r="T23" s="42" t="str">
        <f t="shared" si="4"/>
        <v/>
      </c>
      <c r="U23" s="43" t="s">
        <v>307</v>
      </c>
      <c r="V23" s="3"/>
      <c r="W23" s="30"/>
      <c r="X23" s="81" t="str">
        <f t="shared" si="2"/>
        <v>Học lại</v>
      </c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</row>
    <row r="24" spans="2:39" ht="18.75" customHeight="1" x14ac:dyDescent="0.25">
      <c r="B24" s="31">
        <v>15</v>
      </c>
      <c r="C24" s="32" t="s">
        <v>206</v>
      </c>
      <c r="D24" s="33" t="s">
        <v>207</v>
      </c>
      <c r="E24" s="34" t="s">
        <v>108</v>
      </c>
      <c r="F24" s="35" t="s">
        <v>208</v>
      </c>
      <c r="G24" s="32" t="s">
        <v>174</v>
      </c>
      <c r="H24" s="36">
        <v>8</v>
      </c>
      <c r="I24" s="36">
        <v>8</v>
      </c>
      <c r="J24" s="36" t="s">
        <v>30</v>
      </c>
      <c r="K24" s="36">
        <v>6</v>
      </c>
      <c r="L24" s="44"/>
      <c r="M24" s="44"/>
      <c r="N24" s="44"/>
      <c r="O24" s="88"/>
      <c r="P24" s="38"/>
      <c r="Q24" s="39">
        <f t="shared" si="3"/>
        <v>2.8</v>
      </c>
      <c r="R24" s="40" t="str">
        <f t="shared" si="0"/>
        <v>F</v>
      </c>
      <c r="S24" s="41" t="str">
        <f t="shared" si="1"/>
        <v>Kém</v>
      </c>
      <c r="T24" s="42" t="str">
        <f t="shared" si="4"/>
        <v/>
      </c>
      <c r="U24" s="43" t="s">
        <v>307</v>
      </c>
      <c r="V24" s="3"/>
      <c r="W24" s="30"/>
      <c r="X24" s="81" t="str">
        <f t="shared" si="2"/>
        <v>Học lại</v>
      </c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</row>
    <row r="25" spans="2:39" ht="18.75" customHeight="1" x14ac:dyDescent="0.25">
      <c r="B25" s="31">
        <v>16</v>
      </c>
      <c r="C25" s="32" t="s">
        <v>209</v>
      </c>
      <c r="D25" s="33" t="s">
        <v>194</v>
      </c>
      <c r="E25" s="34" t="s">
        <v>134</v>
      </c>
      <c r="F25" s="35" t="s">
        <v>210</v>
      </c>
      <c r="G25" s="32" t="s">
        <v>168</v>
      </c>
      <c r="H25" s="36">
        <v>10</v>
      </c>
      <c r="I25" s="36">
        <v>9</v>
      </c>
      <c r="J25" s="36" t="s">
        <v>30</v>
      </c>
      <c r="K25" s="36">
        <v>6</v>
      </c>
      <c r="L25" s="44"/>
      <c r="M25" s="44"/>
      <c r="N25" s="44"/>
      <c r="O25" s="88"/>
      <c r="P25" s="38"/>
      <c r="Q25" s="39">
        <f t="shared" si="3"/>
        <v>3.1</v>
      </c>
      <c r="R25" s="40" t="str">
        <f t="shared" si="0"/>
        <v>F</v>
      </c>
      <c r="S25" s="41" t="str">
        <f t="shared" si="1"/>
        <v>Kém</v>
      </c>
      <c r="T25" s="42" t="str">
        <f t="shared" si="4"/>
        <v/>
      </c>
      <c r="U25" s="43" t="s">
        <v>307</v>
      </c>
      <c r="V25" s="3"/>
      <c r="W25" s="30"/>
      <c r="X25" s="81" t="str">
        <f t="shared" si="2"/>
        <v>Học lại</v>
      </c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</row>
    <row r="26" spans="2:39" ht="18.75" customHeight="1" x14ac:dyDescent="0.25">
      <c r="B26" s="31">
        <v>17</v>
      </c>
      <c r="C26" s="32" t="s">
        <v>211</v>
      </c>
      <c r="D26" s="33" t="s">
        <v>77</v>
      </c>
      <c r="E26" s="34" t="s">
        <v>134</v>
      </c>
      <c r="F26" s="35" t="s">
        <v>212</v>
      </c>
      <c r="G26" s="32" t="s">
        <v>184</v>
      </c>
      <c r="H26" s="36">
        <v>10</v>
      </c>
      <c r="I26" s="36">
        <v>9</v>
      </c>
      <c r="J26" s="36" t="s">
        <v>30</v>
      </c>
      <c r="K26" s="36">
        <v>7</v>
      </c>
      <c r="L26" s="44"/>
      <c r="M26" s="44"/>
      <c r="N26" s="44"/>
      <c r="O26" s="88"/>
      <c r="P26" s="38"/>
      <c r="Q26" s="39">
        <f t="shared" si="3"/>
        <v>3.3</v>
      </c>
      <c r="R26" s="40" t="str">
        <f t="shared" si="0"/>
        <v>F</v>
      </c>
      <c r="S26" s="41" t="str">
        <f t="shared" si="1"/>
        <v>Kém</v>
      </c>
      <c r="T26" s="42" t="str">
        <f t="shared" si="4"/>
        <v/>
      </c>
      <c r="U26" s="43" t="s">
        <v>307</v>
      </c>
      <c r="V26" s="3"/>
      <c r="W26" s="30"/>
      <c r="X26" s="81" t="str">
        <f t="shared" si="2"/>
        <v>Học lại</v>
      </c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</row>
    <row r="27" spans="2:39" ht="18.75" customHeight="1" x14ac:dyDescent="0.25">
      <c r="B27" s="31">
        <v>18</v>
      </c>
      <c r="C27" s="32" t="s">
        <v>213</v>
      </c>
      <c r="D27" s="33" t="s">
        <v>214</v>
      </c>
      <c r="E27" s="34" t="s">
        <v>79</v>
      </c>
      <c r="F27" s="35" t="s">
        <v>215</v>
      </c>
      <c r="G27" s="32" t="s">
        <v>168</v>
      </c>
      <c r="H27" s="36">
        <v>10</v>
      </c>
      <c r="I27" s="36">
        <v>8</v>
      </c>
      <c r="J27" s="36" t="s">
        <v>30</v>
      </c>
      <c r="K27" s="36">
        <v>6</v>
      </c>
      <c r="L27" s="44"/>
      <c r="M27" s="44"/>
      <c r="N27" s="44"/>
      <c r="O27" s="88"/>
      <c r="P27" s="38"/>
      <c r="Q27" s="39">
        <f t="shared" si="3"/>
        <v>3</v>
      </c>
      <c r="R27" s="40" t="str">
        <f t="shared" si="0"/>
        <v>F</v>
      </c>
      <c r="S27" s="41" t="str">
        <f t="shared" si="1"/>
        <v>Kém</v>
      </c>
      <c r="T27" s="42" t="str">
        <f t="shared" si="4"/>
        <v/>
      </c>
      <c r="U27" s="43" t="s">
        <v>307</v>
      </c>
      <c r="V27" s="3"/>
      <c r="W27" s="30"/>
      <c r="X27" s="81" t="str">
        <f t="shared" si="2"/>
        <v>Học lại</v>
      </c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</row>
    <row r="28" spans="2:39" ht="18.75" customHeight="1" x14ac:dyDescent="0.25">
      <c r="B28" s="31">
        <v>19</v>
      </c>
      <c r="C28" s="32" t="s">
        <v>216</v>
      </c>
      <c r="D28" s="33" t="s">
        <v>217</v>
      </c>
      <c r="E28" s="34" t="s">
        <v>79</v>
      </c>
      <c r="F28" s="35" t="s">
        <v>192</v>
      </c>
      <c r="G28" s="32" t="s">
        <v>184</v>
      </c>
      <c r="H28" s="36">
        <v>10</v>
      </c>
      <c r="I28" s="36">
        <v>8</v>
      </c>
      <c r="J28" s="36" t="s">
        <v>30</v>
      </c>
      <c r="K28" s="36">
        <v>7</v>
      </c>
      <c r="L28" s="44"/>
      <c r="M28" s="44"/>
      <c r="N28" s="44"/>
      <c r="O28" s="88"/>
      <c r="P28" s="38"/>
      <c r="Q28" s="39">
        <f t="shared" si="3"/>
        <v>3.2</v>
      </c>
      <c r="R28" s="40" t="str">
        <f t="shared" si="0"/>
        <v>F</v>
      </c>
      <c r="S28" s="41" t="str">
        <f t="shared" si="1"/>
        <v>Kém</v>
      </c>
      <c r="T28" s="42" t="str">
        <f t="shared" si="4"/>
        <v/>
      </c>
      <c r="U28" s="43" t="s">
        <v>307</v>
      </c>
      <c r="V28" s="3"/>
      <c r="W28" s="30"/>
      <c r="X28" s="81" t="str">
        <f t="shared" si="2"/>
        <v>Học lại</v>
      </c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</row>
    <row r="29" spans="2:39" ht="18.75" customHeight="1" x14ac:dyDescent="0.25">
      <c r="B29" s="31">
        <v>20</v>
      </c>
      <c r="C29" s="32" t="s">
        <v>218</v>
      </c>
      <c r="D29" s="33" t="s">
        <v>219</v>
      </c>
      <c r="E29" s="34" t="s">
        <v>79</v>
      </c>
      <c r="F29" s="35" t="s">
        <v>220</v>
      </c>
      <c r="G29" s="32" t="s">
        <v>174</v>
      </c>
      <c r="H29" s="36">
        <v>10</v>
      </c>
      <c r="I29" s="36">
        <v>8</v>
      </c>
      <c r="J29" s="36" t="s">
        <v>30</v>
      </c>
      <c r="K29" s="36">
        <v>7</v>
      </c>
      <c r="L29" s="44"/>
      <c r="M29" s="44"/>
      <c r="N29" s="44"/>
      <c r="O29" s="88"/>
      <c r="P29" s="38"/>
      <c r="Q29" s="39">
        <f t="shared" si="3"/>
        <v>3.2</v>
      </c>
      <c r="R29" s="40" t="str">
        <f t="shared" si="0"/>
        <v>F</v>
      </c>
      <c r="S29" s="41" t="str">
        <f t="shared" si="1"/>
        <v>Kém</v>
      </c>
      <c r="T29" s="42" t="str">
        <f t="shared" si="4"/>
        <v/>
      </c>
      <c r="U29" s="43" t="s">
        <v>307</v>
      </c>
      <c r="V29" s="3"/>
      <c r="W29" s="30"/>
      <c r="X29" s="81" t="str">
        <f t="shared" si="2"/>
        <v>Học lại</v>
      </c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</row>
    <row r="30" spans="2:39" ht="18.75" customHeight="1" x14ac:dyDescent="0.25">
      <c r="B30" s="31">
        <v>21</v>
      </c>
      <c r="C30" s="32" t="s">
        <v>221</v>
      </c>
      <c r="D30" s="33" t="s">
        <v>63</v>
      </c>
      <c r="E30" s="34" t="s">
        <v>79</v>
      </c>
      <c r="F30" s="35" t="s">
        <v>222</v>
      </c>
      <c r="G30" s="32" t="s">
        <v>168</v>
      </c>
      <c r="H30" s="36">
        <v>10</v>
      </c>
      <c r="I30" s="36">
        <v>9</v>
      </c>
      <c r="J30" s="36" t="s">
        <v>30</v>
      </c>
      <c r="K30" s="36">
        <v>7</v>
      </c>
      <c r="L30" s="44"/>
      <c r="M30" s="44"/>
      <c r="N30" s="44"/>
      <c r="O30" s="88"/>
      <c r="P30" s="38"/>
      <c r="Q30" s="39">
        <f t="shared" si="3"/>
        <v>3.3</v>
      </c>
      <c r="R30" s="40" t="str">
        <f t="shared" si="0"/>
        <v>F</v>
      </c>
      <c r="S30" s="41" t="str">
        <f t="shared" si="1"/>
        <v>Kém</v>
      </c>
      <c r="T30" s="42" t="str">
        <f t="shared" si="4"/>
        <v/>
      </c>
      <c r="U30" s="43" t="s">
        <v>307</v>
      </c>
      <c r="V30" s="3"/>
      <c r="W30" s="30"/>
      <c r="X30" s="81" t="str">
        <f t="shared" si="2"/>
        <v>Học lại</v>
      </c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</row>
    <row r="31" spans="2:39" ht="18.75" customHeight="1" x14ac:dyDescent="0.25">
      <c r="B31" s="31">
        <v>22</v>
      </c>
      <c r="C31" s="32" t="s">
        <v>223</v>
      </c>
      <c r="D31" s="33" t="s">
        <v>63</v>
      </c>
      <c r="E31" s="34" t="s">
        <v>79</v>
      </c>
      <c r="F31" s="35" t="s">
        <v>224</v>
      </c>
      <c r="G31" s="32" t="s">
        <v>184</v>
      </c>
      <c r="H31" s="36">
        <v>10</v>
      </c>
      <c r="I31" s="36">
        <v>10</v>
      </c>
      <c r="J31" s="36" t="s">
        <v>30</v>
      </c>
      <c r="K31" s="36">
        <v>7</v>
      </c>
      <c r="L31" s="44"/>
      <c r="M31" s="44"/>
      <c r="N31" s="44"/>
      <c r="O31" s="88"/>
      <c r="P31" s="38"/>
      <c r="Q31" s="39">
        <f t="shared" si="3"/>
        <v>3.4</v>
      </c>
      <c r="R31" s="40" t="str">
        <f t="shared" si="0"/>
        <v>F</v>
      </c>
      <c r="S31" s="41" t="str">
        <f t="shared" si="1"/>
        <v>Kém</v>
      </c>
      <c r="T31" s="42" t="str">
        <f t="shared" si="4"/>
        <v/>
      </c>
      <c r="U31" s="43" t="s">
        <v>307</v>
      </c>
      <c r="V31" s="3"/>
      <c r="W31" s="30"/>
      <c r="X31" s="81" t="str">
        <f t="shared" si="2"/>
        <v>Học lại</v>
      </c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</row>
    <row r="32" spans="2:39" ht="18.75" customHeight="1" x14ac:dyDescent="0.25">
      <c r="B32" s="31">
        <v>23</v>
      </c>
      <c r="C32" s="32" t="s">
        <v>225</v>
      </c>
      <c r="D32" s="33" t="s">
        <v>75</v>
      </c>
      <c r="E32" s="34" t="s">
        <v>226</v>
      </c>
      <c r="F32" s="35" t="s">
        <v>227</v>
      </c>
      <c r="G32" s="32" t="s">
        <v>177</v>
      </c>
      <c r="H32" s="36">
        <v>10</v>
      </c>
      <c r="I32" s="36">
        <v>6</v>
      </c>
      <c r="J32" s="36" t="s">
        <v>30</v>
      </c>
      <c r="K32" s="36">
        <v>7</v>
      </c>
      <c r="L32" s="44"/>
      <c r="M32" s="44"/>
      <c r="N32" s="44"/>
      <c r="O32" s="88"/>
      <c r="P32" s="38"/>
      <c r="Q32" s="39">
        <f t="shared" si="3"/>
        <v>3</v>
      </c>
      <c r="R32" s="40" t="str">
        <f t="shared" si="0"/>
        <v>F</v>
      </c>
      <c r="S32" s="41" t="str">
        <f t="shared" si="1"/>
        <v>Kém</v>
      </c>
      <c r="T32" s="42" t="str">
        <f t="shared" si="4"/>
        <v/>
      </c>
      <c r="U32" s="43" t="s">
        <v>307</v>
      </c>
      <c r="V32" s="3"/>
      <c r="W32" s="30"/>
      <c r="X32" s="81" t="str">
        <f t="shared" si="2"/>
        <v>Học lại</v>
      </c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</row>
    <row r="33" spans="2:39" ht="18.75" customHeight="1" x14ac:dyDescent="0.25">
      <c r="B33" s="31">
        <v>24</v>
      </c>
      <c r="C33" s="32" t="s">
        <v>228</v>
      </c>
      <c r="D33" s="33" t="s">
        <v>68</v>
      </c>
      <c r="E33" s="34" t="s">
        <v>229</v>
      </c>
      <c r="F33" s="35" t="s">
        <v>230</v>
      </c>
      <c r="G33" s="32" t="s">
        <v>184</v>
      </c>
      <c r="H33" s="36">
        <v>10</v>
      </c>
      <c r="I33" s="36">
        <v>9</v>
      </c>
      <c r="J33" s="36" t="s">
        <v>30</v>
      </c>
      <c r="K33" s="36">
        <v>6</v>
      </c>
      <c r="L33" s="44"/>
      <c r="M33" s="44"/>
      <c r="N33" s="44"/>
      <c r="O33" s="88"/>
      <c r="P33" s="38"/>
      <c r="Q33" s="39">
        <f t="shared" si="3"/>
        <v>3.1</v>
      </c>
      <c r="R33" s="40" t="str">
        <f t="shared" si="0"/>
        <v>F</v>
      </c>
      <c r="S33" s="41" t="str">
        <f t="shared" si="1"/>
        <v>Kém</v>
      </c>
      <c r="T33" s="42" t="str">
        <f t="shared" si="4"/>
        <v/>
      </c>
      <c r="U33" s="43" t="s">
        <v>307</v>
      </c>
      <c r="V33" s="3"/>
      <c r="W33" s="30"/>
      <c r="X33" s="81" t="str">
        <f t="shared" si="2"/>
        <v>Học lại</v>
      </c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</row>
    <row r="34" spans="2:39" ht="18.75" customHeight="1" x14ac:dyDescent="0.25">
      <c r="B34" s="31">
        <v>25</v>
      </c>
      <c r="C34" s="32" t="s">
        <v>231</v>
      </c>
      <c r="D34" s="33" t="s">
        <v>72</v>
      </c>
      <c r="E34" s="34" t="s">
        <v>82</v>
      </c>
      <c r="F34" s="35" t="s">
        <v>173</v>
      </c>
      <c r="G34" s="32" t="s">
        <v>184</v>
      </c>
      <c r="H34" s="36">
        <v>10</v>
      </c>
      <c r="I34" s="36">
        <v>9</v>
      </c>
      <c r="J34" s="36" t="s">
        <v>30</v>
      </c>
      <c r="K34" s="36">
        <v>6</v>
      </c>
      <c r="L34" s="44"/>
      <c r="M34" s="44"/>
      <c r="N34" s="44"/>
      <c r="O34" s="88"/>
      <c r="P34" s="38"/>
      <c r="Q34" s="39">
        <f t="shared" si="3"/>
        <v>3.1</v>
      </c>
      <c r="R34" s="40" t="str">
        <f t="shared" si="0"/>
        <v>F</v>
      </c>
      <c r="S34" s="41" t="str">
        <f t="shared" si="1"/>
        <v>Kém</v>
      </c>
      <c r="T34" s="42" t="str">
        <f t="shared" si="4"/>
        <v/>
      </c>
      <c r="U34" s="43" t="s">
        <v>307</v>
      </c>
      <c r="V34" s="3"/>
      <c r="W34" s="30"/>
      <c r="X34" s="81" t="str">
        <f t="shared" si="2"/>
        <v>Học lại</v>
      </c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</row>
    <row r="35" spans="2:39" ht="18.75" customHeight="1" x14ac:dyDescent="0.25">
      <c r="B35" s="31">
        <v>26</v>
      </c>
      <c r="C35" s="32" t="s">
        <v>232</v>
      </c>
      <c r="D35" s="33" t="s">
        <v>98</v>
      </c>
      <c r="E35" s="34" t="s">
        <v>233</v>
      </c>
      <c r="F35" s="35" t="s">
        <v>234</v>
      </c>
      <c r="G35" s="32" t="s">
        <v>168</v>
      </c>
      <c r="H35" s="36">
        <v>8</v>
      </c>
      <c r="I35" s="36">
        <v>8</v>
      </c>
      <c r="J35" s="36" t="s">
        <v>30</v>
      </c>
      <c r="K35" s="36">
        <v>5</v>
      </c>
      <c r="L35" s="44"/>
      <c r="M35" s="44"/>
      <c r="N35" s="44"/>
      <c r="O35" s="88"/>
      <c r="P35" s="38"/>
      <c r="Q35" s="39">
        <f t="shared" si="3"/>
        <v>2.6</v>
      </c>
      <c r="R35" s="40" t="str">
        <f t="shared" si="0"/>
        <v>F</v>
      </c>
      <c r="S35" s="41" t="str">
        <f t="shared" si="1"/>
        <v>Kém</v>
      </c>
      <c r="T35" s="42" t="str">
        <f t="shared" si="4"/>
        <v/>
      </c>
      <c r="U35" s="43" t="s">
        <v>307</v>
      </c>
      <c r="V35" s="3"/>
      <c r="W35" s="30"/>
      <c r="X35" s="81" t="str">
        <f t="shared" si="2"/>
        <v>Học lại</v>
      </c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</row>
    <row r="36" spans="2:39" ht="18.75" customHeight="1" x14ac:dyDescent="0.25">
      <c r="B36" s="31">
        <v>27</v>
      </c>
      <c r="C36" s="32" t="s">
        <v>235</v>
      </c>
      <c r="D36" s="33" t="s">
        <v>119</v>
      </c>
      <c r="E36" s="34" t="s">
        <v>138</v>
      </c>
      <c r="F36" s="35" t="s">
        <v>236</v>
      </c>
      <c r="G36" s="32" t="s">
        <v>184</v>
      </c>
      <c r="H36" s="36">
        <v>8</v>
      </c>
      <c r="I36" s="36">
        <v>9</v>
      </c>
      <c r="J36" s="36" t="s">
        <v>30</v>
      </c>
      <c r="K36" s="36">
        <v>6</v>
      </c>
      <c r="L36" s="44"/>
      <c r="M36" s="44"/>
      <c r="N36" s="44"/>
      <c r="O36" s="88"/>
      <c r="P36" s="38"/>
      <c r="Q36" s="39">
        <f t="shared" si="3"/>
        <v>2.9</v>
      </c>
      <c r="R36" s="40" t="str">
        <f t="shared" si="0"/>
        <v>F</v>
      </c>
      <c r="S36" s="41" t="str">
        <f t="shared" si="1"/>
        <v>Kém</v>
      </c>
      <c r="T36" s="42" t="str">
        <f t="shared" si="4"/>
        <v/>
      </c>
      <c r="U36" s="43" t="s">
        <v>309</v>
      </c>
      <c r="V36" s="3"/>
      <c r="W36" s="30"/>
      <c r="X36" s="81" t="str">
        <f t="shared" si="2"/>
        <v>Học lại</v>
      </c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</row>
    <row r="37" spans="2:39" ht="18.75" customHeight="1" x14ac:dyDescent="0.25">
      <c r="B37" s="31">
        <v>28</v>
      </c>
      <c r="C37" s="32" t="s">
        <v>237</v>
      </c>
      <c r="D37" s="33" t="s">
        <v>109</v>
      </c>
      <c r="E37" s="34" t="s">
        <v>238</v>
      </c>
      <c r="F37" s="35" t="s">
        <v>239</v>
      </c>
      <c r="G37" s="32" t="s">
        <v>174</v>
      </c>
      <c r="H37" s="36">
        <v>8</v>
      </c>
      <c r="I37" s="36">
        <v>8</v>
      </c>
      <c r="J37" s="36" t="s">
        <v>30</v>
      </c>
      <c r="K37" s="36">
        <v>5</v>
      </c>
      <c r="L37" s="44"/>
      <c r="M37" s="44"/>
      <c r="N37" s="44"/>
      <c r="O37" s="88"/>
      <c r="P37" s="38"/>
      <c r="Q37" s="39">
        <f t="shared" si="3"/>
        <v>2.6</v>
      </c>
      <c r="R37" s="40" t="str">
        <f t="shared" si="0"/>
        <v>F</v>
      </c>
      <c r="S37" s="41" t="str">
        <f t="shared" si="1"/>
        <v>Kém</v>
      </c>
      <c r="T37" s="42" t="str">
        <f t="shared" si="4"/>
        <v/>
      </c>
      <c r="U37" s="43" t="s">
        <v>309</v>
      </c>
      <c r="V37" s="3"/>
      <c r="W37" s="30"/>
      <c r="X37" s="81" t="str">
        <f t="shared" si="2"/>
        <v>Học lại</v>
      </c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</row>
    <row r="38" spans="2:39" ht="18.75" customHeight="1" x14ac:dyDescent="0.25">
      <c r="B38" s="31">
        <v>29</v>
      </c>
      <c r="C38" s="32" t="s">
        <v>240</v>
      </c>
      <c r="D38" s="33" t="s">
        <v>241</v>
      </c>
      <c r="E38" s="34" t="s">
        <v>85</v>
      </c>
      <c r="F38" s="35" t="s">
        <v>242</v>
      </c>
      <c r="G38" s="32" t="s">
        <v>174</v>
      </c>
      <c r="H38" s="36">
        <v>8</v>
      </c>
      <c r="I38" s="36">
        <v>9</v>
      </c>
      <c r="J38" s="36" t="s">
        <v>30</v>
      </c>
      <c r="K38" s="36">
        <v>7</v>
      </c>
      <c r="L38" s="44"/>
      <c r="M38" s="44"/>
      <c r="N38" s="44"/>
      <c r="O38" s="88"/>
      <c r="P38" s="38"/>
      <c r="Q38" s="39">
        <f t="shared" si="3"/>
        <v>3.1</v>
      </c>
      <c r="R38" s="40" t="str">
        <f t="shared" si="0"/>
        <v>F</v>
      </c>
      <c r="S38" s="41" t="str">
        <f t="shared" si="1"/>
        <v>Kém</v>
      </c>
      <c r="T38" s="42" t="str">
        <f t="shared" si="4"/>
        <v/>
      </c>
      <c r="U38" s="43" t="s">
        <v>309</v>
      </c>
      <c r="V38" s="3"/>
      <c r="W38" s="30"/>
      <c r="X38" s="81" t="str">
        <f t="shared" si="2"/>
        <v>Học lại</v>
      </c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</row>
    <row r="39" spans="2:39" ht="18.75" customHeight="1" x14ac:dyDescent="0.25">
      <c r="B39" s="31">
        <v>30</v>
      </c>
      <c r="C39" s="32" t="s">
        <v>243</v>
      </c>
      <c r="D39" s="33" t="s">
        <v>92</v>
      </c>
      <c r="E39" s="34" t="s">
        <v>85</v>
      </c>
      <c r="F39" s="35" t="s">
        <v>244</v>
      </c>
      <c r="G39" s="32" t="s">
        <v>168</v>
      </c>
      <c r="H39" s="36">
        <v>7</v>
      </c>
      <c r="I39" s="36">
        <v>6</v>
      </c>
      <c r="J39" s="36" t="s">
        <v>30</v>
      </c>
      <c r="K39" s="36">
        <v>5</v>
      </c>
      <c r="L39" s="44"/>
      <c r="M39" s="44"/>
      <c r="N39" s="44"/>
      <c r="O39" s="88"/>
      <c r="P39" s="38"/>
      <c r="Q39" s="39">
        <f t="shared" si="3"/>
        <v>2.2999999999999998</v>
      </c>
      <c r="R39" s="40" t="str">
        <f t="shared" si="0"/>
        <v>F</v>
      </c>
      <c r="S39" s="41" t="str">
        <f t="shared" si="1"/>
        <v>Kém</v>
      </c>
      <c r="T39" s="42" t="str">
        <f t="shared" si="4"/>
        <v/>
      </c>
      <c r="U39" s="43" t="s">
        <v>309</v>
      </c>
      <c r="V39" s="3"/>
      <c r="W39" s="30"/>
      <c r="X39" s="81" t="str">
        <f t="shared" si="2"/>
        <v>Học lại</v>
      </c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</row>
    <row r="40" spans="2:39" ht="18.75" customHeight="1" x14ac:dyDescent="0.25">
      <c r="B40" s="31">
        <v>31</v>
      </c>
      <c r="C40" s="32" t="s">
        <v>245</v>
      </c>
      <c r="D40" s="33" t="s">
        <v>161</v>
      </c>
      <c r="E40" s="34" t="s">
        <v>85</v>
      </c>
      <c r="F40" s="35" t="s">
        <v>246</v>
      </c>
      <c r="G40" s="32" t="s">
        <v>184</v>
      </c>
      <c r="H40" s="36">
        <v>10</v>
      </c>
      <c r="I40" s="36">
        <v>9</v>
      </c>
      <c r="J40" s="36" t="s">
        <v>30</v>
      </c>
      <c r="K40" s="36">
        <v>6</v>
      </c>
      <c r="L40" s="44"/>
      <c r="M40" s="44"/>
      <c r="N40" s="44"/>
      <c r="O40" s="88"/>
      <c r="P40" s="38"/>
      <c r="Q40" s="39">
        <f t="shared" si="3"/>
        <v>3.1</v>
      </c>
      <c r="R40" s="40" t="str">
        <f t="shared" si="0"/>
        <v>F</v>
      </c>
      <c r="S40" s="41" t="str">
        <f t="shared" si="1"/>
        <v>Kém</v>
      </c>
      <c r="T40" s="42" t="str">
        <f t="shared" si="4"/>
        <v/>
      </c>
      <c r="U40" s="43" t="s">
        <v>309</v>
      </c>
      <c r="V40" s="3"/>
      <c r="W40" s="30"/>
      <c r="X40" s="81" t="str">
        <f t="shared" si="2"/>
        <v>Học lại</v>
      </c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</row>
    <row r="41" spans="2:39" ht="18.75" customHeight="1" x14ac:dyDescent="0.25">
      <c r="B41" s="31">
        <v>32</v>
      </c>
      <c r="C41" s="32" t="s">
        <v>247</v>
      </c>
      <c r="D41" s="33" t="s">
        <v>248</v>
      </c>
      <c r="E41" s="34" t="s">
        <v>249</v>
      </c>
      <c r="F41" s="35" t="s">
        <v>250</v>
      </c>
      <c r="G41" s="32" t="s">
        <v>177</v>
      </c>
      <c r="H41" s="36">
        <v>10</v>
      </c>
      <c r="I41" s="36">
        <v>9</v>
      </c>
      <c r="J41" s="36" t="s">
        <v>30</v>
      </c>
      <c r="K41" s="36">
        <v>8</v>
      </c>
      <c r="L41" s="44"/>
      <c r="M41" s="44"/>
      <c r="N41" s="44"/>
      <c r="O41" s="88"/>
      <c r="P41" s="38"/>
      <c r="Q41" s="39">
        <f t="shared" si="3"/>
        <v>3.5</v>
      </c>
      <c r="R41" s="40" t="str">
        <f t="shared" si="0"/>
        <v>F</v>
      </c>
      <c r="S41" s="41" t="str">
        <f t="shared" si="1"/>
        <v>Kém</v>
      </c>
      <c r="T41" s="42" t="str">
        <f t="shared" si="4"/>
        <v/>
      </c>
      <c r="U41" s="43" t="s">
        <v>309</v>
      </c>
      <c r="V41" s="3"/>
      <c r="W41" s="30"/>
      <c r="X41" s="81" t="str">
        <f t="shared" si="2"/>
        <v>Học lại</v>
      </c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</row>
    <row r="42" spans="2:39" ht="18.75" customHeight="1" x14ac:dyDescent="0.25">
      <c r="B42" s="31">
        <v>33</v>
      </c>
      <c r="C42" s="32" t="s">
        <v>251</v>
      </c>
      <c r="D42" s="33" t="s">
        <v>252</v>
      </c>
      <c r="E42" s="34" t="s">
        <v>87</v>
      </c>
      <c r="F42" s="35" t="s">
        <v>253</v>
      </c>
      <c r="G42" s="32" t="s">
        <v>168</v>
      </c>
      <c r="H42" s="36">
        <v>10</v>
      </c>
      <c r="I42" s="36">
        <v>7</v>
      </c>
      <c r="J42" s="36" t="s">
        <v>30</v>
      </c>
      <c r="K42" s="36">
        <v>7</v>
      </c>
      <c r="L42" s="44"/>
      <c r="M42" s="44"/>
      <c r="N42" s="44"/>
      <c r="O42" s="88"/>
      <c r="P42" s="38"/>
      <c r="Q42" s="39">
        <f t="shared" si="3"/>
        <v>3.1</v>
      </c>
      <c r="R42" s="40" t="str">
        <f t="shared" si="0"/>
        <v>F</v>
      </c>
      <c r="S42" s="41" t="str">
        <f t="shared" si="1"/>
        <v>Kém</v>
      </c>
      <c r="T42" s="42" t="str">
        <f t="shared" si="4"/>
        <v/>
      </c>
      <c r="U42" s="43" t="s">
        <v>309</v>
      </c>
      <c r="V42" s="3"/>
      <c r="W42" s="30"/>
      <c r="X42" s="81" t="str">
        <f t="shared" si="2"/>
        <v>Học lại</v>
      </c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</row>
    <row r="43" spans="2:39" ht="18.75" customHeight="1" x14ac:dyDescent="0.25">
      <c r="B43" s="31">
        <v>34</v>
      </c>
      <c r="C43" s="32" t="s">
        <v>254</v>
      </c>
      <c r="D43" s="33" t="s">
        <v>255</v>
      </c>
      <c r="E43" s="34" t="s">
        <v>256</v>
      </c>
      <c r="F43" s="35" t="s">
        <v>257</v>
      </c>
      <c r="G43" s="32" t="s">
        <v>177</v>
      </c>
      <c r="H43" s="36">
        <v>8</v>
      </c>
      <c r="I43" s="36">
        <v>8</v>
      </c>
      <c r="J43" s="36" t="s">
        <v>30</v>
      </c>
      <c r="K43" s="36">
        <v>7</v>
      </c>
      <c r="L43" s="44"/>
      <c r="M43" s="44"/>
      <c r="N43" s="44"/>
      <c r="O43" s="88"/>
      <c r="P43" s="38"/>
      <c r="Q43" s="39">
        <f t="shared" si="3"/>
        <v>3</v>
      </c>
      <c r="R43" s="40" t="str">
        <f t="shared" si="0"/>
        <v>F</v>
      </c>
      <c r="S43" s="41" t="str">
        <f t="shared" si="1"/>
        <v>Kém</v>
      </c>
      <c r="T43" s="42" t="str">
        <f t="shared" si="4"/>
        <v/>
      </c>
      <c r="U43" s="43" t="s">
        <v>309</v>
      </c>
      <c r="V43" s="3"/>
      <c r="W43" s="30"/>
      <c r="X43" s="81" t="str">
        <f t="shared" si="2"/>
        <v>Học lại</v>
      </c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</row>
    <row r="44" spans="2:39" ht="18.75" customHeight="1" x14ac:dyDescent="0.25">
      <c r="B44" s="31">
        <v>35</v>
      </c>
      <c r="C44" s="32" t="s">
        <v>258</v>
      </c>
      <c r="D44" s="33" t="s">
        <v>259</v>
      </c>
      <c r="E44" s="34" t="s">
        <v>88</v>
      </c>
      <c r="F44" s="35" t="s">
        <v>260</v>
      </c>
      <c r="G44" s="32" t="s">
        <v>168</v>
      </c>
      <c r="H44" s="36">
        <v>10</v>
      </c>
      <c r="I44" s="36">
        <v>8</v>
      </c>
      <c r="J44" s="36" t="s">
        <v>30</v>
      </c>
      <c r="K44" s="36">
        <v>7</v>
      </c>
      <c r="L44" s="44"/>
      <c r="M44" s="44"/>
      <c r="N44" s="44"/>
      <c r="O44" s="88"/>
      <c r="P44" s="38"/>
      <c r="Q44" s="39">
        <f t="shared" si="3"/>
        <v>3.2</v>
      </c>
      <c r="R44" s="40" t="str">
        <f t="shared" si="0"/>
        <v>F</v>
      </c>
      <c r="S44" s="41" t="str">
        <f t="shared" si="1"/>
        <v>Kém</v>
      </c>
      <c r="T44" s="42" t="str">
        <f t="shared" si="4"/>
        <v/>
      </c>
      <c r="U44" s="43" t="s">
        <v>309</v>
      </c>
      <c r="V44" s="3"/>
      <c r="W44" s="30"/>
      <c r="X44" s="81" t="str">
        <f t="shared" si="2"/>
        <v>Học lại</v>
      </c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</row>
    <row r="45" spans="2:39" ht="18.75" customHeight="1" x14ac:dyDescent="0.25">
      <c r="B45" s="31">
        <v>36</v>
      </c>
      <c r="C45" s="32" t="s">
        <v>261</v>
      </c>
      <c r="D45" s="33" t="s">
        <v>75</v>
      </c>
      <c r="E45" s="34" t="s">
        <v>262</v>
      </c>
      <c r="F45" s="35" t="s">
        <v>263</v>
      </c>
      <c r="G45" s="32" t="s">
        <v>168</v>
      </c>
      <c r="H45" s="36">
        <v>10</v>
      </c>
      <c r="I45" s="36">
        <v>9</v>
      </c>
      <c r="J45" s="36" t="s">
        <v>30</v>
      </c>
      <c r="K45" s="36">
        <v>7</v>
      </c>
      <c r="L45" s="44"/>
      <c r="M45" s="44"/>
      <c r="N45" s="44"/>
      <c r="O45" s="88"/>
      <c r="P45" s="38"/>
      <c r="Q45" s="39">
        <f t="shared" si="3"/>
        <v>3.3</v>
      </c>
      <c r="R45" s="40" t="str">
        <f t="shared" si="0"/>
        <v>F</v>
      </c>
      <c r="S45" s="41" t="str">
        <f t="shared" si="1"/>
        <v>Kém</v>
      </c>
      <c r="T45" s="42" t="str">
        <f t="shared" si="4"/>
        <v/>
      </c>
      <c r="U45" s="43" t="s">
        <v>309</v>
      </c>
      <c r="V45" s="3"/>
      <c r="W45" s="30"/>
      <c r="X45" s="81" t="str">
        <f t="shared" si="2"/>
        <v>Học lại</v>
      </c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</row>
    <row r="46" spans="2:39" ht="18.75" customHeight="1" x14ac:dyDescent="0.25">
      <c r="B46" s="31">
        <v>37</v>
      </c>
      <c r="C46" s="32" t="s">
        <v>264</v>
      </c>
      <c r="D46" s="33" t="s">
        <v>98</v>
      </c>
      <c r="E46" s="34" t="s">
        <v>265</v>
      </c>
      <c r="F46" s="35" t="s">
        <v>266</v>
      </c>
      <c r="G46" s="32" t="s">
        <v>168</v>
      </c>
      <c r="H46" s="36">
        <v>10</v>
      </c>
      <c r="I46" s="36">
        <v>9</v>
      </c>
      <c r="J46" s="36" t="s">
        <v>30</v>
      </c>
      <c r="K46" s="36">
        <v>7</v>
      </c>
      <c r="L46" s="44"/>
      <c r="M46" s="44"/>
      <c r="N46" s="44"/>
      <c r="O46" s="88"/>
      <c r="P46" s="38"/>
      <c r="Q46" s="39">
        <f t="shared" si="3"/>
        <v>3.3</v>
      </c>
      <c r="R46" s="40" t="str">
        <f t="shared" si="0"/>
        <v>F</v>
      </c>
      <c r="S46" s="41" t="str">
        <f t="shared" si="1"/>
        <v>Kém</v>
      </c>
      <c r="T46" s="42" t="str">
        <f t="shared" si="4"/>
        <v/>
      </c>
      <c r="U46" s="43" t="s">
        <v>309</v>
      </c>
      <c r="V46" s="3"/>
      <c r="W46" s="30"/>
      <c r="X46" s="81" t="str">
        <f t="shared" si="2"/>
        <v>Học lại</v>
      </c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</row>
    <row r="47" spans="2:39" ht="18.75" customHeight="1" x14ac:dyDescent="0.25">
      <c r="B47" s="31">
        <v>38</v>
      </c>
      <c r="C47" s="32" t="s">
        <v>267</v>
      </c>
      <c r="D47" s="33" t="s">
        <v>73</v>
      </c>
      <c r="E47" s="34" t="s">
        <v>268</v>
      </c>
      <c r="F47" s="35" t="s">
        <v>269</v>
      </c>
      <c r="G47" s="32" t="s">
        <v>174</v>
      </c>
      <c r="H47" s="36">
        <v>10</v>
      </c>
      <c r="I47" s="36">
        <v>8</v>
      </c>
      <c r="J47" s="36" t="s">
        <v>30</v>
      </c>
      <c r="K47" s="36">
        <v>7</v>
      </c>
      <c r="L47" s="44"/>
      <c r="M47" s="44"/>
      <c r="N47" s="44"/>
      <c r="O47" s="88"/>
      <c r="P47" s="38"/>
      <c r="Q47" s="39">
        <f t="shared" si="3"/>
        <v>3.2</v>
      </c>
      <c r="R47" s="40" t="str">
        <f t="shared" si="0"/>
        <v>F</v>
      </c>
      <c r="S47" s="41" t="str">
        <f t="shared" si="1"/>
        <v>Kém</v>
      </c>
      <c r="T47" s="42" t="str">
        <f t="shared" si="4"/>
        <v/>
      </c>
      <c r="U47" s="43" t="s">
        <v>309</v>
      </c>
      <c r="V47" s="3"/>
      <c r="W47" s="30"/>
      <c r="X47" s="81" t="str">
        <f t="shared" si="2"/>
        <v>Học lại</v>
      </c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69"/>
      <c r="AL47" s="69"/>
      <c r="AM47" s="69"/>
    </row>
    <row r="48" spans="2:39" ht="18.75" customHeight="1" x14ac:dyDescent="0.25">
      <c r="B48" s="31">
        <v>39</v>
      </c>
      <c r="C48" s="32" t="s">
        <v>270</v>
      </c>
      <c r="D48" s="33" t="s">
        <v>75</v>
      </c>
      <c r="E48" s="34" t="s">
        <v>93</v>
      </c>
      <c r="F48" s="35" t="s">
        <v>271</v>
      </c>
      <c r="G48" s="32" t="s">
        <v>168</v>
      </c>
      <c r="H48" s="36">
        <v>6</v>
      </c>
      <c r="I48" s="36">
        <v>8</v>
      </c>
      <c r="J48" s="36" t="s">
        <v>30</v>
      </c>
      <c r="K48" s="36">
        <v>5</v>
      </c>
      <c r="L48" s="44"/>
      <c r="M48" s="44"/>
      <c r="N48" s="44"/>
      <c r="O48" s="88"/>
      <c r="P48" s="38"/>
      <c r="Q48" s="39">
        <f t="shared" si="3"/>
        <v>2.4</v>
      </c>
      <c r="R48" s="40" t="str">
        <f t="shared" si="0"/>
        <v>F</v>
      </c>
      <c r="S48" s="41" t="str">
        <f t="shared" si="1"/>
        <v>Kém</v>
      </c>
      <c r="T48" s="42" t="str">
        <f t="shared" si="4"/>
        <v/>
      </c>
      <c r="U48" s="43" t="s">
        <v>309</v>
      </c>
      <c r="V48" s="3"/>
      <c r="W48" s="30"/>
      <c r="X48" s="81" t="str">
        <f t="shared" si="2"/>
        <v>Học lại</v>
      </c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69"/>
      <c r="AM48" s="69"/>
    </row>
    <row r="49" spans="1:39" ht="18.75" customHeight="1" x14ac:dyDescent="0.25">
      <c r="B49" s="31">
        <v>40</v>
      </c>
      <c r="C49" s="32" t="s">
        <v>272</v>
      </c>
      <c r="D49" s="33" t="s">
        <v>273</v>
      </c>
      <c r="E49" s="34" t="s">
        <v>93</v>
      </c>
      <c r="F49" s="35" t="s">
        <v>246</v>
      </c>
      <c r="G49" s="32" t="s">
        <v>177</v>
      </c>
      <c r="H49" s="36">
        <v>8</v>
      </c>
      <c r="I49" s="36">
        <v>6</v>
      </c>
      <c r="J49" s="36" t="s">
        <v>30</v>
      </c>
      <c r="K49" s="36">
        <v>7</v>
      </c>
      <c r="L49" s="44"/>
      <c r="M49" s="44"/>
      <c r="N49" s="44"/>
      <c r="O49" s="88"/>
      <c r="P49" s="38"/>
      <c r="Q49" s="39">
        <f t="shared" si="3"/>
        <v>2.8</v>
      </c>
      <c r="R49" s="40" t="str">
        <f t="shared" si="0"/>
        <v>F</v>
      </c>
      <c r="S49" s="41" t="str">
        <f t="shared" si="1"/>
        <v>Kém</v>
      </c>
      <c r="T49" s="42" t="str">
        <f t="shared" si="4"/>
        <v/>
      </c>
      <c r="U49" s="43" t="s">
        <v>309</v>
      </c>
      <c r="V49" s="3"/>
      <c r="W49" s="30"/>
      <c r="X49" s="81" t="str">
        <f t="shared" si="2"/>
        <v>Học lại</v>
      </c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69"/>
    </row>
    <row r="50" spans="1:39" ht="18.75" customHeight="1" x14ac:dyDescent="0.25">
      <c r="B50" s="31">
        <v>41</v>
      </c>
      <c r="C50" s="32" t="s">
        <v>274</v>
      </c>
      <c r="D50" s="33" t="s">
        <v>275</v>
      </c>
      <c r="E50" s="34" t="s">
        <v>94</v>
      </c>
      <c r="F50" s="35" t="s">
        <v>276</v>
      </c>
      <c r="G50" s="32" t="s">
        <v>177</v>
      </c>
      <c r="H50" s="36">
        <v>10</v>
      </c>
      <c r="I50" s="36">
        <v>10</v>
      </c>
      <c r="J50" s="36" t="s">
        <v>30</v>
      </c>
      <c r="K50" s="36">
        <v>8</v>
      </c>
      <c r="L50" s="44"/>
      <c r="M50" s="44"/>
      <c r="N50" s="44"/>
      <c r="O50" s="88"/>
      <c r="P50" s="38"/>
      <c r="Q50" s="39">
        <f t="shared" si="3"/>
        <v>3.6</v>
      </c>
      <c r="R50" s="40" t="str">
        <f t="shared" si="0"/>
        <v>F</v>
      </c>
      <c r="S50" s="41" t="str">
        <f t="shared" si="1"/>
        <v>Kém</v>
      </c>
      <c r="T50" s="42" t="str">
        <f t="shared" si="4"/>
        <v/>
      </c>
      <c r="U50" s="43" t="s">
        <v>309</v>
      </c>
      <c r="V50" s="3"/>
      <c r="W50" s="30"/>
      <c r="X50" s="81" t="str">
        <f t="shared" si="2"/>
        <v>Học lại</v>
      </c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  <c r="AM50" s="69"/>
    </row>
    <row r="51" spans="1:39" ht="18.75" customHeight="1" x14ac:dyDescent="0.25">
      <c r="B51" s="31">
        <v>42</v>
      </c>
      <c r="C51" s="32" t="s">
        <v>277</v>
      </c>
      <c r="D51" s="33" t="s">
        <v>77</v>
      </c>
      <c r="E51" s="34" t="s">
        <v>144</v>
      </c>
      <c r="F51" s="35" t="s">
        <v>278</v>
      </c>
      <c r="G51" s="32" t="s">
        <v>174</v>
      </c>
      <c r="H51" s="36">
        <v>10</v>
      </c>
      <c r="I51" s="36">
        <v>9</v>
      </c>
      <c r="J51" s="36" t="s">
        <v>30</v>
      </c>
      <c r="K51" s="36">
        <v>8</v>
      </c>
      <c r="L51" s="44"/>
      <c r="M51" s="44"/>
      <c r="N51" s="44"/>
      <c r="O51" s="88"/>
      <c r="P51" s="38"/>
      <c r="Q51" s="39">
        <f t="shared" si="3"/>
        <v>3.5</v>
      </c>
      <c r="R51" s="40" t="str">
        <f t="shared" si="0"/>
        <v>F</v>
      </c>
      <c r="S51" s="41" t="str">
        <f t="shared" si="1"/>
        <v>Kém</v>
      </c>
      <c r="T51" s="42" t="str">
        <f t="shared" si="4"/>
        <v/>
      </c>
      <c r="U51" s="43" t="s">
        <v>309</v>
      </c>
      <c r="V51" s="3"/>
      <c r="W51" s="30"/>
      <c r="X51" s="81" t="str">
        <f t="shared" si="2"/>
        <v>Học lại</v>
      </c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</row>
    <row r="52" spans="1:39" ht="18.75" customHeight="1" x14ac:dyDescent="0.25">
      <c r="B52" s="31">
        <v>43</v>
      </c>
      <c r="C52" s="32" t="s">
        <v>279</v>
      </c>
      <c r="D52" s="33" t="s">
        <v>280</v>
      </c>
      <c r="E52" s="34" t="s">
        <v>281</v>
      </c>
      <c r="F52" s="35" t="s">
        <v>282</v>
      </c>
      <c r="G52" s="32" t="s">
        <v>174</v>
      </c>
      <c r="H52" s="36">
        <v>8</v>
      </c>
      <c r="I52" s="36">
        <v>8</v>
      </c>
      <c r="J52" s="36" t="s">
        <v>30</v>
      </c>
      <c r="K52" s="36">
        <v>6</v>
      </c>
      <c r="L52" s="44"/>
      <c r="M52" s="44"/>
      <c r="N52" s="44"/>
      <c r="O52" s="88"/>
      <c r="P52" s="38"/>
      <c r="Q52" s="39">
        <f t="shared" si="3"/>
        <v>2.8</v>
      </c>
      <c r="R52" s="40" t="str">
        <f t="shared" si="0"/>
        <v>F</v>
      </c>
      <c r="S52" s="41" t="str">
        <f t="shared" si="1"/>
        <v>Kém</v>
      </c>
      <c r="T52" s="42" t="str">
        <f t="shared" si="4"/>
        <v/>
      </c>
      <c r="U52" s="43" t="s">
        <v>309</v>
      </c>
      <c r="V52" s="3"/>
      <c r="W52" s="30"/>
      <c r="X52" s="81" t="str">
        <f t="shared" si="2"/>
        <v>Học lại</v>
      </c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</row>
    <row r="53" spans="1:39" ht="18.75" customHeight="1" x14ac:dyDescent="0.25">
      <c r="B53" s="31">
        <v>44</v>
      </c>
      <c r="C53" s="32" t="s">
        <v>283</v>
      </c>
      <c r="D53" s="33" t="s">
        <v>284</v>
      </c>
      <c r="E53" s="34" t="s">
        <v>96</v>
      </c>
      <c r="F53" s="35" t="s">
        <v>285</v>
      </c>
      <c r="G53" s="32" t="s">
        <v>177</v>
      </c>
      <c r="H53" s="36">
        <v>10</v>
      </c>
      <c r="I53" s="36">
        <v>6</v>
      </c>
      <c r="J53" s="36" t="s">
        <v>30</v>
      </c>
      <c r="K53" s="36">
        <v>8</v>
      </c>
      <c r="L53" s="44"/>
      <c r="M53" s="44"/>
      <c r="N53" s="44"/>
      <c r="O53" s="88"/>
      <c r="P53" s="38"/>
      <c r="Q53" s="39">
        <f t="shared" si="3"/>
        <v>3.2</v>
      </c>
      <c r="R53" s="40" t="str">
        <f t="shared" si="0"/>
        <v>F</v>
      </c>
      <c r="S53" s="41" t="str">
        <f t="shared" si="1"/>
        <v>Kém</v>
      </c>
      <c r="T53" s="42" t="str">
        <f t="shared" si="4"/>
        <v/>
      </c>
      <c r="U53" s="43" t="s">
        <v>309</v>
      </c>
      <c r="V53" s="3"/>
      <c r="W53" s="30"/>
      <c r="X53" s="81" t="str">
        <f t="shared" si="2"/>
        <v>Học lại</v>
      </c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69"/>
      <c r="AJ53" s="69"/>
      <c r="AK53" s="69"/>
      <c r="AL53" s="69"/>
      <c r="AM53" s="69"/>
    </row>
    <row r="54" spans="1:39" ht="18.75" customHeight="1" x14ac:dyDescent="0.25">
      <c r="B54" s="31">
        <v>45</v>
      </c>
      <c r="C54" s="32" t="s">
        <v>286</v>
      </c>
      <c r="D54" s="33" t="s">
        <v>287</v>
      </c>
      <c r="E54" s="34" t="s">
        <v>96</v>
      </c>
      <c r="F54" s="35" t="s">
        <v>244</v>
      </c>
      <c r="G54" s="32" t="s">
        <v>177</v>
      </c>
      <c r="H54" s="36">
        <v>10</v>
      </c>
      <c r="I54" s="36">
        <v>8</v>
      </c>
      <c r="J54" s="36" t="s">
        <v>30</v>
      </c>
      <c r="K54" s="36">
        <v>7</v>
      </c>
      <c r="L54" s="44"/>
      <c r="M54" s="44"/>
      <c r="N54" s="44"/>
      <c r="O54" s="88"/>
      <c r="P54" s="38"/>
      <c r="Q54" s="39">
        <f t="shared" si="3"/>
        <v>3.2</v>
      </c>
      <c r="R54" s="40" t="str">
        <f t="shared" si="0"/>
        <v>F</v>
      </c>
      <c r="S54" s="41" t="str">
        <f t="shared" si="1"/>
        <v>Kém</v>
      </c>
      <c r="T54" s="42" t="str">
        <f t="shared" si="4"/>
        <v/>
      </c>
      <c r="U54" s="43" t="s">
        <v>309</v>
      </c>
      <c r="V54" s="3"/>
      <c r="W54" s="30"/>
      <c r="X54" s="81" t="str">
        <f t="shared" si="2"/>
        <v>Học lại</v>
      </c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</row>
    <row r="55" spans="1:39" ht="18.75" customHeight="1" x14ac:dyDescent="0.25">
      <c r="B55" s="31">
        <v>46</v>
      </c>
      <c r="C55" s="32" t="s">
        <v>288</v>
      </c>
      <c r="D55" s="33" t="s">
        <v>289</v>
      </c>
      <c r="E55" s="34" t="s">
        <v>145</v>
      </c>
      <c r="F55" s="35" t="s">
        <v>290</v>
      </c>
      <c r="G55" s="32" t="s">
        <v>168</v>
      </c>
      <c r="H55" s="36">
        <v>10</v>
      </c>
      <c r="I55" s="36">
        <v>8</v>
      </c>
      <c r="J55" s="36" t="s">
        <v>30</v>
      </c>
      <c r="K55" s="36">
        <v>7</v>
      </c>
      <c r="L55" s="44"/>
      <c r="M55" s="44"/>
      <c r="N55" s="44"/>
      <c r="O55" s="88"/>
      <c r="P55" s="38"/>
      <c r="Q55" s="39">
        <f t="shared" si="3"/>
        <v>3.2</v>
      </c>
      <c r="R55" s="40" t="str">
        <f t="shared" si="0"/>
        <v>F</v>
      </c>
      <c r="S55" s="41" t="str">
        <f t="shared" si="1"/>
        <v>Kém</v>
      </c>
      <c r="T55" s="42" t="str">
        <f t="shared" si="4"/>
        <v/>
      </c>
      <c r="U55" s="43" t="s">
        <v>309</v>
      </c>
      <c r="V55" s="3"/>
      <c r="W55" s="30"/>
      <c r="X55" s="81" t="str">
        <f t="shared" si="2"/>
        <v>Học lại</v>
      </c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</row>
    <row r="56" spans="1:39" ht="18.75" customHeight="1" x14ac:dyDescent="0.25">
      <c r="B56" s="31">
        <v>47</v>
      </c>
      <c r="C56" s="32" t="s">
        <v>291</v>
      </c>
      <c r="D56" s="33" t="s">
        <v>98</v>
      </c>
      <c r="E56" s="34" t="s">
        <v>292</v>
      </c>
      <c r="F56" s="35" t="s">
        <v>293</v>
      </c>
      <c r="G56" s="32" t="s">
        <v>174</v>
      </c>
      <c r="H56" s="36">
        <v>8</v>
      </c>
      <c r="I56" s="36">
        <v>9</v>
      </c>
      <c r="J56" s="36" t="s">
        <v>30</v>
      </c>
      <c r="K56" s="36">
        <v>5</v>
      </c>
      <c r="L56" s="44"/>
      <c r="M56" s="44"/>
      <c r="N56" s="44"/>
      <c r="O56" s="88"/>
      <c r="P56" s="38"/>
      <c r="Q56" s="39">
        <f t="shared" si="3"/>
        <v>2.7</v>
      </c>
      <c r="R56" s="40" t="str">
        <f t="shared" si="0"/>
        <v>F</v>
      </c>
      <c r="S56" s="41" t="str">
        <f t="shared" si="1"/>
        <v>Kém</v>
      </c>
      <c r="T56" s="42" t="str">
        <f t="shared" si="4"/>
        <v/>
      </c>
      <c r="U56" s="43" t="s">
        <v>309</v>
      </c>
      <c r="V56" s="3"/>
      <c r="W56" s="30"/>
      <c r="X56" s="81" t="str">
        <f t="shared" si="2"/>
        <v>Học lại</v>
      </c>
      <c r="Y56" s="69"/>
      <c r="Z56" s="69"/>
      <c r="AA56" s="69"/>
      <c r="AB56" s="69"/>
      <c r="AC56" s="69"/>
      <c r="AD56" s="69"/>
      <c r="AE56" s="69"/>
      <c r="AF56" s="69"/>
      <c r="AG56" s="69"/>
      <c r="AH56" s="69"/>
      <c r="AI56" s="69"/>
      <c r="AJ56" s="69"/>
      <c r="AK56" s="69"/>
      <c r="AL56" s="69"/>
      <c r="AM56" s="69"/>
    </row>
    <row r="57" spans="1:39" ht="18.75" customHeight="1" x14ac:dyDescent="0.25">
      <c r="B57" s="31">
        <v>48</v>
      </c>
      <c r="C57" s="32" t="s">
        <v>294</v>
      </c>
      <c r="D57" s="33" t="s">
        <v>75</v>
      </c>
      <c r="E57" s="34" t="s">
        <v>295</v>
      </c>
      <c r="F57" s="35" t="s">
        <v>296</v>
      </c>
      <c r="G57" s="32" t="s">
        <v>177</v>
      </c>
      <c r="H57" s="36">
        <v>10</v>
      </c>
      <c r="I57" s="36">
        <v>9</v>
      </c>
      <c r="J57" s="36" t="s">
        <v>30</v>
      </c>
      <c r="K57" s="36">
        <v>8</v>
      </c>
      <c r="L57" s="44"/>
      <c r="M57" s="44"/>
      <c r="N57" s="44"/>
      <c r="O57" s="88"/>
      <c r="P57" s="38"/>
      <c r="Q57" s="39">
        <f t="shared" si="3"/>
        <v>3.5</v>
      </c>
      <c r="R57" s="40" t="str">
        <f t="shared" si="0"/>
        <v>F</v>
      </c>
      <c r="S57" s="41" t="str">
        <f t="shared" si="1"/>
        <v>Kém</v>
      </c>
      <c r="T57" s="42" t="str">
        <f t="shared" si="4"/>
        <v/>
      </c>
      <c r="U57" s="43" t="s">
        <v>309</v>
      </c>
      <c r="V57" s="3"/>
      <c r="W57" s="30"/>
      <c r="X57" s="81" t="str">
        <f t="shared" si="2"/>
        <v>Học lại</v>
      </c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69"/>
      <c r="AK57" s="69"/>
      <c r="AL57" s="69"/>
      <c r="AM57" s="69"/>
    </row>
    <row r="58" spans="1:39" ht="18.75" customHeight="1" x14ac:dyDescent="0.25">
      <c r="B58" s="31">
        <v>49</v>
      </c>
      <c r="C58" s="32" t="s">
        <v>297</v>
      </c>
      <c r="D58" s="33" t="s">
        <v>83</v>
      </c>
      <c r="E58" s="34" t="s">
        <v>99</v>
      </c>
      <c r="F58" s="35" t="s">
        <v>298</v>
      </c>
      <c r="G58" s="32" t="s">
        <v>184</v>
      </c>
      <c r="H58" s="36">
        <v>8</v>
      </c>
      <c r="I58" s="36">
        <v>5</v>
      </c>
      <c r="J58" s="36" t="s">
        <v>30</v>
      </c>
      <c r="K58" s="36">
        <v>5</v>
      </c>
      <c r="L58" s="44"/>
      <c r="M58" s="44"/>
      <c r="N58" s="44"/>
      <c r="O58" s="88"/>
      <c r="P58" s="38"/>
      <c r="Q58" s="39">
        <f t="shared" si="3"/>
        <v>2.2999999999999998</v>
      </c>
      <c r="R58" s="40" t="str">
        <f t="shared" si="0"/>
        <v>F</v>
      </c>
      <c r="S58" s="41" t="str">
        <f t="shared" si="1"/>
        <v>Kém</v>
      </c>
      <c r="T58" s="42" t="str">
        <f t="shared" si="4"/>
        <v/>
      </c>
      <c r="U58" s="43" t="s">
        <v>309</v>
      </c>
      <c r="V58" s="3"/>
      <c r="W58" s="30"/>
      <c r="X58" s="81" t="str">
        <f t="shared" si="2"/>
        <v>Học lại</v>
      </c>
      <c r="Y58" s="69"/>
      <c r="Z58" s="69"/>
      <c r="AA58" s="69"/>
      <c r="AB58" s="69"/>
      <c r="AC58" s="69"/>
      <c r="AD58" s="69"/>
      <c r="AE58" s="69"/>
      <c r="AF58" s="69"/>
      <c r="AG58" s="69"/>
      <c r="AH58" s="69"/>
      <c r="AI58" s="69"/>
      <c r="AJ58" s="69"/>
      <c r="AK58" s="69"/>
      <c r="AL58" s="69"/>
      <c r="AM58" s="69"/>
    </row>
    <row r="59" spans="1:39" ht="18.75" customHeight="1" x14ac:dyDescent="0.25">
      <c r="B59" s="31">
        <v>50</v>
      </c>
      <c r="C59" s="32" t="s">
        <v>299</v>
      </c>
      <c r="D59" s="33" t="s">
        <v>131</v>
      </c>
      <c r="E59" s="34" t="s">
        <v>146</v>
      </c>
      <c r="F59" s="35" t="s">
        <v>300</v>
      </c>
      <c r="G59" s="32" t="s">
        <v>177</v>
      </c>
      <c r="H59" s="36">
        <v>10</v>
      </c>
      <c r="I59" s="36">
        <v>9</v>
      </c>
      <c r="J59" s="36" t="s">
        <v>30</v>
      </c>
      <c r="K59" s="36">
        <v>6</v>
      </c>
      <c r="L59" s="44"/>
      <c r="M59" s="44"/>
      <c r="N59" s="44"/>
      <c r="O59" s="88"/>
      <c r="P59" s="38"/>
      <c r="Q59" s="39">
        <f t="shared" si="3"/>
        <v>3.1</v>
      </c>
      <c r="R59" s="40" t="str">
        <f t="shared" si="0"/>
        <v>F</v>
      </c>
      <c r="S59" s="41" t="str">
        <f t="shared" si="1"/>
        <v>Kém</v>
      </c>
      <c r="T59" s="42" t="str">
        <f t="shared" si="4"/>
        <v/>
      </c>
      <c r="U59" s="43" t="s">
        <v>309</v>
      </c>
      <c r="V59" s="3"/>
      <c r="W59" s="30"/>
      <c r="X59" s="81" t="str">
        <f t="shared" si="2"/>
        <v>Học lại</v>
      </c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I59" s="69"/>
      <c r="AJ59" s="69"/>
      <c r="AK59" s="69"/>
      <c r="AL59" s="69"/>
      <c r="AM59" s="69"/>
    </row>
    <row r="60" spans="1:39" ht="18.75" customHeight="1" x14ac:dyDescent="0.25">
      <c r="B60" s="31">
        <v>51</v>
      </c>
      <c r="C60" s="32" t="s">
        <v>301</v>
      </c>
      <c r="D60" s="33" t="s">
        <v>131</v>
      </c>
      <c r="E60" s="34" t="s">
        <v>146</v>
      </c>
      <c r="F60" s="35" t="s">
        <v>302</v>
      </c>
      <c r="G60" s="32" t="s">
        <v>168</v>
      </c>
      <c r="H60" s="36">
        <v>10</v>
      </c>
      <c r="I60" s="36">
        <v>8</v>
      </c>
      <c r="J60" s="36" t="s">
        <v>30</v>
      </c>
      <c r="K60" s="36">
        <v>7</v>
      </c>
      <c r="L60" s="44"/>
      <c r="M60" s="44"/>
      <c r="N60" s="44"/>
      <c r="O60" s="88"/>
      <c r="P60" s="38"/>
      <c r="Q60" s="39">
        <f t="shared" si="3"/>
        <v>3.2</v>
      </c>
      <c r="R60" s="40" t="str">
        <f t="shared" si="0"/>
        <v>F</v>
      </c>
      <c r="S60" s="41" t="str">
        <f t="shared" si="1"/>
        <v>Kém</v>
      </c>
      <c r="T60" s="42" t="str">
        <f t="shared" si="4"/>
        <v/>
      </c>
      <c r="U60" s="43" t="s">
        <v>309</v>
      </c>
      <c r="V60" s="3"/>
      <c r="W60" s="30"/>
      <c r="X60" s="81" t="str">
        <f t="shared" si="2"/>
        <v>Học lại</v>
      </c>
      <c r="Y60" s="69"/>
      <c r="Z60" s="69"/>
      <c r="AA60" s="69"/>
      <c r="AB60" s="69"/>
      <c r="AC60" s="69"/>
      <c r="AD60" s="69"/>
      <c r="AE60" s="69"/>
      <c r="AF60" s="69"/>
      <c r="AG60" s="69"/>
      <c r="AH60" s="69"/>
      <c r="AI60" s="69"/>
      <c r="AJ60" s="69"/>
      <c r="AK60" s="69"/>
      <c r="AL60" s="69"/>
      <c r="AM60" s="69"/>
    </row>
    <row r="61" spans="1:39" ht="9" customHeight="1" x14ac:dyDescent="0.25">
      <c r="A61" s="2"/>
      <c r="B61" s="45"/>
      <c r="C61" s="46"/>
      <c r="D61" s="46"/>
      <c r="E61" s="47"/>
      <c r="F61" s="47"/>
      <c r="G61" s="47"/>
      <c r="H61" s="48"/>
      <c r="I61" s="49"/>
      <c r="J61" s="49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3"/>
    </row>
    <row r="62" spans="1:39" ht="16.5" hidden="1" x14ac:dyDescent="0.25">
      <c r="A62" s="2"/>
      <c r="B62" s="109" t="s">
        <v>31</v>
      </c>
      <c r="C62" s="109"/>
      <c r="D62" s="46"/>
      <c r="E62" s="47"/>
      <c r="F62" s="47"/>
      <c r="G62" s="47"/>
      <c r="H62" s="48"/>
      <c r="I62" s="49"/>
      <c r="J62" s="49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3"/>
    </row>
    <row r="63" spans="1:39" ht="16.5" hidden="1" customHeight="1" x14ac:dyDescent="0.25">
      <c r="A63" s="2"/>
      <c r="B63" s="51" t="s">
        <v>32</v>
      </c>
      <c r="C63" s="51"/>
      <c r="D63" s="52">
        <f>+$AA$8</f>
        <v>51</v>
      </c>
      <c r="E63" s="53" t="s">
        <v>33</v>
      </c>
      <c r="F63" s="101" t="s">
        <v>34</v>
      </c>
      <c r="G63" s="101"/>
      <c r="H63" s="101"/>
      <c r="I63" s="101"/>
      <c r="J63" s="101"/>
      <c r="K63" s="101"/>
      <c r="L63" s="101"/>
      <c r="M63" s="101"/>
      <c r="N63" s="101"/>
      <c r="O63" s="101"/>
      <c r="P63" s="54">
        <f>$AA$8 -COUNTIF($T$9:$T$250,"Vắng") -COUNTIF($T$9:$T$250,"Vắng có phép") - COUNTIF($T$9:$T$250,"Đình chỉ thi") - COUNTIF($T$9:$T$250,"Không đủ ĐKDT")</f>
        <v>51</v>
      </c>
      <c r="Q63" s="54"/>
      <c r="R63" s="54"/>
      <c r="S63" s="55"/>
      <c r="T63" s="56" t="s">
        <v>33</v>
      </c>
      <c r="U63" s="55"/>
      <c r="V63" s="3"/>
    </row>
    <row r="64" spans="1:39" ht="16.5" hidden="1" customHeight="1" x14ac:dyDescent="0.25">
      <c r="A64" s="2"/>
      <c r="B64" s="51" t="s">
        <v>35</v>
      </c>
      <c r="C64" s="51"/>
      <c r="D64" s="52">
        <f>+$AL$8</f>
        <v>0</v>
      </c>
      <c r="E64" s="53" t="s">
        <v>33</v>
      </c>
      <c r="F64" s="101" t="s">
        <v>36</v>
      </c>
      <c r="G64" s="101"/>
      <c r="H64" s="101"/>
      <c r="I64" s="101"/>
      <c r="J64" s="101"/>
      <c r="K64" s="101"/>
      <c r="L64" s="101"/>
      <c r="M64" s="101"/>
      <c r="N64" s="101"/>
      <c r="O64" s="101"/>
      <c r="P64" s="57">
        <f>COUNTIF($T$9:$T$126,"Vắng")</f>
        <v>0</v>
      </c>
      <c r="Q64" s="57"/>
      <c r="R64" s="57"/>
      <c r="S64" s="58"/>
      <c r="T64" s="56" t="s">
        <v>33</v>
      </c>
      <c r="U64" s="58"/>
      <c r="V64" s="3"/>
    </row>
    <row r="65" spans="1:39" ht="16.5" hidden="1" customHeight="1" x14ac:dyDescent="0.25">
      <c r="A65" s="2"/>
      <c r="B65" s="51" t="s">
        <v>51</v>
      </c>
      <c r="C65" s="51"/>
      <c r="D65" s="67">
        <f>COUNTIF(X10:X60,"Học lại")</f>
        <v>51</v>
      </c>
      <c r="E65" s="53" t="s">
        <v>33</v>
      </c>
      <c r="F65" s="101" t="s">
        <v>52</v>
      </c>
      <c r="G65" s="101"/>
      <c r="H65" s="101"/>
      <c r="I65" s="101"/>
      <c r="J65" s="101"/>
      <c r="K65" s="101"/>
      <c r="L65" s="101"/>
      <c r="M65" s="101"/>
      <c r="N65" s="101"/>
      <c r="O65" s="101"/>
      <c r="P65" s="54">
        <f>COUNTIF($T$9:$T$126,"Vắng có phép")</f>
        <v>0</v>
      </c>
      <c r="Q65" s="54"/>
      <c r="R65" s="54"/>
      <c r="S65" s="55"/>
      <c r="T65" s="56" t="s">
        <v>33</v>
      </c>
      <c r="U65" s="55"/>
      <c r="V65" s="3"/>
    </row>
    <row r="66" spans="1:39" ht="3" hidden="1" customHeight="1" x14ac:dyDescent="0.25">
      <c r="A66" s="2"/>
      <c r="B66" s="45"/>
      <c r="C66" s="46"/>
      <c r="D66" s="46"/>
      <c r="E66" s="47"/>
      <c r="F66" s="47"/>
      <c r="G66" s="47"/>
      <c r="H66" s="48"/>
      <c r="I66" s="49"/>
      <c r="J66" s="49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3"/>
    </row>
    <row r="67" spans="1:39" hidden="1" x14ac:dyDescent="0.25">
      <c r="B67" s="89" t="s">
        <v>53</v>
      </c>
      <c r="C67" s="89"/>
      <c r="D67" s="90">
        <f>COUNTIF(X10:X60,"Thi lại")</f>
        <v>0</v>
      </c>
      <c r="E67" s="91" t="s">
        <v>33</v>
      </c>
      <c r="F67" s="3"/>
      <c r="G67" s="3"/>
      <c r="H67" s="3"/>
      <c r="I67" s="3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3"/>
    </row>
    <row r="68" spans="1:39" ht="24.75" hidden="1" customHeight="1" x14ac:dyDescent="0.25">
      <c r="B68" s="89"/>
      <c r="C68" s="89"/>
      <c r="D68" s="90"/>
      <c r="E68" s="91"/>
      <c r="F68" s="3"/>
      <c r="G68" s="3"/>
      <c r="H68" s="3"/>
      <c r="I68" s="3"/>
      <c r="J68" s="102" t="s">
        <v>55</v>
      </c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3"/>
    </row>
    <row r="69" spans="1:39" hidden="1" x14ac:dyDescent="0.25">
      <c r="A69" s="59"/>
      <c r="B69" s="97" t="s">
        <v>37</v>
      </c>
      <c r="C69" s="97"/>
      <c r="D69" s="97"/>
      <c r="E69" s="97"/>
      <c r="F69" s="97"/>
      <c r="G69" s="97"/>
      <c r="H69" s="97"/>
      <c r="I69" s="60"/>
      <c r="J69" s="99" t="s">
        <v>38</v>
      </c>
      <c r="K69" s="99"/>
      <c r="L69" s="99"/>
      <c r="M69" s="99"/>
      <c r="N69" s="99"/>
      <c r="O69" s="99"/>
      <c r="P69" s="99"/>
      <c r="Q69" s="99"/>
      <c r="R69" s="99"/>
      <c r="S69" s="99"/>
      <c r="T69" s="99"/>
      <c r="U69" s="99"/>
      <c r="V69" s="3"/>
    </row>
    <row r="70" spans="1:39" ht="4.5" hidden="1" customHeight="1" x14ac:dyDescent="0.25">
      <c r="A70" s="2"/>
      <c r="B70" s="45"/>
      <c r="C70" s="61"/>
      <c r="D70" s="61"/>
      <c r="E70" s="62"/>
      <c r="F70" s="62"/>
      <c r="G70" s="62"/>
      <c r="H70" s="63"/>
      <c r="I70" s="64"/>
      <c r="J70" s="64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</row>
    <row r="71" spans="1:39" s="2" customFormat="1" hidden="1" x14ac:dyDescent="0.25">
      <c r="B71" s="97" t="s">
        <v>39</v>
      </c>
      <c r="C71" s="97"/>
      <c r="D71" s="100" t="s">
        <v>40</v>
      </c>
      <c r="E71" s="100"/>
      <c r="F71" s="100"/>
      <c r="G71" s="100"/>
      <c r="H71" s="100"/>
      <c r="I71" s="64"/>
      <c r="J71" s="64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3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</row>
    <row r="72" spans="1:39" s="2" customFormat="1" hidden="1" x14ac:dyDescent="0.25">
      <c r="A72" s="1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</row>
    <row r="73" spans="1:39" s="2" customFormat="1" hidden="1" x14ac:dyDescent="0.25">
      <c r="A73" s="1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</row>
    <row r="74" spans="1:39" s="2" customFormat="1" hidden="1" x14ac:dyDescent="0.25">
      <c r="A74" s="1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</row>
    <row r="75" spans="1:39" s="2" customFormat="1" ht="9.75" hidden="1" customHeight="1" x14ac:dyDescent="0.25">
      <c r="A75" s="1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</row>
    <row r="76" spans="1:39" s="2" customFormat="1" ht="3.75" hidden="1" customHeight="1" x14ac:dyDescent="0.25">
      <c r="A76" s="1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</row>
    <row r="77" spans="1:39" s="2" customFormat="1" ht="18" hidden="1" customHeight="1" x14ac:dyDescent="0.25">
      <c r="A77" s="1"/>
      <c r="B77" s="96" t="s">
        <v>41</v>
      </c>
      <c r="C77" s="96"/>
      <c r="D77" s="96" t="s">
        <v>54</v>
      </c>
      <c r="E77" s="96"/>
      <c r="F77" s="96"/>
      <c r="G77" s="96"/>
      <c r="H77" s="96"/>
      <c r="I77" s="96"/>
      <c r="J77" s="96" t="s">
        <v>42</v>
      </c>
      <c r="K77" s="96"/>
      <c r="L77" s="96"/>
      <c r="M77" s="96"/>
      <c r="N77" s="96"/>
      <c r="O77" s="96"/>
      <c r="P77" s="96"/>
      <c r="Q77" s="96"/>
      <c r="R77" s="96"/>
      <c r="S77" s="96"/>
      <c r="T77" s="96"/>
      <c r="U77" s="96"/>
      <c r="V77" s="3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</row>
    <row r="78" spans="1:39" s="2" customFormat="1" ht="4.5" hidden="1" customHeight="1" x14ac:dyDescent="0.25">
      <c r="A78" s="1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</row>
    <row r="79" spans="1:39" s="2" customFormat="1" ht="36.75" hidden="1" customHeight="1" x14ac:dyDescent="0.25">
      <c r="A79" s="1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</row>
    <row r="80" spans="1:39" s="2" customFormat="1" ht="32.25" customHeight="1" x14ac:dyDescent="0.25">
      <c r="A80" s="1"/>
      <c r="B80" s="97" t="s">
        <v>43</v>
      </c>
      <c r="C80" s="97"/>
      <c r="D80" s="97"/>
      <c r="E80" s="97"/>
      <c r="F80" s="97"/>
      <c r="G80" s="97"/>
      <c r="H80" s="97"/>
      <c r="I80" s="60"/>
      <c r="J80" s="98" t="s">
        <v>56</v>
      </c>
      <c r="K80" s="99"/>
      <c r="L80" s="99"/>
      <c r="M80" s="99"/>
      <c r="N80" s="99"/>
      <c r="O80" s="99"/>
      <c r="P80" s="99"/>
      <c r="Q80" s="99"/>
      <c r="R80" s="99"/>
      <c r="S80" s="99"/>
      <c r="T80" s="99"/>
      <c r="U80" s="99"/>
      <c r="V80" s="3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</row>
    <row r="81" spans="1:39" s="2" customFormat="1" x14ac:dyDescent="0.25">
      <c r="A81" s="1"/>
      <c r="B81" s="45"/>
      <c r="C81" s="61"/>
      <c r="D81" s="61"/>
      <c r="E81" s="62"/>
      <c r="F81" s="62"/>
      <c r="G81" s="62"/>
      <c r="H81" s="63"/>
      <c r="I81" s="64"/>
      <c r="J81" s="64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1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</row>
    <row r="82" spans="1:39" s="2" customFormat="1" x14ac:dyDescent="0.25">
      <c r="A82" s="1"/>
      <c r="B82" s="97" t="s">
        <v>39</v>
      </c>
      <c r="C82" s="97"/>
      <c r="D82" s="100" t="s">
        <v>308</v>
      </c>
      <c r="E82" s="100"/>
      <c r="F82" s="100"/>
      <c r="G82" s="100"/>
      <c r="H82" s="100"/>
      <c r="I82" s="64"/>
      <c r="J82" s="64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1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</row>
    <row r="83" spans="1:39" s="2" customFormat="1" x14ac:dyDescent="0.25">
      <c r="A83" s="1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1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</row>
    <row r="87" spans="1:39" x14ac:dyDescent="0.25">
      <c r="B87" s="95"/>
      <c r="C87" s="95"/>
      <c r="D87" s="95"/>
      <c r="E87" s="95"/>
      <c r="F87" s="95"/>
      <c r="G87" s="95"/>
      <c r="H87" s="95"/>
      <c r="I87" s="95"/>
      <c r="J87" s="95" t="s">
        <v>57</v>
      </c>
      <c r="K87" s="95"/>
      <c r="L87" s="95"/>
      <c r="M87" s="95"/>
      <c r="N87" s="95"/>
      <c r="O87" s="95"/>
      <c r="P87" s="95"/>
      <c r="Q87" s="95"/>
      <c r="R87" s="95"/>
      <c r="S87" s="95"/>
      <c r="T87" s="95"/>
      <c r="U87" s="95"/>
    </row>
  </sheetData>
  <sheetProtection formatCells="0" formatColumns="0" formatRows="0" insertColumns="0" insertRows="0" insertHyperlinks="0" deleteColumns="0" deleteRows="0" sort="0" autoFilter="0" pivotTables="0"/>
  <autoFilter ref="A8:AM60">
    <filterColumn colId="3" showButton="0"/>
  </autoFilter>
  <mergeCells count="58">
    <mergeCell ref="F63:O63"/>
    <mergeCell ref="F64:O64"/>
    <mergeCell ref="L7:L8"/>
    <mergeCell ref="H7:H8"/>
    <mergeCell ref="D4:O4"/>
    <mergeCell ref="G5:O5"/>
    <mergeCell ref="P4:U4"/>
    <mergeCell ref="P5:U5"/>
    <mergeCell ref="B1:G1"/>
    <mergeCell ref="H1:U1"/>
    <mergeCell ref="B2:G2"/>
    <mergeCell ref="H2:U2"/>
    <mergeCell ref="AF4:AG6"/>
    <mergeCell ref="AH4:AI6"/>
    <mergeCell ref="AJ4:AK6"/>
    <mergeCell ref="AL4:AM6"/>
    <mergeCell ref="B5:C5"/>
    <mergeCell ref="B4:C4"/>
    <mergeCell ref="Y4:Y7"/>
    <mergeCell ref="Z4:Z7"/>
    <mergeCell ref="AA4:AA7"/>
    <mergeCell ref="B7:B8"/>
    <mergeCell ref="C7:C8"/>
    <mergeCell ref="D7:E8"/>
    <mergeCell ref="F7:F8"/>
    <mergeCell ref="I7:I8"/>
    <mergeCell ref="J7:J8"/>
    <mergeCell ref="K7:K8"/>
    <mergeCell ref="AB4:AE6"/>
    <mergeCell ref="B71:C71"/>
    <mergeCell ref="D71:H71"/>
    <mergeCell ref="S7:S8"/>
    <mergeCell ref="T7:T9"/>
    <mergeCell ref="U7:U9"/>
    <mergeCell ref="B9:G9"/>
    <mergeCell ref="B62:C62"/>
    <mergeCell ref="M7:M8"/>
    <mergeCell ref="N7:N8"/>
    <mergeCell ref="O7:O8"/>
    <mergeCell ref="P7:P8"/>
    <mergeCell ref="Q7:Q9"/>
    <mergeCell ref="R7:R8"/>
    <mergeCell ref="G7:G8"/>
    <mergeCell ref="J67:U67"/>
    <mergeCell ref="B69:H69"/>
    <mergeCell ref="J69:U69"/>
    <mergeCell ref="F65:O65"/>
    <mergeCell ref="B87:C87"/>
    <mergeCell ref="D87:I87"/>
    <mergeCell ref="J87:U87"/>
    <mergeCell ref="B77:C77"/>
    <mergeCell ref="D77:I77"/>
    <mergeCell ref="J77:U77"/>
    <mergeCell ref="B80:H80"/>
    <mergeCell ref="J80:U80"/>
    <mergeCell ref="B82:C82"/>
    <mergeCell ref="D82:H82"/>
    <mergeCell ref="J68:U68"/>
  </mergeCells>
  <conditionalFormatting sqref="H10:N60 P10:P60">
    <cfRule type="cellIs" dxfId="2" priority="10" operator="greaterThan">
      <formula>10</formula>
    </cfRule>
  </conditionalFormatting>
  <conditionalFormatting sqref="O1:O1048576">
    <cfRule type="duplicateValues" dxfId="1" priority="2"/>
  </conditionalFormatting>
  <conditionalFormatting sqref="C1:C1048576">
    <cfRule type="duplicateValues" dxfId="0" priority="1"/>
  </conditionalFormatting>
  <dataValidations count="1">
    <dataValidation allowBlank="1" showInputMessage="1" showErrorMessage="1" errorTitle="Không xóa dữ liệu" error="Không xóa dữ liệu" prompt="Không xóa dữ liệu" sqref="D65 Y2:AM8 X10:X60"/>
  </dataValidations>
  <pageMargins left="0.17" right="3.937007874015748E-2" top="0.23622047244094491" bottom="0.35433070866141736" header="0.15748031496062992" footer="0.11811023622047245"/>
  <pageSetup paperSize="9" scale="95" orientation="portrait" r:id="rId1"/>
  <headerFooter alignWithMargins="0">
    <oddFooter>&amp;R&amp;"Times New Roman,Italic"&amp;11Trang &amp;P</oddFooter>
  </headerFooter>
  <colBreaks count="1" manualBreakCount="1">
    <brk id="2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KT Vi MÔ (4)</vt:lpstr>
      <vt:lpstr>KT Vi MÔ (3)</vt:lpstr>
      <vt:lpstr>KT Vi MÔ (2)</vt:lpstr>
      <vt:lpstr>KT Vi MÔ (1)</vt:lpstr>
      <vt:lpstr>KT VĨ MÔ (3)</vt:lpstr>
      <vt:lpstr>KT VĨ MÔ (2)</vt:lpstr>
      <vt:lpstr>KT VĨ MÔ</vt:lpstr>
      <vt:lpstr>'KT VĨ MÔ'!Print_Titles</vt:lpstr>
      <vt:lpstr>'KT Vi MÔ (1)'!Print_Titles</vt:lpstr>
      <vt:lpstr>'KT Vi MÔ (2)'!Print_Titles</vt:lpstr>
      <vt:lpstr>'KT VĨ MÔ (2)'!Print_Titles</vt:lpstr>
      <vt:lpstr>'KT Vi MÔ (3)'!Print_Titles</vt:lpstr>
      <vt:lpstr>'KT VĨ MÔ (3)'!Print_Titles</vt:lpstr>
      <vt:lpstr>'KT Vi MÔ (4)'!Print_Titles</vt:lpstr>
    </vt:vector>
  </TitlesOfParts>
  <Company>Micrsoft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WindowsXP Professional SP3</dc:creator>
  <cp:lastModifiedBy>My PC</cp:lastModifiedBy>
  <cp:lastPrinted>2017-06-08T03:04:37Z</cp:lastPrinted>
  <dcterms:created xsi:type="dcterms:W3CDTF">2015-04-17T02:48:53Z</dcterms:created>
  <dcterms:modified xsi:type="dcterms:W3CDTF">2017-06-16T07:30:22Z</dcterms:modified>
</cp:coreProperties>
</file>