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tabRatio="733" activeTab="11"/>
  </bookViews>
  <sheets>
    <sheet name="Nhóm(1)" sheetId="1" r:id="rId1"/>
    <sheet name="Nhóm(2)" sheetId="2" r:id="rId2"/>
    <sheet name="Nhóm(3)" sheetId="3" r:id="rId3"/>
    <sheet name="Nhóm(4)" sheetId="4" r:id="rId4"/>
    <sheet name="Nhóm(5)" sheetId="5" r:id="rId5"/>
    <sheet name="Nhóm(6)" sheetId="6" r:id="rId6"/>
    <sheet name="Nhóm(7)" sheetId="7" r:id="rId7"/>
    <sheet name="Nhóm(8)" sheetId="8" r:id="rId8"/>
    <sheet name="Nhóm(9)" sheetId="9" r:id="rId9"/>
    <sheet name="Nhóm(10)" sheetId="10" r:id="rId10"/>
    <sheet name="Nhóm(11)" sheetId="11" r:id="rId11"/>
    <sheet name="Nhóm(12)" sheetId="12" r:id="rId12"/>
  </sheets>
  <definedNames>
    <definedName name="_xlnm._FilterDatabase" localSheetId="0" hidden="1">'Nhóm(1)'!$A$8:$AM$76</definedName>
    <definedName name="_xlnm._FilterDatabase" localSheetId="9" hidden="1">'Nhóm(10)'!$A$8:$AM$72</definedName>
    <definedName name="_xlnm._FilterDatabase" localSheetId="10" hidden="1">'Nhóm(11)'!$A$8:$AM$75</definedName>
    <definedName name="_xlnm._FilterDatabase" localSheetId="11" hidden="1">'Nhóm(12)'!$A$8:$AM$43</definedName>
    <definedName name="_xlnm._FilterDatabase" localSheetId="1" hidden="1">'Nhóm(2)'!$A$8:$AM$74</definedName>
    <definedName name="_xlnm._FilterDatabase" localSheetId="2" hidden="1">'Nhóm(3)'!$A$8:$AM$76</definedName>
    <definedName name="_xlnm._FilterDatabase" localSheetId="3" hidden="1">'Nhóm(4)'!$A$8:$AM$75</definedName>
    <definedName name="_xlnm._FilterDatabase" localSheetId="4" hidden="1">'Nhóm(5)'!$A$8:$AM$75</definedName>
    <definedName name="_xlnm._FilterDatabase" localSheetId="5" hidden="1">'Nhóm(6)'!$A$8:$AM$75</definedName>
    <definedName name="_xlnm._FilterDatabase" localSheetId="6" hidden="1">'Nhóm(7)'!$A$8:$AM$74</definedName>
    <definedName name="_xlnm._FilterDatabase" localSheetId="7" hidden="1">'Nhóm(8)'!$A$8:$AM$76</definedName>
    <definedName name="_xlnm._FilterDatabase" localSheetId="8" hidden="1">'Nhóm(9)'!$A$8:$AM$75</definedName>
    <definedName name="_xlnm.Print_Titles" localSheetId="0">'Nhóm(1)'!$4:$9</definedName>
    <definedName name="_xlnm.Print_Titles" localSheetId="9">'Nhóm(10)'!$4:$9</definedName>
    <definedName name="_xlnm.Print_Titles" localSheetId="10">'Nhóm(11)'!$4:$9</definedName>
    <definedName name="_xlnm.Print_Titles" localSheetId="11">'Nhóm(12)'!$4:$9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  <definedName name="_xlnm.Print_Titles" localSheetId="8">'Nhóm(9)'!$4:$9</definedName>
  </definedNames>
  <calcPr calcId="124519"/>
</workbook>
</file>

<file path=xl/calcChain.xml><?xml version="1.0" encoding="utf-8"?>
<calcChain xmlns="http://schemas.openxmlformats.org/spreadsheetml/2006/main">
  <c r="T43" i="12"/>
  <c r="T42"/>
  <c r="T41"/>
  <c r="T39"/>
  <c r="T38"/>
  <c r="T37"/>
  <c r="T36"/>
  <c r="T35"/>
  <c r="T34"/>
  <c r="T33"/>
  <c r="T32"/>
  <c r="T31"/>
  <c r="T30"/>
  <c r="T29"/>
  <c r="T28"/>
  <c r="T27"/>
  <c r="T26"/>
  <c r="T25"/>
  <c r="T24"/>
  <c r="T23"/>
  <c r="T21"/>
  <c r="T20"/>
  <c r="T19"/>
  <c r="T18"/>
  <c r="T17"/>
  <c r="T16"/>
  <c r="T14"/>
  <c r="T13"/>
  <c r="T12"/>
  <c r="P48" s="1"/>
  <c r="T10"/>
  <c r="AF8"/>
  <c r="P9"/>
  <c r="AD8"/>
  <c r="Z8"/>
  <c r="Y8"/>
  <c r="T75" i="11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5"/>
  <c r="T24"/>
  <c r="T23"/>
  <c r="T22"/>
  <c r="T21"/>
  <c r="T20"/>
  <c r="T19"/>
  <c r="T18"/>
  <c r="T17"/>
  <c r="T16"/>
  <c r="T15"/>
  <c r="T14"/>
  <c r="T13"/>
  <c r="T12"/>
  <c r="T11"/>
  <c r="T10"/>
  <c r="AB8" s="1"/>
  <c r="P47" i="12"/>
  <c r="X40"/>
  <c r="Q40"/>
  <c r="R40" s="1"/>
  <c r="X22"/>
  <c r="Q22"/>
  <c r="R22" s="1"/>
  <c r="X15"/>
  <c r="R15"/>
  <c r="X11"/>
  <c r="Q11"/>
  <c r="R11" s="1"/>
  <c r="Q41"/>
  <c r="S41" s="1"/>
  <c r="Q35"/>
  <c r="X35" s="1"/>
  <c r="R28"/>
  <c r="Q28"/>
  <c r="S28" s="1"/>
  <c r="Q32"/>
  <c r="X32" s="1"/>
  <c r="Q18"/>
  <c r="S18" s="1"/>
  <c r="Q21"/>
  <c r="S21" s="1"/>
  <c r="R17"/>
  <c r="Q17"/>
  <c r="S17" s="1"/>
  <c r="Q43"/>
  <c r="S43" s="1"/>
  <c r="Q37"/>
  <c r="S37" s="1"/>
  <c r="Q29"/>
  <c r="X29" s="1"/>
  <c r="Q36"/>
  <c r="X36" s="1"/>
  <c r="Q33"/>
  <c r="S33" s="1"/>
  <c r="R16"/>
  <c r="Q16"/>
  <c r="S16" s="1"/>
  <c r="Q13"/>
  <c r="S13" s="1"/>
  <c r="Q20"/>
  <c r="S20" s="1"/>
  <c r="Q27"/>
  <c r="S27" s="1"/>
  <c r="Q39"/>
  <c r="X39" s="1"/>
  <c r="Q31"/>
  <c r="S31" s="1"/>
  <c r="Q14"/>
  <c r="X14" s="1"/>
  <c r="R25"/>
  <c r="Q25"/>
  <c r="S25" s="1"/>
  <c r="Q34"/>
  <c r="X34" s="1"/>
  <c r="Q42"/>
  <c r="S42" s="1"/>
  <c r="Q24"/>
  <c r="S24" s="1"/>
  <c r="R10"/>
  <c r="Q10"/>
  <c r="S10" s="1"/>
  <c r="Q19"/>
  <c r="S19" s="1"/>
  <c r="Q30"/>
  <c r="S30" s="1"/>
  <c r="Q12"/>
  <c r="S12" s="1"/>
  <c r="Q26"/>
  <c r="S26" s="1"/>
  <c r="Q23"/>
  <c r="S23" s="1"/>
  <c r="Q38"/>
  <c r="S38" s="1"/>
  <c r="AC8"/>
  <c r="AB8"/>
  <c r="P80" i="11"/>
  <c r="P79"/>
  <c r="X53"/>
  <c r="Q53"/>
  <c r="S53" s="1"/>
  <c r="X51"/>
  <c r="Q51"/>
  <c r="S51" s="1"/>
  <c r="X49"/>
  <c r="Q49"/>
  <c r="S49" s="1"/>
  <c r="X26"/>
  <c r="Q26"/>
  <c r="S26" s="1"/>
  <c r="X13"/>
  <c r="Q13"/>
  <c r="S13" s="1"/>
  <c r="Q52"/>
  <c r="S52" s="1"/>
  <c r="Q56"/>
  <c r="S56" s="1"/>
  <c r="Q68"/>
  <c r="S68" s="1"/>
  <c r="Q45"/>
  <c r="S45" s="1"/>
  <c r="Q58"/>
  <c r="S58" s="1"/>
  <c r="Q71"/>
  <c r="S71" s="1"/>
  <c r="Q55"/>
  <c r="S55" s="1"/>
  <c r="Q47"/>
  <c r="S47" s="1"/>
  <c r="Q67"/>
  <c r="S67" s="1"/>
  <c r="Q74"/>
  <c r="S74" s="1"/>
  <c r="Q75"/>
  <c r="S75" s="1"/>
  <c r="Q60"/>
  <c r="S60" s="1"/>
  <c r="Q44"/>
  <c r="S44" s="1"/>
  <c r="Q46"/>
  <c r="S46" s="1"/>
  <c r="Q72"/>
  <c r="S72" s="1"/>
  <c r="Q54"/>
  <c r="S54" s="1"/>
  <c r="Q73"/>
  <c r="S73" s="1"/>
  <c r="Q63"/>
  <c r="S63" s="1"/>
  <c r="Q57"/>
  <c r="S57" s="1"/>
  <c r="Q65"/>
  <c r="S65" s="1"/>
  <c r="Q70"/>
  <c r="S70" s="1"/>
  <c r="Q66"/>
  <c r="S66" s="1"/>
  <c r="Q64"/>
  <c r="S64" s="1"/>
  <c r="Q69"/>
  <c r="S69" s="1"/>
  <c r="Q50"/>
  <c r="S50" s="1"/>
  <c r="Q61"/>
  <c r="S61" s="1"/>
  <c r="Q59"/>
  <c r="S59" s="1"/>
  <c r="Q43"/>
  <c r="S43" s="1"/>
  <c r="Q48"/>
  <c r="S48" s="1"/>
  <c r="Q62"/>
  <c r="S62" s="1"/>
  <c r="Q25"/>
  <c r="S25" s="1"/>
  <c r="Q17"/>
  <c r="S17" s="1"/>
  <c r="Q18"/>
  <c r="S18" s="1"/>
  <c r="Q24"/>
  <c r="S24" s="1"/>
  <c r="Q29"/>
  <c r="S29" s="1"/>
  <c r="Q31"/>
  <c r="S31" s="1"/>
  <c r="Q12"/>
  <c r="S12" s="1"/>
  <c r="Q28"/>
  <c r="S28" s="1"/>
  <c r="Q19"/>
  <c r="S19" s="1"/>
  <c r="Q35"/>
  <c r="S35" s="1"/>
  <c r="Q34"/>
  <c r="S34" s="1"/>
  <c r="Q38"/>
  <c r="S38" s="1"/>
  <c r="Q36"/>
  <c r="S36" s="1"/>
  <c r="Q33"/>
  <c r="S33" s="1"/>
  <c r="Q37"/>
  <c r="S37" s="1"/>
  <c r="Q10"/>
  <c r="S10" s="1"/>
  <c r="Q30"/>
  <c r="S30" s="1"/>
  <c r="Q39"/>
  <c r="S39" s="1"/>
  <c r="Q20"/>
  <c r="S20" s="1"/>
  <c r="Q42"/>
  <c r="S42" s="1"/>
  <c r="Q22"/>
  <c r="S22" s="1"/>
  <c r="Q32"/>
  <c r="S32" s="1"/>
  <c r="Q40"/>
  <c r="S40" s="1"/>
  <c r="Q11"/>
  <c r="S11" s="1"/>
  <c r="Q41"/>
  <c r="S41" s="1"/>
  <c r="Q15"/>
  <c r="S15" s="1"/>
  <c r="Q14"/>
  <c r="S14" s="1"/>
  <c r="Q16"/>
  <c r="S16" s="1"/>
  <c r="Q21"/>
  <c r="S21" s="1"/>
  <c r="Q23"/>
  <c r="S23" s="1"/>
  <c r="Q27"/>
  <c r="X27" s="1"/>
  <c r="P9"/>
  <c r="AF8"/>
  <c r="AD8"/>
  <c r="AC8"/>
  <c r="Z8"/>
  <c r="Y8"/>
  <c r="X70" i="10"/>
  <c r="T70"/>
  <c r="Q70"/>
  <c r="R70" s="1"/>
  <c r="X62"/>
  <c r="Q62"/>
  <c r="R62" s="1"/>
  <c r="X53"/>
  <c r="Q53"/>
  <c r="R53" s="1"/>
  <c r="X50"/>
  <c r="Q50"/>
  <c r="R50" s="1"/>
  <c r="T20"/>
  <c r="X20" s="1"/>
  <c r="R20"/>
  <c r="Q20"/>
  <c r="S20" s="1"/>
  <c r="X19"/>
  <c r="T19"/>
  <c r="Q19"/>
  <c r="R19" s="1"/>
  <c r="T17"/>
  <c r="X17" s="1"/>
  <c r="R17"/>
  <c r="Q17"/>
  <c r="S17" s="1"/>
  <c r="T68"/>
  <c r="Q68"/>
  <c r="T49"/>
  <c r="Q49"/>
  <c r="R49" s="1"/>
  <c r="T64"/>
  <c r="Q64"/>
  <c r="T54"/>
  <c r="Q54"/>
  <c r="R54" s="1"/>
  <c r="T72"/>
  <c r="Q72"/>
  <c r="T46"/>
  <c r="Q46"/>
  <c r="R46" s="1"/>
  <c r="T44"/>
  <c r="Q44"/>
  <c r="T57"/>
  <c r="Q57"/>
  <c r="R57" s="1"/>
  <c r="T47"/>
  <c r="Q47"/>
  <c r="T60"/>
  <c r="Q60"/>
  <c r="R60" s="1"/>
  <c r="T66"/>
  <c r="Q66"/>
  <c r="T69"/>
  <c r="Q69"/>
  <c r="R69" s="1"/>
  <c r="T63"/>
  <c r="Q63"/>
  <c r="T52"/>
  <c r="Q52"/>
  <c r="R52" s="1"/>
  <c r="T45"/>
  <c r="Q45"/>
  <c r="T42"/>
  <c r="Q42"/>
  <c r="R42" s="1"/>
  <c r="T67"/>
  <c r="Q67"/>
  <c r="T48"/>
  <c r="Q48"/>
  <c r="R48" s="1"/>
  <c r="T43"/>
  <c r="Q43"/>
  <c r="T61"/>
  <c r="Q61"/>
  <c r="R61" s="1"/>
  <c r="T59"/>
  <c r="Q59"/>
  <c r="T58"/>
  <c r="Q58"/>
  <c r="R58" s="1"/>
  <c r="T65"/>
  <c r="Q65"/>
  <c r="T51"/>
  <c r="Q51"/>
  <c r="R51" s="1"/>
  <c r="T71"/>
  <c r="Q71"/>
  <c r="T55"/>
  <c r="Q55"/>
  <c r="R55" s="1"/>
  <c r="T56"/>
  <c r="Q56"/>
  <c r="T16"/>
  <c r="Q16"/>
  <c r="R16" s="1"/>
  <c r="T10"/>
  <c r="P76" s="1"/>
  <c r="Q10"/>
  <c r="T15"/>
  <c r="Q15"/>
  <c r="R15" s="1"/>
  <c r="T27"/>
  <c r="Q27"/>
  <c r="T24"/>
  <c r="Q24"/>
  <c r="R24" s="1"/>
  <c r="T21"/>
  <c r="Q21"/>
  <c r="T35"/>
  <c r="Q35"/>
  <c r="R35" s="1"/>
  <c r="T29"/>
  <c r="Q29"/>
  <c r="T40"/>
  <c r="Q40"/>
  <c r="R40" s="1"/>
  <c r="T12"/>
  <c r="Q12"/>
  <c r="T26"/>
  <c r="Q26"/>
  <c r="R26" s="1"/>
  <c r="T28"/>
  <c r="Q28"/>
  <c r="T25"/>
  <c r="Q25"/>
  <c r="R25" s="1"/>
  <c r="T32"/>
  <c r="Q32"/>
  <c r="T34"/>
  <c r="Q34"/>
  <c r="R34" s="1"/>
  <c r="T31"/>
  <c r="Q31"/>
  <c r="T22"/>
  <c r="Q22"/>
  <c r="R22" s="1"/>
  <c r="T30"/>
  <c r="Q30"/>
  <c r="T23"/>
  <c r="Q23"/>
  <c r="R23" s="1"/>
  <c r="T13"/>
  <c r="Q13"/>
  <c r="T39"/>
  <c r="Q39"/>
  <c r="R39" s="1"/>
  <c r="T38"/>
  <c r="Q38"/>
  <c r="T33"/>
  <c r="Q33"/>
  <c r="R33" s="1"/>
  <c r="T41"/>
  <c r="Q41"/>
  <c r="T36"/>
  <c r="Q36"/>
  <c r="R36" s="1"/>
  <c r="T18"/>
  <c r="Q18"/>
  <c r="T37"/>
  <c r="Q37"/>
  <c r="R37" s="1"/>
  <c r="T14"/>
  <c r="Q14"/>
  <c r="T11"/>
  <c r="Q11"/>
  <c r="P9"/>
  <c r="AD8"/>
  <c r="AB8"/>
  <c r="Z8"/>
  <c r="Y8"/>
  <c r="T71" i="9"/>
  <c r="X71" s="1"/>
  <c r="Q71"/>
  <c r="R71" s="1"/>
  <c r="T69"/>
  <c r="X69" s="1"/>
  <c r="Q69"/>
  <c r="S69" s="1"/>
  <c r="T63"/>
  <c r="X63" s="1"/>
  <c r="Q63"/>
  <c r="R63" s="1"/>
  <c r="T61"/>
  <c r="X61" s="1"/>
  <c r="Q61"/>
  <c r="S61" s="1"/>
  <c r="X60"/>
  <c r="Q60"/>
  <c r="S60" s="1"/>
  <c r="X51"/>
  <c r="T51"/>
  <c r="Q51"/>
  <c r="R51" s="1"/>
  <c r="T50"/>
  <c r="X50" s="1"/>
  <c r="Q50"/>
  <c r="S50" s="1"/>
  <c r="X49"/>
  <c r="T49"/>
  <c r="Q49"/>
  <c r="R49" s="1"/>
  <c r="X42"/>
  <c r="Q42"/>
  <c r="R42" s="1"/>
  <c r="T41"/>
  <c r="X41" s="1"/>
  <c r="R41"/>
  <c r="Q41"/>
  <c r="S41" s="1"/>
  <c r="X40"/>
  <c r="T40"/>
  <c r="Q40"/>
  <c r="R40" s="1"/>
  <c r="T38"/>
  <c r="X38" s="1"/>
  <c r="R38"/>
  <c r="Q38"/>
  <c r="S38" s="1"/>
  <c r="X37"/>
  <c r="T37"/>
  <c r="Q37"/>
  <c r="R37" s="1"/>
  <c r="X31"/>
  <c r="Q31"/>
  <c r="R31" s="1"/>
  <c r="T14"/>
  <c r="X14" s="1"/>
  <c r="R14"/>
  <c r="Q14"/>
  <c r="S14" s="1"/>
  <c r="T56"/>
  <c r="Q56"/>
  <c r="R56" s="1"/>
  <c r="T55"/>
  <c r="Q55"/>
  <c r="T54"/>
  <c r="Q54"/>
  <c r="R54" s="1"/>
  <c r="T48"/>
  <c r="Q48"/>
  <c r="T44"/>
  <c r="Q44"/>
  <c r="R44" s="1"/>
  <c r="T59"/>
  <c r="Q59"/>
  <c r="T73"/>
  <c r="Q73"/>
  <c r="R73" s="1"/>
  <c r="T66"/>
  <c r="Q66"/>
  <c r="X66" s="1"/>
  <c r="T74"/>
  <c r="Q74"/>
  <c r="R74" s="1"/>
  <c r="T47"/>
  <c r="Q47"/>
  <c r="X47" s="1"/>
  <c r="T43"/>
  <c r="Q43"/>
  <c r="R43" s="1"/>
  <c r="T58"/>
  <c r="Q58"/>
  <c r="X58" s="1"/>
  <c r="T45"/>
  <c r="Q45"/>
  <c r="R45" s="1"/>
  <c r="T62"/>
  <c r="Q62"/>
  <c r="X62" s="1"/>
  <c r="T65"/>
  <c r="Q65"/>
  <c r="R65" s="1"/>
  <c r="T70"/>
  <c r="Q70"/>
  <c r="X70" s="1"/>
  <c r="T75"/>
  <c r="Q75"/>
  <c r="R75" s="1"/>
  <c r="T52"/>
  <c r="Q52"/>
  <c r="X52" s="1"/>
  <c r="T64"/>
  <c r="Q64"/>
  <c r="R64" s="1"/>
  <c r="T67"/>
  <c r="Q67"/>
  <c r="X67" s="1"/>
  <c r="T53"/>
  <c r="Q53"/>
  <c r="R53" s="1"/>
  <c r="T46"/>
  <c r="Q46"/>
  <c r="X46" s="1"/>
  <c r="T57"/>
  <c r="Q57"/>
  <c r="R57" s="1"/>
  <c r="T72"/>
  <c r="Q72"/>
  <c r="X72" s="1"/>
  <c r="T68"/>
  <c r="Q68"/>
  <c r="R68" s="1"/>
  <c r="T39"/>
  <c r="Q39"/>
  <c r="X39" s="1"/>
  <c r="T22"/>
  <c r="Q22"/>
  <c r="R22" s="1"/>
  <c r="T29"/>
  <c r="Q29"/>
  <c r="X29" s="1"/>
  <c r="T12"/>
  <c r="Q12"/>
  <c r="R12" s="1"/>
  <c r="T30"/>
  <c r="Q30"/>
  <c r="X30" s="1"/>
  <c r="T21"/>
  <c r="Q21"/>
  <c r="R21" s="1"/>
  <c r="T17"/>
  <c r="Q17"/>
  <c r="X17" s="1"/>
  <c r="T34"/>
  <c r="Q34"/>
  <c r="R34" s="1"/>
  <c r="T23"/>
  <c r="Q23"/>
  <c r="X23" s="1"/>
  <c r="T24"/>
  <c r="Q24"/>
  <c r="R24" s="1"/>
  <c r="T32"/>
  <c r="Q32"/>
  <c r="X32" s="1"/>
  <c r="T19"/>
  <c r="Q19"/>
  <c r="R19" s="1"/>
  <c r="T10"/>
  <c r="P79" s="1"/>
  <c r="R10"/>
  <c r="Q10"/>
  <c r="X10" s="1"/>
  <c r="T25"/>
  <c r="Q25"/>
  <c r="R25" s="1"/>
  <c r="T15"/>
  <c r="Q15"/>
  <c r="T36"/>
  <c r="Q36"/>
  <c r="R36" s="1"/>
  <c r="T33"/>
  <c r="Q33"/>
  <c r="T28"/>
  <c r="Q28"/>
  <c r="R28" s="1"/>
  <c r="T26"/>
  <c r="Q26"/>
  <c r="T20"/>
  <c r="Q20"/>
  <c r="R20" s="1"/>
  <c r="T13"/>
  <c r="Q13"/>
  <c r="T27"/>
  <c r="Q27"/>
  <c r="R27" s="1"/>
  <c r="T35"/>
  <c r="Q35"/>
  <c r="T18"/>
  <c r="Q18"/>
  <c r="R18" s="1"/>
  <c r="T11"/>
  <c r="AD8" s="1"/>
  <c r="Q11"/>
  <c r="T16"/>
  <c r="Q16"/>
  <c r="X16" s="1"/>
  <c r="P9"/>
  <c r="AF8"/>
  <c r="AC8"/>
  <c r="Z8"/>
  <c r="Y8"/>
  <c r="P81" i="8"/>
  <c r="P80"/>
  <c r="X76"/>
  <c r="Q76"/>
  <c r="S76" s="1"/>
  <c r="X75"/>
  <c r="T75"/>
  <c r="Q75"/>
  <c r="R75" s="1"/>
  <c r="X74"/>
  <c r="T74"/>
  <c r="Q74"/>
  <c r="S74" s="1"/>
  <c r="X73"/>
  <c r="T73"/>
  <c r="Q73"/>
  <c r="R73" s="1"/>
  <c r="X72"/>
  <c r="T72"/>
  <c r="Q72"/>
  <c r="S72" s="1"/>
  <c r="X71"/>
  <c r="T71"/>
  <c r="R71"/>
  <c r="Q71"/>
  <c r="S71" s="1"/>
  <c r="X70"/>
  <c r="R70"/>
  <c r="Q70"/>
  <c r="S70" s="1"/>
  <c r="X69"/>
  <c r="R69"/>
  <c r="Q69"/>
  <c r="S69" s="1"/>
  <c r="T68"/>
  <c r="Q68"/>
  <c r="R68" s="1"/>
  <c r="T67"/>
  <c r="Q67"/>
  <c r="X67" s="1"/>
  <c r="T66"/>
  <c r="Q66"/>
  <c r="R66" s="1"/>
  <c r="T65"/>
  <c r="Q65"/>
  <c r="X65" s="1"/>
  <c r="T64"/>
  <c r="Q64"/>
  <c r="R64" s="1"/>
  <c r="T63"/>
  <c r="Q63"/>
  <c r="X63" s="1"/>
  <c r="T62"/>
  <c r="Q62"/>
  <c r="R62" s="1"/>
  <c r="T61"/>
  <c r="Q61"/>
  <c r="X61" s="1"/>
  <c r="T60"/>
  <c r="Q60"/>
  <c r="R60" s="1"/>
  <c r="T59"/>
  <c r="R59"/>
  <c r="Q59"/>
  <c r="X59" s="1"/>
  <c r="T58"/>
  <c r="Q58"/>
  <c r="R58" s="1"/>
  <c r="T57"/>
  <c r="Q57"/>
  <c r="X57" s="1"/>
  <c r="T56"/>
  <c r="Q56"/>
  <c r="R56" s="1"/>
  <c r="T55"/>
  <c r="Q55"/>
  <c r="X55" s="1"/>
  <c r="T54"/>
  <c r="Q54"/>
  <c r="R54" s="1"/>
  <c r="T53"/>
  <c r="Q53"/>
  <c r="X53" s="1"/>
  <c r="T52"/>
  <c r="Q52"/>
  <c r="R52" s="1"/>
  <c r="T51"/>
  <c r="Q51"/>
  <c r="X51" s="1"/>
  <c r="T50"/>
  <c r="Q50"/>
  <c r="R50" s="1"/>
  <c r="T49"/>
  <c r="Q49"/>
  <c r="X49" s="1"/>
  <c r="T48"/>
  <c r="Q48"/>
  <c r="R48" s="1"/>
  <c r="T47"/>
  <c r="Q47"/>
  <c r="X47" s="1"/>
  <c r="T46"/>
  <c r="Q46"/>
  <c r="R46" s="1"/>
  <c r="T45"/>
  <c r="Q45"/>
  <c r="X45" s="1"/>
  <c r="T44"/>
  <c r="Q44"/>
  <c r="R44" s="1"/>
  <c r="T43"/>
  <c r="Q43"/>
  <c r="X43" s="1"/>
  <c r="T42"/>
  <c r="Q42"/>
  <c r="R42" s="1"/>
  <c r="T41"/>
  <c r="Q41"/>
  <c r="X41" s="1"/>
  <c r="T40"/>
  <c r="Q40"/>
  <c r="R40" s="1"/>
  <c r="T39"/>
  <c r="Q39"/>
  <c r="X39" s="1"/>
  <c r="T38"/>
  <c r="Q38"/>
  <c r="R38" s="1"/>
  <c r="T37"/>
  <c r="Q37"/>
  <c r="X37" s="1"/>
  <c r="T36"/>
  <c r="Q36"/>
  <c r="R36" s="1"/>
  <c r="T35"/>
  <c r="Q35"/>
  <c r="X35" s="1"/>
  <c r="T34"/>
  <c r="Q34"/>
  <c r="R34" s="1"/>
  <c r="T33"/>
  <c r="Q33"/>
  <c r="X33" s="1"/>
  <c r="T32"/>
  <c r="Q32"/>
  <c r="R32" s="1"/>
  <c r="T31"/>
  <c r="Q31"/>
  <c r="X31" s="1"/>
  <c r="T30"/>
  <c r="Q30"/>
  <c r="R30" s="1"/>
  <c r="T29"/>
  <c r="Q29"/>
  <c r="X29" s="1"/>
  <c r="T28"/>
  <c r="Q28"/>
  <c r="R28" s="1"/>
  <c r="T27"/>
  <c r="Q27"/>
  <c r="X27" s="1"/>
  <c r="T26"/>
  <c r="Q26"/>
  <c r="R26" s="1"/>
  <c r="T25"/>
  <c r="Q25"/>
  <c r="X25" s="1"/>
  <c r="T24"/>
  <c r="Q24"/>
  <c r="R24" s="1"/>
  <c r="T23"/>
  <c r="Q23"/>
  <c r="X23" s="1"/>
  <c r="T22"/>
  <c r="Q22"/>
  <c r="R22" s="1"/>
  <c r="T21"/>
  <c r="Q21"/>
  <c r="X21" s="1"/>
  <c r="T20"/>
  <c r="Q20"/>
  <c r="R20" s="1"/>
  <c r="T19"/>
  <c r="Q19"/>
  <c r="X19" s="1"/>
  <c r="T18"/>
  <c r="Q18"/>
  <c r="R18" s="1"/>
  <c r="T17"/>
  <c r="Q17"/>
  <c r="X17" s="1"/>
  <c r="T16"/>
  <c r="Q16"/>
  <c r="R16" s="1"/>
  <c r="T15"/>
  <c r="Q15"/>
  <c r="X15" s="1"/>
  <c r="T14"/>
  <c r="Q14"/>
  <c r="R14" s="1"/>
  <c r="T13"/>
  <c r="R13"/>
  <c r="Q13"/>
  <c r="X13" s="1"/>
  <c r="T12"/>
  <c r="Q12"/>
  <c r="R12" s="1"/>
  <c r="T11"/>
  <c r="Q11"/>
  <c r="X11" s="1"/>
  <c r="T10"/>
  <c r="Q10"/>
  <c r="X10" s="1"/>
  <c r="P9"/>
  <c r="AF8"/>
  <c r="AD8"/>
  <c r="AC8"/>
  <c r="AB8"/>
  <c r="Z8"/>
  <c r="Y8"/>
  <c r="X73" i="7"/>
  <c r="Q73"/>
  <c r="S73" s="1"/>
  <c r="X64"/>
  <c r="T64"/>
  <c r="Q64"/>
  <c r="R64" s="1"/>
  <c r="X63"/>
  <c r="Q63"/>
  <c r="R63" s="1"/>
  <c r="T62"/>
  <c r="X62" s="1"/>
  <c r="Q62"/>
  <c r="S62" s="1"/>
  <c r="X60"/>
  <c r="T60"/>
  <c r="Q60"/>
  <c r="R60" s="1"/>
  <c r="T59"/>
  <c r="X59" s="1"/>
  <c r="Q59"/>
  <c r="S59" s="1"/>
  <c r="X55"/>
  <c r="Q55"/>
  <c r="S55" s="1"/>
  <c r="X51"/>
  <c r="T51"/>
  <c r="Q51"/>
  <c r="R51" s="1"/>
  <c r="T50"/>
  <c r="X50" s="1"/>
  <c r="Q50"/>
  <c r="S50" s="1"/>
  <c r="X48"/>
  <c r="T48"/>
  <c r="Q48"/>
  <c r="R48" s="1"/>
  <c r="X40"/>
  <c r="Q40"/>
  <c r="R40" s="1"/>
  <c r="T36"/>
  <c r="X36" s="1"/>
  <c r="R36"/>
  <c r="Q36"/>
  <c r="S36" s="1"/>
  <c r="T71"/>
  <c r="Q71"/>
  <c r="R71" s="1"/>
  <c r="T45"/>
  <c r="Q45"/>
  <c r="T58"/>
  <c r="Q58"/>
  <c r="R58" s="1"/>
  <c r="T65"/>
  <c r="Q65"/>
  <c r="T70"/>
  <c r="Q70"/>
  <c r="R70" s="1"/>
  <c r="T43"/>
  <c r="Q43"/>
  <c r="T66"/>
  <c r="Q66"/>
  <c r="R66" s="1"/>
  <c r="T44"/>
  <c r="Q44"/>
  <c r="T69"/>
  <c r="Q69"/>
  <c r="R69" s="1"/>
  <c r="T68"/>
  <c r="Q68"/>
  <c r="X68" s="1"/>
  <c r="T47"/>
  <c r="Q47"/>
  <c r="R47" s="1"/>
  <c r="T49"/>
  <c r="Q49"/>
  <c r="X49" s="1"/>
  <c r="T56"/>
  <c r="Q56"/>
  <c r="R56" s="1"/>
  <c r="T53"/>
  <c r="Q53"/>
  <c r="X53" s="1"/>
  <c r="T52"/>
  <c r="Q52"/>
  <c r="R52" s="1"/>
  <c r="T61"/>
  <c r="Q61"/>
  <c r="X61" s="1"/>
  <c r="T54"/>
  <c r="Q54"/>
  <c r="R54" s="1"/>
  <c r="T72"/>
  <c r="Q72"/>
  <c r="X72" s="1"/>
  <c r="T57"/>
  <c r="Q57"/>
  <c r="R57" s="1"/>
  <c r="T67"/>
  <c r="Q67"/>
  <c r="X67" s="1"/>
  <c r="T74"/>
  <c r="Q74"/>
  <c r="R74" s="1"/>
  <c r="T46"/>
  <c r="Q46"/>
  <c r="X46" s="1"/>
  <c r="T26"/>
  <c r="Q26"/>
  <c r="R26" s="1"/>
  <c r="T39"/>
  <c r="Q39"/>
  <c r="X39" s="1"/>
  <c r="T21"/>
  <c r="Q21"/>
  <c r="R21" s="1"/>
  <c r="T13"/>
  <c r="Q13"/>
  <c r="X13" s="1"/>
  <c r="T10"/>
  <c r="P78" s="1"/>
  <c r="Q10"/>
  <c r="R10" s="1"/>
  <c r="T12"/>
  <c r="Q12"/>
  <c r="X12" s="1"/>
  <c r="T16"/>
  <c r="Q16"/>
  <c r="R16" s="1"/>
  <c r="T22"/>
  <c r="Q22"/>
  <c r="X22" s="1"/>
  <c r="T29"/>
  <c r="Q29"/>
  <c r="R29" s="1"/>
  <c r="T42"/>
  <c r="R42"/>
  <c r="Q42"/>
  <c r="X42" s="1"/>
  <c r="T33"/>
  <c r="Q33"/>
  <c r="R33" s="1"/>
  <c r="T20"/>
  <c r="Q20"/>
  <c r="T19"/>
  <c r="Q19"/>
  <c r="R19" s="1"/>
  <c r="T37"/>
  <c r="Q37"/>
  <c r="T32"/>
  <c r="Q32"/>
  <c r="R32" s="1"/>
  <c r="T17"/>
  <c r="Q17"/>
  <c r="T28"/>
  <c r="Q28"/>
  <c r="R28" s="1"/>
  <c r="T30"/>
  <c r="Q30"/>
  <c r="T18"/>
  <c r="Q18"/>
  <c r="R18" s="1"/>
  <c r="T15"/>
  <c r="Q15"/>
  <c r="T23"/>
  <c r="Q23"/>
  <c r="R23" s="1"/>
  <c r="T27"/>
  <c r="Q27"/>
  <c r="T31"/>
  <c r="Q31"/>
  <c r="R31" s="1"/>
  <c r="T38"/>
  <c r="Q38"/>
  <c r="T14"/>
  <c r="Q14"/>
  <c r="R14" s="1"/>
  <c r="T25"/>
  <c r="Q25"/>
  <c r="T11"/>
  <c r="AF8" s="1"/>
  <c r="Q11"/>
  <c r="R11" s="1"/>
  <c r="T41"/>
  <c r="Q41"/>
  <c r="T35"/>
  <c r="Q35"/>
  <c r="R35" s="1"/>
  <c r="T24"/>
  <c r="Q24"/>
  <c r="T34"/>
  <c r="Q34"/>
  <c r="P9"/>
  <c r="AD8"/>
  <c r="AB8"/>
  <c r="Z8"/>
  <c r="Y8"/>
  <c r="P80" i="6"/>
  <c r="P79"/>
  <c r="X75"/>
  <c r="R75"/>
  <c r="Q75"/>
  <c r="S75" s="1"/>
  <c r="X74"/>
  <c r="T74"/>
  <c r="Q74"/>
  <c r="R74" s="1"/>
  <c r="X73"/>
  <c r="Q73"/>
  <c r="R73" s="1"/>
  <c r="X72"/>
  <c r="Q72"/>
  <c r="R72" s="1"/>
  <c r="T71"/>
  <c r="Q71"/>
  <c r="R71" s="1"/>
  <c r="T70"/>
  <c r="Q70"/>
  <c r="X70" s="1"/>
  <c r="T69"/>
  <c r="Q69"/>
  <c r="R69" s="1"/>
  <c r="T68"/>
  <c r="Q68"/>
  <c r="X68" s="1"/>
  <c r="T67"/>
  <c r="Q67"/>
  <c r="R67" s="1"/>
  <c r="T66"/>
  <c r="Q66"/>
  <c r="X66" s="1"/>
  <c r="T65"/>
  <c r="Q65"/>
  <c r="R65" s="1"/>
  <c r="T64"/>
  <c r="Q64"/>
  <c r="X64" s="1"/>
  <c r="T63"/>
  <c r="Q63"/>
  <c r="R63" s="1"/>
  <c r="T62"/>
  <c r="Q62"/>
  <c r="X62" s="1"/>
  <c r="T61"/>
  <c r="Q61"/>
  <c r="R61" s="1"/>
  <c r="T60"/>
  <c r="Q60"/>
  <c r="X60" s="1"/>
  <c r="T59"/>
  <c r="Q59"/>
  <c r="R59" s="1"/>
  <c r="T58"/>
  <c r="Q58"/>
  <c r="X58" s="1"/>
  <c r="T57"/>
  <c r="Q57"/>
  <c r="R57" s="1"/>
  <c r="T56"/>
  <c r="Q56"/>
  <c r="X56" s="1"/>
  <c r="T55"/>
  <c r="Q55"/>
  <c r="R55" s="1"/>
  <c r="T54"/>
  <c r="Q54"/>
  <c r="X54" s="1"/>
  <c r="T53"/>
  <c r="Q53"/>
  <c r="R53" s="1"/>
  <c r="T52"/>
  <c r="Q52"/>
  <c r="X52" s="1"/>
  <c r="T51"/>
  <c r="Q51"/>
  <c r="R51" s="1"/>
  <c r="T50"/>
  <c r="Q50"/>
  <c r="X50" s="1"/>
  <c r="T49"/>
  <c r="Q49"/>
  <c r="R49" s="1"/>
  <c r="T48"/>
  <c r="Q48"/>
  <c r="X48" s="1"/>
  <c r="T47"/>
  <c r="Q47"/>
  <c r="R47" s="1"/>
  <c r="T46"/>
  <c r="Q46"/>
  <c r="X46" s="1"/>
  <c r="T45"/>
  <c r="Q45"/>
  <c r="R45" s="1"/>
  <c r="T44"/>
  <c r="Q44"/>
  <c r="X44" s="1"/>
  <c r="T43"/>
  <c r="Q43"/>
  <c r="R43" s="1"/>
  <c r="T42"/>
  <c r="Q42"/>
  <c r="X42" s="1"/>
  <c r="T41"/>
  <c r="Q41"/>
  <c r="R41" s="1"/>
  <c r="T40"/>
  <c r="Q40"/>
  <c r="X40" s="1"/>
  <c r="T39"/>
  <c r="Q39"/>
  <c r="R39" s="1"/>
  <c r="T38"/>
  <c r="Q38"/>
  <c r="X38" s="1"/>
  <c r="T37"/>
  <c r="Q37"/>
  <c r="R37" s="1"/>
  <c r="T36"/>
  <c r="Q36"/>
  <c r="X36" s="1"/>
  <c r="T35"/>
  <c r="Q35"/>
  <c r="R35" s="1"/>
  <c r="T34"/>
  <c r="Q34"/>
  <c r="X34" s="1"/>
  <c r="T33"/>
  <c r="Q33"/>
  <c r="R33" s="1"/>
  <c r="T32"/>
  <c r="Q32"/>
  <c r="X32" s="1"/>
  <c r="T31"/>
  <c r="Q31"/>
  <c r="R31" s="1"/>
  <c r="T30"/>
  <c r="Q30"/>
  <c r="X30" s="1"/>
  <c r="T29"/>
  <c r="Q29"/>
  <c r="R29" s="1"/>
  <c r="T28"/>
  <c r="Q28"/>
  <c r="X28" s="1"/>
  <c r="T27"/>
  <c r="Q27"/>
  <c r="R27" s="1"/>
  <c r="T26"/>
  <c r="Q26"/>
  <c r="X26" s="1"/>
  <c r="T25"/>
  <c r="Q25"/>
  <c r="R25" s="1"/>
  <c r="T24"/>
  <c r="Q24"/>
  <c r="X24" s="1"/>
  <c r="T23"/>
  <c r="Q23"/>
  <c r="R23" s="1"/>
  <c r="T22"/>
  <c r="Q22"/>
  <c r="X22" s="1"/>
  <c r="T21"/>
  <c r="Q21"/>
  <c r="R21" s="1"/>
  <c r="T20"/>
  <c r="Q20"/>
  <c r="X20" s="1"/>
  <c r="T19"/>
  <c r="Q19"/>
  <c r="R19" s="1"/>
  <c r="T18"/>
  <c r="Q18"/>
  <c r="X18" s="1"/>
  <c r="T17"/>
  <c r="Q17"/>
  <c r="R17" s="1"/>
  <c r="T16"/>
  <c r="Q16"/>
  <c r="X16" s="1"/>
  <c r="T15"/>
  <c r="Q15"/>
  <c r="R15" s="1"/>
  <c r="T14"/>
  <c r="Q14"/>
  <c r="X14" s="1"/>
  <c r="T13"/>
  <c r="Q13"/>
  <c r="R13" s="1"/>
  <c r="T12"/>
  <c r="Q12"/>
  <c r="X12" s="1"/>
  <c r="T11"/>
  <c r="Q11"/>
  <c r="R11" s="1"/>
  <c r="T10"/>
  <c r="R10"/>
  <c r="Q10"/>
  <c r="X10" s="1"/>
  <c r="P9"/>
  <c r="AF8"/>
  <c r="AD8"/>
  <c r="AC8"/>
  <c r="AB8"/>
  <c r="Z8"/>
  <c r="Y8"/>
  <c r="T61" i="5"/>
  <c r="X61" s="1"/>
  <c r="Q61"/>
  <c r="R61" s="1"/>
  <c r="X45"/>
  <c r="R45"/>
  <c r="Q45"/>
  <c r="S45" s="1"/>
  <c r="X42"/>
  <c r="T42"/>
  <c r="Q42"/>
  <c r="S42" s="1"/>
  <c r="T29"/>
  <c r="X29" s="1"/>
  <c r="R29"/>
  <c r="Q29"/>
  <c r="S29" s="1"/>
  <c r="X14"/>
  <c r="Q14"/>
  <c r="S14" s="1"/>
  <c r="X13"/>
  <c r="R13"/>
  <c r="Q13"/>
  <c r="S13" s="1"/>
  <c r="T30"/>
  <c r="Q30"/>
  <c r="T38"/>
  <c r="Q38"/>
  <c r="R38" s="1"/>
  <c r="T26"/>
  <c r="Q26"/>
  <c r="T10"/>
  <c r="P79" s="1"/>
  <c r="Q10"/>
  <c r="R10" s="1"/>
  <c r="T31"/>
  <c r="Q31"/>
  <c r="T22"/>
  <c r="Q22"/>
  <c r="R22" s="1"/>
  <c r="T12"/>
  <c r="Q12"/>
  <c r="X12" s="1"/>
  <c r="T28"/>
  <c r="Q28"/>
  <c r="R28" s="1"/>
  <c r="T24"/>
  <c r="Q24"/>
  <c r="X24" s="1"/>
  <c r="T27"/>
  <c r="Q27"/>
  <c r="R27" s="1"/>
  <c r="T35"/>
  <c r="Q35"/>
  <c r="X35" s="1"/>
  <c r="T20"/>
  <c r="Q20"/>
  <c r="R20" s="1"/>
  <c r="T32"/>
  <c r="Q32"/>
  <c r="X32" s="1"/>
  <c r="T33"/>
  <c r="Q33"/>
  <c r="R33" s="1"/>
  <c r="T37"/>
  <c r="Q37"/>
  <c r="X37" s="1"/>
  <c r="T36"/>
  <c r="Q36"/>
  <c r="R36" s="1"/>
  <c r="T18"/>
  <c r="Q18"/>
  <c r="X18" s="1"/>
  <c r="T23"/>
  <c r="Q23"/>
  <c r="R23" s="1"/>
  <c r="T39"/>
  <c r="Q39"/>
  <c r="X39" s="1"/>
  <c r="T15"/>
  <c r="Q15"/>
  <c r="R15" s="1"/>
  <c r="T21"/>
  <c r="Q21"/>
  <c r="X21" s="1"/>
  <c r="T41"/>
  <c r="Q41"/>
  <c r="R41" s="1"/>
  <c r="T25"/>
  <c r="Q25"/>
  <c r="X25" s="1"/>
  <c r="T40"/>
  <c r="Q40"/>
  <c r="R40" s="1"/>
  <c r="T34"/>
  <c r="Q34"/>
  <c r="X34" s="1"/>
  <c r="T19"/>
  <c r="Q19"/>
  <c r="R19" s="1"/>
  <c r="T16"/>
  <c r="Q16"/>
  <c r="X16" s="1"/>
  <c r="T11"/>
  <c r="Q11"/>
  <c r="R11" s="1"/>
  <c r="T17"/>
  <c r="Q17"/>
  <c r="X17" s="1"/>
  <c r="T75"/>
  <c r="Q75"/>
  <c r="R75" s="1"/>
  <c r="T54"/>
  <c r="Q54"/>
  <c r="X54" s="1"/>
  <c r="T73"/>
  <c r="Q73"/>
  <c r="R73" s="1"/>
  <c r="T68"/>
  <c r="Q68"/>
  <c r="X68" s="1"/>
  <c r="T65"/>
  <c r="Q65"/>
  <c r="R65" s="1"/>
  <c r="T66"/>
  <c r="Q66"/>
  <c r="X66" s="1"/>
  <c r="T57"/>
  <c r="Q57"/>
  <c r="R57" s="1"/>
  <c r="T55"/>
  <c r="Q55"/>
  <c r="X55" s="1"/>
  <c r="T47"/>
  <c r="Q47"/>
  <c r="R47" s="1"/>
  <c r="T64"/>
  <c r="Q64"/>
  <c r="X64" s="1"/>
  <c r="T56"/>
  <c r="Q56"/>
  <c r="R56" s="1"/>
  <c r="T67"/>
  <c r="Q67"/>
  <c r="X67" s="1"/>
  <c r="T60"/>
  <c r="Q60"/>
  <c r="R60" s="1"/>
  <c r="T48"/>
  <c r="Q48"/>
  <c r="X48" s="1"/>
  <c r="T46"/>
  <c r="Q46"/>
  <c r="R46" s="1"/>
  <c r="T51"/>
  <c r="Q51"/>
  <c r="X51" s="1"/>
  <c r="T59"/>
  <c r="Q59"/>
  <c r="R59" s="1"/>
  <c r="T58"/>
  <c r="Q58"/>
  <c r="X58" s="1"/>
  <c r="T70"/>
  <c r="Q70"/>
  <c r="R70" s="1"/>
  <c r="T69"/>
  <c r="Q69"/>
  <c r="X69" s="1"/>
  <c r="T72"/>
  <c r="Q72"/>
  <c r="R72" s="1"/>
  <c r="T71"/>
  <c r="Q71"/>
  <c r="S71" s="1"/>
  <c r="T62"/>
  <c r="Q62"/>
  <c r="R62" s="1"/>
  <c r="T43"/>
  <c r="Q43"/>
  <c r="X43" s="1"/>
  <c r="T44"/>
  <c r="Q44"/>
  <c r="R44" s="1"/>
  <c r="T53"/>
  <c r="Q53"/>
  <c r="X53" s="1"/>
  <c r="T74"/>
  <c r="Q74"/>
  <c r="R74" s="1"/>
  <c r="T52"/>
  <c r="Q52"/>
  <c r="X52" s="1"/>
  <c r="T49"/>
  <c r="Q49"/>
  <c r="R49" s="1"/>
  <c r="T63"/>
  <c r="Q63"/>
  <c r="X63" s="1"/>
  <c r="T50"/>
  <c r="Q50"/>
  <c r="X50" s="1"/>
  <c r="P9"/>
  <c r="AF8"/>
  <c r="AD8"/>
  <c r="AC8"/>
  <c r="AB8"/>
  <c r="Z8"/>
  <c r="Y8"/>
  <c r="T63" i="4"/>
  <c r="X63" s="1"/>
  <c r="Q63"/>
  <c r="S63" s="1"/>
  <c r="T58"/>
  <c r="X58" s="1"/>
  <c r="Q58"/>
  <c r="R58" s="1"/>
  <c r="T56"/>
  <c r="X56" s="1"/>
  <c r="Q56"/>
  <c r="S56" s="1"/>
  <c r="X43"/>
  <c r="T43"/>
  <c r="Q43"/>
  <c r="R43" s="1"/>
  <c r="T40"/>
  <c r="X40" s="1"/>
  <c r="R40"/>
  <c r="Q40"/>
  <c r="S40" s="1"/>
  <c r="T20"/>
  <c r="Q20"/>
  <c r="R20" s="1"/>
  <c r="T15"/>
  <c r="Q15"/>
  <c r="T12"/>
  <c r="Q12"/>
  <c r="R12" s="1"/>
  <c r="T16"/>
  <c r="Q16"/>
  <c r="T19"/>
  <c r="Q19"/>
  <c r="R19" s="1"/>
  <c r="T33"/>
  <c r="Q33"/>
  <c r="T11"/>
  <c r="Q11"/>
  <c r="R11" s="1"/>
  <c r="T39"/>
  <c r="Q39"/>
  <c r="X39" s="1"/>
  <c r="T18"/>
  <c r="Q18"/>
  <c r="R18" s="1"/>
  <c r="T31"/>
  <c r="Q31"/>
  <c r="X31" s="1"/>
  <c r="T36"/>
  <c r="Q36"/>
  <c r="R36" s="1"/>
  <c r="T25"/>
  <c r="Q25"/>
  <c r="X25" s="1"/>
  <c r="T37"/>
  <c r="Q37"/>
  <c r="R37" s="1"/>
  <c r="T26"/>
  <c r="Q26"/>
  <c r="X26" s="1"/>
  <c r="T42"/>
  <c r="Q42"/>
  <c r="R42" s="1"/>
  <c r="T32"/>
  <c r="Q32"/>
  <c r="X32" s="1"/>
  <c r="T38"/>
  <c r="Q38"/>
  <c r="R38" s="1"/>
  <c r="T23"/>
  <c r="Q23"/>
  <c r="X23" s="1"/>
  <c r="T29"/>
  <c r="Q29"/>
  <c r="R29" s="1"/>
  <c r="T41"/>
  <c r="Q41"/>
  <c r="X41" s="1"/>
  <c r="T34"/>
  <c r="Q34"/>
  <c r="R34" s="1"/>
  <c r="T24"/>
  <c r="R24"/>
  <c r="Q24"/>
  <c r="X24" s="1"/>
  <c r="T30"/>
  <c r="Q30"/>
  <c r="T28"/>
  <c r="Q28"/>
  <c r="X28" s="1"/>
  <c r="T17"/>
  <c r="Q17"/>
  <c r="X17" s="1"/>
  <c r="T27"/>
  <c r="Q27"/>
  <c r="X27" s="1"/>
  <c r="T14"/>
  <c r="Q14"/>
  <c r="T22"/>
  <c r="Q22"/>
  <c r="X22" s="1"/>
  <c r="T10"/>
  <c r="P80" s="1"/>
  <c r="Q10"/>
  <c r="X10" s="1"/>
  <c r="T21"/>
  <c r="R21"/>
  <c r="Q21"/>
  <c r="X21" s="1"/>
  <c r="T35"/>
  <c r="Q35"/>
  <c r="T13"/>
  <c r="Q13"/>
  <c r="X13" s="1"/>
  <c r="T54"/>
  <c r="Q54"/>
  <c r="X54" s="1"/>
  <c r="T51"/>
  <c r="Q51"/>
  <c r="X51" s="1"/>
  <c r="T69"/>
  <c r="Q69"/>
  <c r="T72"/>
  <c r="Q72"/>
  <c r="X72" s="1"/>
  <c r="T64"/>
  <c r="Q64"/>
  <c r="X64" s="1"/>
  <c r="T75"/>
  <c r="R75"/>
  <c r="Q75"/>
  <c r="X75" s="1"/>
  <c r="T57"/>
  <c r="Q57"/>
  <c r="T70"/>
  <c r="Q70"/>
  <c r="X70" s="1"/>
  <c r="T66"/>
  <c r="Q66"/>
  <c r="X66" s="1"/>
  <c r="T73"/>
  <c r="Q73"/>
  <c r="X73" s="1"/>
  <c r="T65"/>
  <c r="Q65"/>
  <c r="T53"/>
  <c r="Q53"/>
  <c r="X53" s="1"/>
  <c r="T50"/>
  <c r="Q50"/>
  <c r="S50" s="1"/>
  <c r="T49"/>
  <c r="R49"/>
  <c r="Q49"/>
  <c r="X49" s="1"/>
  <c r="T44"/>
  <c r="AD8" s="1"/>
  <c r="Q44"/>
  <c r="T55"/>
  <c r="Q55"/>
  <c r="X55" s="1"/>
  <c r="T67"/>
  <c r="Q67"/>
  <c r="X67" s="1"/>
  <c r="T48"/>
  <c r="Q48"/>
  <c r="X48" s="1"/>
  <c r="T59"/>
  <c r="Q59"/>
  <c r="R59" s="1"/>
  <c r="T52"/>
  <c r="Q52"/>
  <c r="X52" s="1"/>
  <c r="T71"/>
  <c r="Q71"/>
  <c r="R71" s="1"/>
  <c r="T45"/>
  <c r="R45"/>
  <c r="Q45"/>
  <c r="X45" s="1"/>
  <c r="T61"/>
  <c r="Q61"/>
  <c r="R61" s="1"/>
  <c r="T46"/>
  <c r="Q46"/>
  <c r="X46" s="1"/>
  <c r="T47"/>
  <c r="Q47"/>
  <c r="R47" s="1"/>
  <c r="T62"/>
  <c r="Q62"/>
  <c r="X62" s="1"/>
  <c r="T74"/>
  <c r="Q74"/>
  <c r="R74" s="1"/>
  <c r="T68"/>
  <c r="Q68"/>
  <c r="X68" s="1"/>
  <c r="T60"/>
  <c r="Q60"/>
  <c r="R60" s="1"/>
  <c r="P9"/>
  <c r="AF8"/>
  <c r="AC8"/>
  <c r="Z8"/>
  <c r="Y8"/>
  <c r="T66" i="3"/>
  <c r="X66" s="1"/>
  <c r="Q66"/>
  <c r="S66" s="1"/>
  <c r="T56"/>
  <c r="X56" s="1"/>
  <c r="Q56"/>
  <c r="S56" s="1"/>
  <c r="X47"/>
  <c r="T47"/>
  <c r="Q47"/>
  <c r="S47" s="1"/>
  <c r="T36"/>
  <c r="X36" s="1"/>
  <c r="Q36"/>
  <c r="S36" s="1"/>
  <c r="X24"/>
  <c r="T24"/>
  <c r="Q24"/>
  <c r="S24" s="1"/>
  <c r="T11"/>
  <c r="X11" s="1"/>
  <c r="Q11"/>
  <c r="S11" s="1"/>
  <c r="T57"/>
  <c r="Q57"/>
  <c r="R57" s="1"/>
  <c r="T74"/>
  <c r="Q74"/>
  <c r="T45"/>
  <c r="Q45"/>
  <c r="X45" s="1"/>
  <c r="T64"/>
  <c r="Q64"/>
  <c r="X64" s="1"/>
  <c r="T50"/>
  <c r="R50"/>
  <c r="Q50"/>
  <c r="X50" s="1"/>
  <c r="T51"/>
  <c r="Q51"/>
  <c r="T72"/>
  <c r="Q72"/>
  <c r="X72" s="1"/>
  <c r="T67"/>
  <c r="Q67"/>
  <c r="X67" s="1"/>
  <c r="T54"/>
  <c r="Q54"/>
  <c r="X54" s="1"/>
  <c r="T48"/>
  <c r="Q48"/>
  <c r="T49"/>
  <c r="Q49"/>
  <c r="X49" s="1"/>
  <c r="T52"/>
  <c r="Q52"/>
  <c r="X52" s="1"/>
  <c r="T55"/>
  <c r="R55"/>
  <c r="Q55"/>
  <c r="X55" s="1"/>
  <c r="T71"/>
  <c r="Q71"/>
  <c r="T68"/>
  <c r="Q68"/>
  <c r="X68" s="1"/>
  <c r="T58"/>
  <c r="Q58"/>
  <c r="S58" s="1"/>
  <c r="T46"/>
  <c r="Q46"/>
  <c r="X46" s="1"/>
  <c r="T53"/>
  <c r="Q53"/>
  <c r="R53" s="1"/>
  <c r="T44"/>
  <c r="Q44"/>
  <c r="X44" s="1"/>
  <c r="T75"/>
  <c r="Q75"/>
  <c r="R75" s="1"/>
  <c r="T62"/>
  <c r="R62"/>
  <c r="Q62"/>
  <c r="X62" s="1"/>
  <c r="T76"/>
  <c r="Q76"/>
  <c r="R76" s="1"/>
  <c r="T60"/>
  <c r="Q60"/>
  <c r="X60" s="1"/>
  <c r="T59"/>
  <c r="Q59"/>
  <c r="R59" s="1"/>
  <c r="T69"/>
  <c r="Q69"/>
  <c r="X69" s="1"/>
  <c r="T73"/>
  <c r="Q73"/>
  <c r="R73" s="1"/>
  <c r="T63"/>
  <c r="Q63"/>
  <c r="X63" s="1"/>
  <c r="T65"/>
  <c r="Q65"/>
  <c r="R65" s="1"/>
  <c r="T61"/>
  <c r="R61"/>
  <c r="Q61"/>
  <c r="X61" s="1"/>
  <c r="T70"/>
  <c r="Q70"/>
  <c r="R70" s="1"/>
  <c r="T37"/>
  <c r="Q37"/>
  <c r="X37" s="1"/>
  <c r="T12"/>
  <c r="Q12"/>
  <c r="R12" s="1"/>
  <c r="T10"/>
  <c r="P81" s="1"/>
  <c r="Q10"/>
  <c r="X10" s="1"/>
  <c r="T39"/>
  <c r="Q39"/>
  <c r="R39" s="1"/>
  <c r="T41"/>
  <c r="Q41"/>
  <c r="X41" s="1"/>
  <c r="T17"/>
  <c r="Q17"/>
  <c r="R17" s="1"/>
  <c r="T27"/>
  <c r="R27"/>
  <c r="Q27"/>
  <c r="X27" s="1"/>
  <c r="T38"/>
  <c r="Q38"/>
  <c r="R38" s="1"/>
  <c r="T35"/>
  <c r="Q35"/>
  <c r="X35" s="1"/>
  <c r="T40"/>
  <c r="Q40"/>
  <c r="R40" s="1"/>
  <c r="T33"/>
  <c r="Q33"/>
  <c r="X33" s="1"/>
  <c r="T43"/>
  <c r="Q43"/>
  <c r="R43" s="1"/>
  <c r="T34"/>
  <c r="Q34"/>
  <c r="X34" s="1"/>
  <c r="T29"/>
  <c r="Q29"/>
  <c r="R29" s="1"/>
  <c r="T30"/>
  <c r="R30"/>
  <c r="Q30"/>
  <c r="X30" s="1"/>
  <c r="T42"/>
  <c r="Q42"/>
  <c r="R42" s="1"/>
  <c r="T31"/>
  <c r="Q31"/>
  <c r="X31" s="1"/>
  <c r="T19"/>
  <c r="Q19"/>
  <c r="R19" s="1"/>
  <c r="T23"/>
  <c r="Q23"/>
  <c r="X23" s="1"/>
  <c r="T22"/>
  <c r="Q22"/>
  <c r="R22" s="1"/>
  <c r="T26"/>
  <c r="Q26"/>
  <c r="R26" s="1"/>
  <c r="T14"/>
  <c r="Q14"/>
  <c r="R14" s="1"/>
  <c r="T21"/>
  <c r="R21"/>
  <c r="Q21"/>
  <c r="X21" s="1"/>
  <c r="T13"/>
  <c r="AF8" s="1"/>
  <c r="Q13"/>
  <c r="R13" s="1"/>
  <c r="T20"/>
  <c r="Q20"/>
  <c r="X20" s="1"/>
  <c r="T15"/>
  <c r="Q15"/>
  <c r="R15" s="1"/>
  <c r="T18"/>
  <c r="Q18"/>
  <c r="X18" s="1"/>
  <c r="T16"/>
  <c r="Q16"/>
  <c r="R16" s="1"/>
  <c r="T28"/>
  <c r="Q28"/>
  <c r="X28" s="1"/>
  <c r="T32"/>
  <c r="Q32"/>
  <c r="R32" s="1"/>
  <c r="T25"/>
  <c r="R25"/>
  <c r="Q25"/>
  <c r="X25" s="1"/>
  <c r="P9"/>
  <c r="AD8"/>
  <c r="AB8"/>
  <c r="Z8"/>
  <c r="Y8"/>
  <c r="T52" i="2"/>
  <c r="X52" s="1"/>
  <c r="Q52"/>
  <c r="R52" s="1"/>
  <c r="X38"/>
  <c r="Q38"/>
  <c r="R38" s="1"/>
  <c r="X30"/>
  <c r="Q30"/>
  <c r="R30" s="1"/>
  <c r="T19"/>
  <c r="X19" s="1"/>
  <c r="R19"/>
  <c r="Q19"/>
  <c r="S19" s="1"/>
  <c r="T47"/>
  <c r="Q47"/>
  <c r="R47" s="1"/>
  <c r="T50"/>
  <c r="Q50"/>
  <c r="X50" s="1"/>
  <c r="T67"/>
  <c r="Q67"/>
  <c r="R67" s="1"/>
  <c r="T54"/>
  <c r="Q54"/>
  <c r="X54" s="1"/>
  <c r="T73"/>
  <c r="Q73"/>
  <c r="R73" s="1"/>
  <c r="T51"/>
  <c r="Q51"/>
  <c r="X51" s="1"/>
  <c r="T62"/>
  <c r="Q62"/>
  <c r="R62" s="1"/>
  <c r="T44"/>
  <c r="Q44"/>
  <c r="X44" s="1"/>
  <c r="T65"/>
  <c r="Q65"/>
  <c r="R65" s="1"/>
  <c r="T70"/>
  <c r="Q70"/>
  <c r="X70" s="1"/>
  <c r="T63"/>
  <c r="Q63"/>
  <c r="R63" s="1"/>
  <c r="T66"/>
  <c r="Q66"/>
  <c r="X66" s="1"/>
  <c r="T69"/>
  <c r="Q69"/>
  <c r="R69" s="1"/>
  <c r="T71"/>
  <c r="Q71"/>
  <c r="X71" s="1"/>
  <c r="T43"/>
  <c r="Q43"/>
  <c r="R43" s="1"/>
  <c r="T53"/>
  <c r="Q53"/>
  <c r="X53" s="1"/>
  <c r="T57"/>
  <c r="Q57"/>
  <c r="R57" s="1"/>
  <c r="T58"/>
  <c r="Q58"/>
  <c r="X58" s="1"/>
  <c r="T68"/>
  <c r="Q68"/>
  <c r="R68" s="1"/>
  <c r="T61"/>
  <c r="Q61"/>
  <c r="X61" s="1"/>
  <c r="T64"/>
  <c r="Q64"/>
  <c r="R64" s="1"/>
  <c r="T45"/>
  <c r="Q45"/>
  <c r="X45" s="1"/>
  <c r="T72"/>
  <c r="Q72"/>
  <c r="R72" s="1"/>
  <c r="T48"/>
  <c r="Q48"/>
  <c r="X48" s="1"/>
  <c r="T60"/>
  <c r="Q60"/>
  <c r="R60" s="1"/>
  <c r="T56"/>
  <c r="Q56"/>
  <c r="X56" s="1"/>
  <c r="T59"/>
  <c r="Q59"/>
  <c r="R59" s="1"/>
  <c r="T46"/>
  <c r="Q46"/>
  <c r="X46" s="1"/>
  <c r="T55"/>
  <c r="Q55"/>
  <c r="R55" s="1"/>
  <c r="T49"/>
  <c r="Q49"/>
  <c r="X49" s="1"/>
  <c r="T74"/>
  <c r="Q74"/>
  <c r="R74" s="1"/>
  <c r="T42"/>
  <c r="Q42"/>
  <c r="X42" s="1"/>
  <c r="T31"/>
  <c r="Q31"/>
  <c r="R31" s="1"/>
  <c r="T40"/>
  <c r="Q40"/>
  <c r="T10"/>
  <c r="P78" s="1"/>
  <c r="Q10"/>
  <c r="R10" s="1"/>
  <c r="T29"/>
  <c r="Q29"/>
  <c r="T35"/>
  <c r="Q35"/>
  <c r="R35" s="1"/>
  <c r="T26"/>
  <c r="Q26"/>
  <c r="T33"/>
  <c r="Q33"/>
  <c r="R33" s="1"/>
  <c r="T25"/>
  <c r="Q25"/>
  <c r="T22"/>
  <c r="Q22"/>
  <c r="R22" s="1"/>
  <c r="T37"/>
  <c r="Q37"/>
  <c r="T15"/>
  <c r="Q15"/>
  <c r="R15" s="1"/>
  <c r="T11"/>
  <c r="Q11"/>
  <c r="T12"/>
  <c r="Q12"/>
  <c r="R12" s="1"/>
  <c r="T39"/>
  <c r="Q39"/>
  <c r="S39" s="1"/>
  <c r="T17"/>
  <c r="Q17"/>
  <c r="R17" s="1"/>
  <c r="T24"/>
  <c r="Q24"/>
  <c r="T23"/>
  <c r="Q23"/>
  <c r="R23" s="1"/>
  <c r="T16"/>
  <c r="Q16"/>
  <c r="T28"/>
  <c r="Q28"/>
  <c r="R28" s="1"/>
  <c r="T41"/>
  <c r="Q41"/>
  <c r="T14"/>
  <c r="Q14"/>
  <c r="R14" s="1"/>
  <c r="T13"/>
  <c r="Q13"/>
  <c r="T34"/>
  <c r="Q34"/>
  <c r="R34" s="1"/>
  <c r="T27"/>
  <c r="Q27"/>
  <c r="T21"/>
  <c r="Q21"/>
  <c r="R21" s="1"/>
  <c r="T32"/>
  <c r="Q32"/>
  <c r="T20"/>
  <c r="Q20"/>
  <c r="R20" s="1"/>
  <c r="T36"/>
  <c r="Q36"/>
  <c r="T18"/>
  <c r="Q18"/>
  <c r="P9"/>
  <c r="AD8"/>
  <c r="AB8"/>
  <c r="Z8"/>
  <c r="Y8"/>
  <c r="T73" i="1"/>
  <c r="X73" s="1"/>
  <c r="Q73"/>
  <c r="R73" s="1"/>
  <c r="T69"/>
  <c r="X69" s="1"/>
  <c r="Q69"/>
  <c r="S69" s="1"/>
  <c r="T64"/>
  <c r="X64" s="1"/>
  <c r="Q64"/>
  <c r="R64" s="1"/>
  <c r="T60"/>
  <c r="X60" s="1"/>
  <c r="Q60"/>
  <c r="S60" s="1"/>
  <c r="T59"/>
  <c r="X59" s="1"/>
  <c r="Q59"/>
  <c r="S59" s="1"/>
  <c r="T56"/>
  <c r="X56" s="1"/>
  <c r="Q56"/>
  <c r="S56" s="1"/>
  <c r="X53"/>
  <c r="Q53"/>
  <c r="S53" s="1"/>
  <c r="T49"/>
  <c r="X49" s="1"/>
  <c r="Q49"/>
  <c r="S49" s="1"/>
  <c r="T44"/>
  <c r="X44" s="1"/>
  <c r="Q44"/>
  <c r="S44" s="1"/>
  <c r="T43"/>
  <c r="X43" s="1"/>
  <c r="Q43"/>
  <c r="S43" s="1"/>
  <c r="T42"/>
  <c r="X42" s="1"/>
  <c r="Q42"/>
  <c r="S42" s="1"/>
  <c r="X41"/>
  <c r="Q41"/>
  <c r="S41" s="1"/>
  <c r="T33"/>
  <c r="X33" s="1"/>
  <c r="Q33"/>
  <c r="S33" s="1"/>
  <c r="X28"/>
  <c r="Q28"/>
  <c r="S28" s="1"/>
  <c r="T27"/>
  <c r="X27" s="1"/>
  <c r="Q27"/>
  <c r="S27" s="1"/>
  <c r="T26"/>
  <c r="X26" s="1"/>
  <c r="Q26"/>
  <c r="S26" s="1"/>
  <c r="T24"/>
  <c r="X24" s="1"/>
  <c r="Q24"/>
  <c r="S24" s="1"/>
  <c r="T22"/>
  <c r="X22" s="1"/>
  <c r="Q22"/>
  <c r="S22" s="1"/>
  <c r="X15"/>
  <c r="Q15"/>
  <c r="S15" s="1"/>
  <c r="X13"/>
  <c r="Q13"/>
  <c r="S13" s="1"/>
  <c r="T11"/>
  <c r="X11" s="1"/>
  <c r="Q11"/>
  <c r="S11" s="1"/>
  <c r="X10"/>
  <c r="Q10"/>
  <c r="S10" s="1"/>
  <c r="T52"/>
  <c r="Q52"/>
  <c r="T50"/>
  <c r="Q50"/>
  <c r="R50" s="1"/>
  <c r="T57"/>
  <c r="Q57"/>
  <c r="T46"/>
  <c r="Q46"/>
  <c r="R46" s="1"/>
  <c r="T63"/>
  <c r="Q63"/>
  <c r="T51"/>
  <c r="Q51"/>
  <c r="R51" s="1"/>
  <c r="T76"/>
  <c r="Q76"/>
  <c r="T55"/>
  <c r="Q55"/>
  <c r="R55" s="1"/>
  <c r="T58"/>
  <c r="Q58"/>
  <c r="T75"/>
  <c r="Q75"/>
  <c r="R75" s="1"/>
  <c r="T74"/>
  <c r="Q74"/>
  <c r="T65"/>
  <c r="Q65"/>
  <c r="R65" s="1"/>
  <c r="T61"/>
  <c r="Q61"/>
  <c r="T71"/>
  <c r="Q71"/>
  <c r="R71" s="1"/>
  <c r="T67"/>
  <c r="Q67"/>
  <c r="T62"/>
  <c r="Q62"/>
  <c r="R62" s="1"/>
  <c r="T47"/>
  <c r="Q47"/>
  <c r="T66"/>
  <c r="Q66"/>
  <c r="R66" s="1"/>
  <c r="T70"/>
  <c r="Q70"/>
  <c r="X70" s="1"/>
  <c r="T48"/>
  <c r="Q48"/>
  <c r="R48" s="1"/>
  <c r="T68"/>
  <c r="Q68"/>
  <c r="X68" s="1"/>
  <c r="T72"/>
  <c r="Q72"/>
  <c r="R72" s="1"/>
  <c r="T54"/>
  <c r="Q54"/>
  <c r="X54" s="1"/>
  <c r="T45"/>
  <c r="Q45"/>
  <c r="R45" s="1"/>
  <c r="T34"/>
  <c r="Q34"/>
  <c r="X34" s="1"/>
  <c r="T14"/>
  <c r="Q14"/>
  <c r="R14" s="1"/>
  <c r="T40"/>
  <c r="Q40"/>
  <c r="S40" s="1"/>
  <c r="T38"/>
  <c r="Q38"/>
  <c r="R38" s="1"/>
  <c r="T16"/>
  <c r="Q16"/>
  <c r="X16" s="1"/>
  <c r="T25"/>
  <c r="Q25"/>
  <c r="R25" s="1"/>
  <c r="T37"/>
  <c r="Q37"/>
  <c r="X37" s="1"/>
  <c r="T20"/>
  <c r="Q20"/>
  <c r="R20" s="1"/>
  <c r="T19"/>
  <c r="Q19"/>
  <c r="S19" s="1"/>
  <c r="T31"/>
  <c r="Q31"/>
  <c r="R31" s="1"/>
  <c r="T18"/>
  <c r="Q18"/>
  <c r="X18" s="1"/>
  <c r="T36"/>
  <c r="Q36"/>
  <c r="R36" s="1"/>
  <c r="T17"/>
  <c r="Q17"/>
  <c r="X17" s="1"/>
  <c r="T23"/>
  <c r="Q23"/>
  <c r="R23" s="1"/>
  <c r="T12"/>
  <c r="Q12"/>
  <c r="S12" s="1"/>
  <c r="T39"/>
  <c r="Q39"/>
  <c r="R39" s="1"/>
  <c r="T30"/>
  <c r="Q30"/>
  <c r="X30" s="1"/>
  <c r="T35"/>
  <c r="Q35"/>
  <c r="R35" s="1"/>
  <c r="T29"/>
  <c r="Q29"/>
  <c r="S29" s="1"/>
  <c r="T32"/>
  <c r="Q32"/>
  <c r="R32" s="1"/>
  <c r="T21"/>
  <c r="Q21"/>
  <c r="R21" s="1"/>
  <c r="P9"/>
  <c r="AD8"/>
  <c r="AB8"/>
  <c r="Z8"/>
  <c r="Y8"/>
  <c r="X31" i="2" l="1"/>
  <c r="R18" i="3"/>
  <c r="R23"/>
  <c r="R33"/>
  <c r="R10"/>
  <c r="R69"/>
  <c r="R46"/>
  <c r="R54"/>
  <c r="R11"/>
  <c r="R36"/>
  <c r="R56"/>
  <c r="R62" i="4"/>
  <c r="R48"/>
  <c r="R73"/>
  <c r="R51"/>
  <c r="R27"/>
  <c r="R56"/>
  <c r="R14" i="5"/>
  <c r="X31"/>
  <c r="X26"/>
  <c r="X30"/>
  <c r="R42"/>
  <c r="S61"/>
  <c r="P80"/>
  <c r="S72" i="6"/>
  <c r="S73"/>
  <c r="S74"/>
  <c r="R59" i="7"/>
  <c r="R62"/>
  <c r="R73"/>
  <c r="R50"/>
  <c r="R55"/>
  <c r="R72" i="8"/>
  <c r="S73"/>
  <c r="R74"/>
  <c r="S75"/>
  <c r="R76"/>
  <c r="R55"/>
  <c r="R50" i="9"/>
  <c r="R60"/>
  <c r="R26" i="12"/>
  <c r="X12"/>
  <c r="R30"/>
  <c r="R42"/>
  <c r="R31"/>
  <c r="R20"/>
  <c r="R37"/>
  <c r="R18"/>
  <c r="R41"/>
  <c r="R26" i="11"/>
  <c r="R51"/>
  <c r="R14"/>
  <c r="R13"/>
  <c r="R49"/>
  <c r="R53"/>
  <c r="R52"/>
  <c r="X52"/>
  <c r="X56"/>
  <c r="R56"/>
  <c r="R68"/>
  <c r="X68"/>
  <c r="X45"/>
  <c r="R45"/>
  <c r="R58"/>
  <c r="X58"/>
  <c r="X71"/>
  <c r="R71"/>
  <c r="R55"/>
  <c r="X55"/>
  <c r="X47"/>
  <c r="R47"/>
  <c r="R67"/>
  <c r="X67"/>
  <c r="X74"/>
  <c r="R74"/>
  <c r="R75"/>
  <c r="X75"/>
  <c r="X60"/>
  <c r="R60"/>
  <c r="R44"/>
  <c r="X44"/>
  <c r="X46"/>
  <c r="R46"/>
  <c r="R72"/>
  <c r="X72"/>
  <c r="X54"/>
  <c r="R54"/>
  <c r="R73"/>
  <c r="X73"/>
  <c r="X63"/>
  <c r="R63"/>
  <c r="R57"/>
  <c r="X57"/>
  <c r="X65"/>
  <c r="R65"/>
  <c r="R70"/>
  <c r="X70"/>
  <c r="X66"/>
  <c r="R66"/>
  <c r="R64"/>
  <c r="X64"/>
  <c r="X69"/>
  <c r="R69"/>
  <c r="R50"/>
  <c r="X50"/>
  <c r="X61"/>
  <c r="R61"/>
  <c r="R59"/>
  <c r="X59"/>
  <c r="X43"/>
  <c r="R43"/>
  <c r="R48"/>
  <c r="X48"/>
  <c r="X62"/>
  <c r="R62"/>
  <c r="R25"/>
  <c r="X25"/>
  <c r="X17"/>
  <c r="R17"/>
  <c r="R18"/>
  <c r="X18"/>
  <c r="X24"/>
  <c r="R24"/>
  <c r="R29"/>
  <c r="X29"/>
  <c r="X31"/>
  <c r="R31"/>
  <c r="R12"/>
  <c r="X12"/>
  <c r="X28"/>
  <c r="R28"/>
  <c r="R19"/>
  <c r="X19"/>
  <c r="X35"/>
  <c r="R35"/>
  <c r="R34"/>
  <c r="X34"/>
  <c r="X38"/>
  <c r="R38"/>
  <c r="R36"/>
  <c r="X36"/>
  <c r="X33"/>
  <c r="R33"/>
  <c r="R37"/>
  <c r="X37"/>
  <c r="X10"/>
  <c r="R10"/>
  <c r="R30"/>
  <c r="X30"/>
  <c r="X39"/>
  <c r="R39"/>
  <c r="R20"/>
  <c r="X20"/>
  <c r="X42"/>
  <c r="R42"/>
  <c r="R22"/>
  <c r="X22"/>
  <c r="X32"/>
  <c r="R32"/>
  <c r="R40"/>
  <c r="X40"/>
  <c r="X11"/>
  <c r="R11"/>
  <c r="R41"/>
  <c r="X41"/>
  <c r="X15"/>
  <c r="R15"/>
  <c r="X14"/>
  <c r="X16"/>
  <c r="R16"/>
  <c r="R21"/>
  <c r="X21"/>
  <c r="X23"/>
  <c r="R23"/>
  <c r="AJ8"/>
  <c r="S27"/>
  <c r="R27"/>
  <c r="R30" i="5"/>
  <c r="S30"/>
  <c r="S38"/>
  <c r="X38"/>
  <c r="R26"/>
  <c r="S26"/>
  <c r="S10"/>
  <c r="X10"/>
  <c r="R31"/>
  <c r="S31"/>
  <c r="S22"/>
  <c r="X22"/>
  <c r="R12"/>
  <c r="S12"/>
  <c r="S28"/>
  <c r="X28"/>
  <c r="R24"/>
  <c r="S24"/>
  <c r="S27"/>
  <c r="X27"/>
  <c r="R35"/>
  <c r="S35"/>
  <c r="S20"/>
  <c r="X20"/>
  <c r="R32"/>
  <c r="S32"/>
  <c r="S33"/>
  <c r="X33"/>
  <c r="S37"/>
  <c r="R37"/>
  <c r="S36"/>
  <c r="X36"/>
  <c r="R18"/>
  <c r="S18"/>
  <c r="S23"/>
  <c r="X23"/>
  <c r="S39"/>
  <c r="R39"/>
  <c r="S15"/>
  <c r="X15"/>
  <c r="R21"/>
  <c r="S21"/>
  <c r="S41"/>
  <c r="X41"/>
  <c r="R25"/>
  <c r="S25"/>
  <c r="S40"/>
  <c r="X40"/>
  <c r="R34"/>
  <c r="S34"/>
  <c r="S19"/>
  <c r="X19"/>
  <c r="R16"/>
  <c r="S16"/>
  <c r="S11"/>
  <c r="X11"/>
  <c r="R17"/>
  <c r="S17"/>
  <c r="S75"/>
  <c r="X75"/>
  <c r="S54"/>
  <c r="R54"/>
  <c r="S73"/>
  <c r="X73"/>
  <c r="S68"/>
  <c r="R68"/>
  <c r="S65"/>
  <c r="X65"/>
  <c r="R66"/>
  <c r="S66"/>
  <c r="S57"/>
  <c r="X57"/>
  <c r="R55"/>
  <c r="S55"/>
  <c r="S47"/>
  <c r="X47"/>
  <c r="R64"/>
  <c r="S64"/>
  <c r="S56"/>
  <c r="X56"/>
  <c r="R67"/>
  <c r="S67"/>
  <c r="S60"/>
  <c r="X60"/>
  <c r="S48"/>
  <c r="R48"/>
  <c r="S46"/>
  <c r="X46"/>
  <c r="R51"/>
  <c r="S51"/>
  <c r="S59"/>
  <c r="X59"/>
  <c r="R58"/>
  <c r="S58"/>
  <c r="S70"/>
  <c r="X70"/>
  <c r="S69"/>
  <c r="R69"/>
  <c r="S72"/>
  <c r="X72"/>
  <c r="X71"/>
  <c r="R71"/>
  <c r="S62"/>
  <c r="X62"/>
  <c r="R43"/>
  <c r="S43"/>
  <c r="S44"/>
  <c r="X44"/>
  <c r="R53"/>
  <c r="S53"/>
  <c r="S74"/>
  <c r="X74"/>
  <c r="S52"/>
  <c r="R52"/>
  <c r="S49"/>
  <c r="X49"/>
  <c r="D82" s="1"/>
  <c r="R63"/>
  <c r="S63"/>
  <c r="R50"/>
  <c r="S50"/>
  <c r="S71" i="6"/>
  <c r="X71"/>
  <c r="R70"/>
  <c r="S70"/>
  <c r="S69"/>
  <c r="X69"/>
  <c r="R68"/>
  <c r="S68"/>
  <c r="S67"/>
  <c r="X67"/>
  <c r="R66"/>
  <c r="S66"/>
  <c r="S65"/>
  <c r="X65"/>
  <c r="R64"/>
  <c r="S64"/>
  <c r="S63"/>
  <c r="X63"/>
  <c r="R62"/>
  <c r="S62"/>
  <c r="S61"/>
  <c r="X61"/>
  <c r="R60"/>
  <c r="S60"/>
  <c r="S59"/>
  <c r="X59"/>
  <c r="R58"/>
  <c r="S58"/>
  <c r="S57"/>
  <c r="X57"/>
  <c r="R56"/>
  <c r="S56"/>
  <c r="S55"/>
  <c r="X55"/>
  <c r="R54"/>
  <c r="S54"/>
  <c r="S53"/>
  <c r="X53"/>
  <c r="R52"/>
  <c r="S52"/>
  <c r="S51"/>
  <c r="X51"/>
  <c r="R50"/>
  <c r="S50"/>
  <c r="S49"/>
  <c r="X49"/>
  <c r="R48"/>
  <c r="S48"/>
  <c r="S47"/>
  <c r="X47"/>
  <c r="R46"/>
  <c r="S46"/>
  <c r="S45"/>
  <c r="X45"/>
  <c r="R44"/>
  <c r="S44"/>
  <c r="S43"/>
  <c r="X43"/>
  <c r="R42"/>
  <c r="S42"/>
  <c r="S41"/>
  <c r="X41"/>
  <c r="R40"/>
  <c r="S40"/>
  <c r="S39"/>
  <c r="X39"/>
  <c r="S38"/>
  <c r="R38"/>
  <c r="S37"/>
  <c r="X37"/>
  <c r="R36"/>
  <c r="S36"/>
  <c r="S35"/>
  <c r="X35"/>
  <c r="R34"/>
  <c r="S34"/>
  <c r="S33"/>
  <c r="X33"/>
  <c r="R32"/>
  <c r="S32"/>
  <c r="S31"/>
  <c r="X31"/>
  <c r="R30"/>
  <c r="S30"/>
  <c r="S29"/>
  <c r="X29"/>
  <c r="R28"/>
  <c r="S28"/>
  <c r="S27"/>
  <c r="X27"/>
  <c r="R26"/>
  <c r="S26"/>
  <c r="S25"/>
  <c r="X25"/>
  <c r="R24"/>
  <c r="S24"/>
  <c r="S23"/>
  <c r="X23"/>
  <c r="R22"/>
  <c r="S22"/>
  <c r="S21"/>
  <c r="X21"/>
  <c r="R20"/>
  <c r="S20"/>
  <c r="S19"/>
  <c r="X19"/>
  <c r="R18"/>
  <c r="S18"/>
  <c r="S17"/>
  <c r="X17"/>
  <c r="R16"/>
  <c r="S16"/>
  <c r="S15"/>
  <c r="X15"/>
  <c r="R14"/>
  <c r="S14"/>
  <c r="S13"/>
  <c r="X13"/>
  <c r="R12"/>
  <c r="S12"/>
  <c r="S11"/>
  <c r="X11"/>
  <c r="D82" s="1"/>
  <c r="S10"/>
  <c r="X23" i="12"/>
  <c r="X19"/>
  <c r="X24"/>
  <c r="X27"/>
  <c r="X13"/>
  <c r="X33"/>
  <c r="X43"/>
  <c r="X21"/>
  <c r="S11"/>
  <c r="S15"/>
  <c r="S22"/>
  <c r="S40"/>
  <c r="R23"/>
  <c r="X26"/>
  <c r="R12"/>
  <c r="X30"/>
  <c r="R19"/>
  <c r="X10"/>
  <c r="R24"/>
  <c r="X42"/>
  <c r="X25"/>
  <c r="X31"/>
  <c r="R39"/>
  <c r="R27"/>
  <c r="X20"/>
  <c r="R13"/>
  <c r="X16"/>
  <c r="R33"/>
  <c r="X37"/>
  <c r="R43"/>
  <c r="X17"/>
  <c r="R21"/>
  <c r="X18"/>
  <c r="X28"/>
  <c r="X41"/>
  <c r="S35"/>
  <c r="R35"/>
  <c r="S32"/>
  <c r="R32"/>
  <c r="S29"/>
  <c r="R29"/>
  <c r="S36"/>
  <c r="R36"/>
  <c r="S39"/>
  <c r="S14"/>
  <c r="R14"/>
  <c r="S34"/>
  <c r="R34"/>
  <c r="R38"/>
  <c r="X38"/>
  <c r="S68" i="8"/>
  <c r="X68"/>
  <c r="R67"/>
  <c r="S67"/>
  <c r="S66"/>
  <c r="X66"/>
  <c r="R65"/>
  <c r="S65"/>
  <c r="S64"/>
  <c r="X64"/>
  <c r="R63"/>
  <c r="S63"/>
  <c r="S62"/>
  <c r="X62"/>
  <c r="R61"/>
  <c r="S61"/>
  <c r="S60"/>
  <c r="X60"/>
  <c r="S59"/>
  <c r="S58"/>
  <c r="X58"/>
  <c r="R57"/>
  <c r="S57"/>
  <c r="S56"/>
  <c r="X56"/>
  <c r="S55"/>
  <c r="S54"/>
  <c r="X54"/>
  <c r="R53"/>
  <c r="S53"/>
  <c r="S52"/>
  <c r="X52"/>
  <c r="R51"/>
  <c r="S51"/>
  <c r="S50"/>
  <c r="X50"/>
  <c r="R49"/>
  <c r="S49"/>
  <c r="S48"/>
  <c r="X48"/>
  <c r="R47"/>
  <c r="S47"/>
  <c r="S46"/>
  <c r="X46"/>
  <c r="R45"/>
  <c r="S45"/>
  <c r="S44"/>
  <c r="X44"/>
  <c r="R43"/>
  <c r="S43"/>
  <c r="S42"/>
  <c r="X42"/>
  <c r="R41"/>
  <c r="S41"/>
  <c r="S40"/>
  <c r="X40"/>
  <c r="R39"/>
  <c r="S39"/>
  <c r="S38"/>
  <c r="X38"/>
  <c r="R37"/>
  <c r="S37"/>
  <c r="S36"/>
  <c r="X36"/>
  <c r="R35"/>
  <c r="S35"/>
  <c r="S34"/>
  <c r="X34"/>
  <c r="R33"/>
  <c r="S33"/>
  <c r="S32"/>
  <c r="X32"/>
  <c r="R31"/>
  <c r="S31"/>
  <c r="S30"/>
  <c r="X30"/>
  <c r="R29"/>
  <c r="S29"/>
  <c r="S28"/>
  <c r="X28"/>
  <c r="R27"/>
  <c r="S27"/>
  <c r="S26"/>
  <c r="X26"/>
  <c r="R25"/>
  <c r="S25"/>
  <c r="S24"/>
  <c r="X24"/>
  <c r="R23"/>
  <c r="S23"/>
  <c r="S22"/>
  <c r="X22"/>
  <c r="R21"/>
  <c r="S21"/>
  <c r="S20"/>
  <c r="X20"/>
  <c r="R19"/>
  <c r="S19"/>
  <c r="S18"/>
  <c r="X18"/>
  <c r="R17"/>
  <c r="S17"/>
  <c r="S16"/>
  <c r="X16"/>
  <c r="R15"/>
  <c r="S15"/>
  <c r="S14"/>
  <c r="X14"/>
  <c r="S13"/>
  <c r="S12"/>
  <c r="X12"/>
  <c r="D83" s="1"/>
  <c r="R11"/>
  <c r="S11"/>
  <c r="R10"/>
  <c r="S10"/>
  <c r="AC8" i="7"/>
  <c r="X34"/>
  <c r="X24"/>
  <c r="X41"/>
  <c r="X25"/>
  <c r="X38"/>
  <c r="X27"/>
  <c r="X15"/>
  <c r="X30"/>
  <c r="X17"/>
  <c r="X37"/>
  <c r="X20"/>
  <c r="S40"/>
  <c r="S48"/>
  <c r="S51"/>
  <c r="S60"/>
  <c r="S63"/>
  <c r="S64"/>
  <c r="P79"/>
  <c r="X44"/>
  <c r="X43"/>
  <c r="X65"/>
  <c r="X45"/>
  <c r="S71"/>
  <c r="X71"/>
  <c r="R45"/>
  <c r="S45"/>
  <c r="S58"/>
  <c r="X58"/>
  <c r="R65"/>
  <c r="S65"/>
  <c r="S70"/>
  <c r="X70"/>
  <c r="R43"/>
  <c r="S43"/>
  <c r="S66"/>
  <c r="X66"/>
  <c r="R44"/>
  <c r="S44"/>
  <c r="S69"/>
  <c r="X69"/>
  <c r="R68"/>
  <c r="S68"/>
  <c r="S47"/>
  <c r="X47"/>
  <c r="R49"/>
  <c r="S49"/>
  <c r="S56"/>
  <c r="X56"/>
  <c r="R53"/>
  <c r="S53"/>
  <c r="S52"/>
  <c r="X52"/>
  <c r="R61"/>
  <c r="S61"/>
  <c r="S54"/>
  <c r="X54"/>
  <c r="R72"/>
  <c r="S72"/>
  <c r="S57"/>
  <c r="X57"/>
  <c r="R67"/>
  <c r="S67"/>
  <c r="S74"/>
  <c r="X74"/>
  <c r="R46"/>
  <c r="S46"/>
  <c r="S26"/>
  <c r="X26"/>
  <c r="R39"/>
  <c r="S39"/>
  <c r="S21"/>
  <c r="X21"/>
  <c r="R13"/>
  <c r="S13"/>
  <c r="S10"/>
  <c r="X10"/>
  <c r="R12"/>
  <c r="S12"/>
  <c r="S16"/>
  <c r="X16"/>
  <c r="R22"/>
  <c r="S22"/>
  <c r="S29"/>
  <c r="X29"/>
  <c r="S42"/>
  <c r="S33"/>
  <c r="X33"/>
  <c r="R20"/>
  <c r="S20"/>
  <c r="S19"/>
  <c r="X19"/>
  <c r="R37"/>
  <c r="S37"/>
  <c r="S32"/>
  <c r="X32"/>
  <c r="R17"/>
  <c r="S17"/>
  <c r="S28"/>
  <c r="X28"/>
  <c r="R30"/>
  <c r="S30"/>
  <c r="S18"/>
  <c r="X18"/>
  <c r="R15"/>
  <c r="S15"/>
  <c r="S23"/>
  <c r="X23"/>
  <c r="R27"/>
  <c r="S27"/>
  <c r="S31"/>
  <c r="X31"/>
  <c r="R38"/>
  <c r="S38"/>
  <c r="S14"/>
  <c r="X14"/>
  <c r="AJ8" s="1"/>
  <c r="R25"/>
  <c r="S25"/>
  <c r="X11"/>
  <c r="S11"/>
  <c r="R41"/>
  <c r="S41"/>
  <c r="S35"/>
  <c r="X35"/>
  <c r="R24"/>
  <c r="S24"/>
  <c r="AH8"/>
  <c r="R34"/>
  <c r="S34"/>
  <c r="S19" i="10"/>
  <c r="S50"/>
  <c r="S53"/>
  <c r="S62"/>
  <c r="S70"/>
  <c r="P77"/>
  <c r="AC8"/>
  <c r="AF8"/>
  <c r="X11"/>
  <c r="X14"/>
  <c r="X18"/>
  <c r="X41"/>
  <c r="X38"/>
  <c r="X13"/>
  <c r="X30"/>
  <c r="X31"/>
  <c r="X32"/>
  <c r="X28"/>
  <c r="X12"/>
  <c r="X29"/>
  <c r="X21"/>
  <c r="X27"/>
  <c r="X10"/>
  <c r="X56"/>
  <c r="X71"/>
  <c r="X65"/>
  <c r="X59"/>
  <c r="X43"/>
  <c r="X67"/>
  <c r="X45"/>
  <c r="X63"/>
  <c r="X66"/>
  <c r="X47"/>
  <c r="X44"/>
  <c r="X72"/>
  <c r="X64"/>
  <c r="X68"/>
  <c r="R68"/>
  <c r="S68"/>
  <c r="S49"/>
  <c r="X49"/>
  <c r="R64"/>
  <c r="S64"/>
  <c r="S54"/>
  <c r="X54"/>
  <c r="R72"/>
  <c r="S72"/>
  <c r="S46"/>
  <c r="X46"/>
  <c r="R44"/>
  <c r="S44"/>
  <c r="S57"/>
  <c r="X57"/>
  <c r="R47"/>
  <c r="S47"/>
  <c r="S60"/>
  <c r="X60"/>
  <c r="R66"/>
  <c r="S66"/>
  <c r="S69"/>
  <c r="X69"/>
  <c r="R63"/>
  <c r="S63"/>
  <c r="S52"/>
  <c r="X52"/>
  <c r="R45"/>
  <c r="S45"/>
  <c r="S42"/>
  <c r="X42"/>
  <c r="R67"/>
  <c r="S67"/>
  <c r="S48"/>
  <c r="X48"/>
  <c r="R43"/>
  <c r="S43"/>
  <c r="S61"/>
  <c r="X61"/>
  <c r="R59"/>
  <c r="S59"/>
  <c r="S58"/>
  <c r="X58"/>
  <c r="R65"/>
  <c r="S65"/>
  <c r="S51"/>
  <c r="X51"/>
  <c r="R71"/>
  <c r="S71"/>
  <c r="S55"/>
  <c r="X55"/>
  <c r="R56"/>
  <c r="S56"/>
  <c r="S16"/>
  <c r="X16"/>
  <c r="R10"/>
  <c r="S10"/>
  <c r="S15"/>
  <c r="X15"/>
  <c r="R27"/>
  <c r="S27"/>
  <c r="S24"/>
  <c r="X24"/>
  <c r="R21"/>
  <c r="S21"/>
  <c r="S35"/>
  <c r="X35"/>
  <c r="R29"/>
  <c r="S29"/>
  <c r="S40"/>
  <c r="X40"/>
  <c r="R12"/>
  <c r="S12"/>
  <c r="S26"/>
  <c r="X26"/>
  <c r="R28"/>
  <c r="S28"/>
  <c r="S25"/>
  <c r="X25"/>
  <c r="R32"/>
  <c r="S32"/>
  <c r="S34"/>
  <c r="X34"/>
  <c r="R31"/>
  <c r="S31"/>
  <c r="S22"/>
  <c r="X22"/>
  <c r="R30"/>
  <c r="S30"/>
  <c r="S23"/>
  <c r="X23"/>
  <c r="R13"/>
  <c r="S13"/>
  <c r="S39"/>
  <c r="X39"/>
  <c r="R38"/>
  <c r="S38"/>
  <c r="S33"/>
  <c r="X33"/>
  <c r="R41"/>
  <c r="S41"/>
  <c r="S36"/>
  <c r="X36"/>
  <c r="R18"/>
  <c r="S18"/>
  <c r="S37"/>
  <c r="X37"/>
  <c r="R14"/>
  <c r="S14"/>
  <c r="R11"/>
  <c r="S11"/>
  <c r="AB8" i="9"/>
  <c r="R16"/>
  <c r="X11"/>
  <c r="X35"/>
  <c r="X13"/>
  <c r="X26"/>
  <c r="X33"/>
  <c r="X15"/>
  <c r="S31"/>
  <c r="S37"/>
  <c r="S40"/>
  <c r="S42"/>
  <c r="S49"/>
  <c r="S51"/>
  <c r="R61"/>
  <c r="S63"/>
  <c r="R69"/>
  <c r="S71"/>
  <c r="P80"/>
  <c r="X59"/>
  <c r="X48"/>
  <c r="X55"/>
  <c r="S56"/>
  <c r="X56"/>
  <c r="R55"/>
  <c r="S55"/>
  <c r="S54"/>
  <c r="X54"/>
  <c r="R48"/>
  <c r="S48"/>
  <c r="S44"/>
  <c r="X44"/>
  <c r="R59"/>
  <c r="S59"/>
  <c r="S73"/>
  <c r="X73"/>
  <c r="R66"/>
  <c r="S66"/>
  <c r="S74"/>
  <c r="X74"/>
  <c r="R47"/>
  <c r="S47"/>
  <c r="S43"/>
  <c r="X43"/>
  <c r="R58"/>
  <c r="S58"/>
  <c r="S45"/>
  <c r="X45"/>
  <c r="R62"/>
  <c r="S62"/>
  <c r="S65"/>
  <c r="X65"/>
  <c r="R70"/>
  <c r="S70"/>
  <c r="S75"/>
  <c r="X75"/>
  <c r="R52"/>
  <c r="S52"/>
  <c r="S64"/>
  <c r="X64"/>
  <c r="R67"/>
  <c r="S67"/>
  <c r="S53"/>
  <c r="X53"/>
  <c r="R46"/>
  <c r="S46"/>
  <c r="S57"/>
  <c r="X57"/>
  <c r="R72"/>
  <c r="S72"/>
  <c r="S68"/>
  <c r="X68"/>
  <c r="R39"/>
  <c r="S39"/>
  <c r="S22"/>
  <c r="X22"/>
  <c r="R29"/>
  <c r="S29"/>
  <c r="S12"/>
  <c r="X12"/>
  <c r="R30"/>
  <c r="S30"/>
  <c r="S21"/>
  <c r="X21"/>
  <c r="R17"/>
  <c r="S17"/>
  <c r="S34"/>
  <c r="X34"/>
  <c r="R23"/>
  <c r="S23"/>
  <c r="S24"/>
  <c r="X24"/>
  <c r="R32"/>
  <c r="S32"/>
  <c r="S19"/>
  <c r="X19"/>
  <c r="S10"/>
  <c r="S25"/>
  <c r="X25"/>
  <c r="R15"/>
  <c r="S15"/>
  <c r="S36"/>
  <c r="X36"/>
  <c r="R33"/>
  <c r="S33"/>
  <c r="S28"/>
  <c r="X28"/>
  <c r="R26"/>
  <c r="S26"/>
  <c r="S20"/>
  <c r="X20"/>
  <c r="R13"/>
  <c r="S13"/>
  <c r="S27"/>
  <c r="X27"/>
  <c r="R35"/>
  <c r="S35"/>
  <c r="S18"/>
  <c r="X18"/>
  <c r="AJ8" s="1"/>
  <c r="R11"/>
  <c r="S11"/>
  <c r="S16"/>
  <c r="AC8" i="2"/>
  <c r="AF8"/>
  <c r="X18"/>
  <c r="X36"/>
  <c r="X32"/>
  <c r="X27"/>
  <c r="X13"/>
  <c r="X41"/>
  <c r="X16"/>
  <c r="X24"/>
  <c r="X11"/>
  <c r="X37"/>
  <c r="X25"/>
  <c r="X26"/>
  <c r="X29"/>
  <c r="X40"/>
  <c r="S30"/>
  <c r="S38"/>
  <c r="S52"/>
  <c r="P79"/>
  <c r="X47"/>
  <c r="S47"/>
  <c r="S50"/>
  <c r="R50"/>
  <c r="X67"/>
  <c r="S67"/>
  <c r="S54"/>
  <c r="R54"/>
  <c r="X73"/>
  <c r="S73"/>
  <c r="S51"/>
  <c r="R51"/>
  <c r="S62"/>
  <c r="X62"/>
  <c r="S44"/>
  <c r="R44"/>
  <c r="S65"/>
  <c r="X65"/>
  <c r="S70"/>
  <c r="R70"/>
  <c r="X63"/>
  <c r="S63"/>
  <c r="S66"/>
  <c r="R66"/>
  <c r="X69"/>
  <c r="S69"/>
  <c r="S71"/>
  <c r="R71"/>
  <c r="X43"/>
  <c r="S43"/>
  <c r="S53"/>
  <c r="R53"/>
  <c r="S57"/>
  <c r="X57"/>
  <c r="S58"/>
  <c r="R58"/>
  <c r="S68"/>
  <c r="X68"/>
  <c r="S61"/>
  <c r="R61"/>
  <c r="X64"/>
  <c r="S64"/>
  <c r="S45"/>
  <c r="R45"/>
  <c r="X72"/>
  <c r="S72"/>
  <c r="S48"/>
  <c r="R48"/>
  <c r="S60"/>
  <c r="X60"/>
  <c r="S56"/>
  <c r="R56"/>
  <c r="S59"/>
  <c r="X59"/>
  <c r="R46"/>
  <c r="S46"/>
  <c r="S55"/>
  <c r="X55"/>
  <c r="S49"/>
  <c r="R49"/>
  <c r="X74"/>
  <c r="S74"/>
  <c r="S42"/>
  <c r="R42"/>
  <c r="S31"/>
  <c r="S40"/>
  <c r="R40"/>
  <c r="X10"/>
  <c r="S10"/>
  <c r="S29"/>
  <c r="R29"/>
  <c r="X35"/>
  <c r="S35"/>
  <c r="S26"/>
  <c r="R26"/>
  <c r="X33"/>
  <c r="S33"/>
  <c r="S25"/>
  <c r="R25"/>
  <c r="S22"/>
  <c r="X22"/>
  <c r="S37"/>
  <c r="R37"/>
  <c r="X15"/>
  <c r="S15"/>
  <c r="S11"/>
  <c r="R11"/>
  <c r="X12"/>
  <c r="S12"/>
  <c r="X39"/>
  <c r="R39"/>
  <c r="S17"/>
  <c r="X17"/>
  <c r="S24"/>
  <c r="R24"/>
  <c r="X23"/>
  <c r="S23"/>
  <c r="R16"/>
  <c r="S16"/>
  <c r="X28"/>
  <c r="S28"/>
  <c r="S41"/>
  <c r="R41"/>
  <c r="X14"/>
  <c r="S14"/>
  <c r="S13"/>
  <c r="R13"/>
  <c r="X34"/>
  <c r="S34"/>
  <c r="S27"/>
  <c r="R27"/>
  <c r="X21"/>
  <c r="S21"/>
  <c r="S32"/>
  <c r="R32"/>
  <c r="X20"/>
  <c r="S20"/>
  <c r="S36"/>
  <c r="R36"/>
  <c r="AL8"/>
  <c r="R18"/>
  <c r="S18"/>
  <c r="X51" i="1"/>
  <c r="R15"/>
  <c r="R33"/>
  <c r="R43"/>
  <c r="R49"/>
  <c r="R59"/>
  <c r="X63"/>
  <c r="X57"/>
  <c r="X52"/>
  <c r="R13"/>
  <c r="R22"/>
  <c r="R26"/>
  <c r="R28"/>
  <c r="X21"/>
  <c r="P80"/>
  <c r="AC8"/>
  <c r="AF8"/>
  <c r="R70"/>
  <c r="X47"/>
  <c r="X67"/>
  <c r="X61"/>
  <c r="X74"/>
  <c r="X58"/>
  <c r="X76"/>
  <c r="R10"/>
  <c r="R11"/>
  <c r="R24"/>
  <c r="R27"/>
  <c r="R41"/>
  <c r="R42"/>
  <c r="R44"/>
  <c r="R53"/>
  <c r="R56"/>
  <c r="R60"/>
  <c r="S64"/>
  <c r="R69"/>
  <c r="S73"/>
  <c r="P81"/>
  <c r="S52"/>
  <c r="R52"/>
  <c r="X50"/>
  <c r="S50"/>
  <c r="S57"/>
  <c r="R57"/>
  <c r="X46"/>
  <c r="S46"/>
  <c r="S63"/>
  <c r="R63"/>
  <c r="S51"/>
  <c r="S76"/>
  <c r="R76"/>
  <c r="X55"/>
  <c r="S55"/>
  <c r="S58"/>
  <c r="R58"/>
  <c r="X75"/>
  <c r="S75"/>
  <c r="S74"/>
  <c r="R74"/>
  <c r="X65"/>
  <c r="S65"/>
  <c r="S61"/>
  <c r="R61"/>
  <c r="X71"/>
  <c r="S71"/>
  <c r="S67"/>
  <c r="R67"/>
  <c r="X62"/>
  <c r="S62"/>
  <c r="S47"/>
  <c r="R47"/>
  <c r="X66"/>
  <c r="S66"/>
  <c r="S70"/>
  <c r="X48"/>
  <c r="S48"/>
  <c r="S68"/>
  <c r="R68"/>
  <c r="X72"/>
  <c r="S72"/>
  <c r="S54"/>
  <c r="R54"/>
  <c r="X45"/>
  <c r="S45"/>
  <c r="S34"/>
  <c r="R34"/>
  <c r="X14"/>
  <c r="S14"/>
  <c r="X40"/>
  <c r="R40"/>
  <c r="X38"/>
  <c r="S38"/>
  <c r="S16"/>
  <c r="R16"/>
  <c r="S25"/>
  <c r="X25"/>
  <c r="S37"/>
  <c r="R37"/>
  <c r="S20"/>
  <c r="X20"/>
  <c r="X19"/>
  <c r="R19"/>
  <c r="X31"/>
  <c r="S31"/>
  <c r="S18"/>
  <c r="R18"/>
  <c r="X36"/>
  <c r="S36"/>
  <c r="S17"/>
  <c r="R17"/>
  <c r="X23"/>
  <c r="S23"/>
  <c r="X12"/>
  <c r="R12"/>
  <c r="X39"/>
  <c r="S39"/>
  <c r="S30"/>
  <c r="R30"/>
  <c r="X35"/>
  <c r="S35"/>
  <c r="X29"/>
  <c r="R29"/>
  <c r="S32"/>
  <c r="X32"/>
  <c r="D81" s="1"/>
  <c r="S21"/>
  <c r="AH8"/>
  <c r="AB8" i="4"/>
  <c r="R68"/>
  <c r="R46"/>
  <c r="R52"/>
  <c r="R55"/>
  <c r="X44"/>
  <c r="R53"/>
  <c r="X65"/>
  <c r="R70"/>
  <c r="X57"/>
  <c r="R72"/>
  <c r="X69"/>
  <c r="R13"/>
  <c r="X35"/>
  <c r="R22"/>
  <c r="X14"/>
  <c r="R28"/>
  <c r="X30"/>
  <c r="S43"/>
  <c r="S58"/>
  <c r="R63"/>
  <c r="P79"/>
  <c r="X33"/>
  <c r="X16"/>
  <c r="X15"/>
  <c r="AC8" i="3"/>
  <c r="R28"/>
  <c r="R20"/>
  <c r="R31"/>
  <c r="R34"/>
  <c r="R35"/>
  <c r="R41"/>
  <c r="R37"/>
  <c r="R63"/>
  <c r="R60"/>
  <c r="R44"/>
  <c r="R68"/>
  <c r="X71"/>
  <c r="R49"/>
  <c r="X48"/>
  <c r="R72"/>
  <c r="X51"/>
  <c r="R45"/>
  <c r="X74"/>
  <c r="R24"/>
  <c r="R47"/>
  <c r="R66"/>
  <c r="P80"/>
  <c r="X26"/>
  <c r="S34" i="4"/>
  <c r="X34"/>
  <c r="R41"/>
  <c r="S29"/>
  <c r="X29"/>
  <c r="R23"/>
  <c r="S38"/>
  <c r="X38"/>
  <c r="R32"/>
  <c r="S42"/>
  <c r="X42"/>
  <c r="R26"/>
  <c r="S37"/>
  <c r="X37"/>
  <c r="R25"/>
  <c r="S36"/>
  <c r="X36"/>
  <c r="R31"/>
  <c r="S18"/>
  <c r="X18"/>
  <c r="R39"/>
  <c r="S11"/>
  <c r="X11"/>
  <c r="R33"/>
  <c r="S19"/>
  <c r="X19"/>
  <c r="R16"/>
  <c r="S12"/>
  <c r="X12"/>
  <c r="R15"/>
  <c r="S20"/>
  <c r="X20"/>
  <c r="S41"/>
  <c r="S23"/>
  <c r="S32"/>
  <c r="S26"/>
  <c r="S25"/>
  <c r="S31"/>
  <c r="S39"/>
  <c r="S33"/>
  <c r="S16"/>
  <c r="S15"/>
  <c r="S60"/>
  <c r="X60"/>
  <c r="S74"/>
  <c r="X74"/>
  <c r="S47"/>
  <c r="X47"/>
  <c r="S61"/>
  <c r="X61"/>
  <c r="S71"/>
  <c r="X71"/>
  <c r="S59"/>
  <c r="X59"/>
  <c r="X50"/>
  <c r="S68"/>
  <c r="S62"/>
  <c r="S46"/>
  <c r="S45"/>
  <c r="S52"/>
  <c r="S48"/>
  <c r="R67"/>
  <c r="S55"/>
  <c r="R44"/>
  <c r="S49"/>
  <c r="R50"/>
  <c r="S53"/>
  <c r="R65"/>
  <c r="S73"/>
  <c r="R66"/>
  <c r="S70"/>
  <c r="R57"/>
  <c r="S75"/>
  <c r="R64"/>
  <c r="S72"/>
  <c r="R69"/>
  <c r="S51"/>
  <c r="R54"/>
  <c r="S13"/>
  <c r="R35"/>
  <c r="S21"/>
  <c r="R10"/>
  <c r="S22"/>
  <c r="R14"/>
  <c r="S27"/>
  <c r="R17"/>
  <c r="S28"/>
  <c r="R30"/>
  <c r="S24"/>
  <c r="S67"/>
  <c r="S44"/>
  <c r="S65"/>
  <c r="S66"/>
  <c r="S57"/>
  <c r="S64"/>
  <c r="S69"/>
  <c r="S54"/>
  <c r="S35"/>
  <c r="S10"/>
  <c r="S14"/>
  <c r="S17"/>
  <c r="S30"/>
  <c r="S75" i="3"/>
  <c r="X75"/>
  <c r="S53"/>
  <c r="X53"/>
  <c r="X58"/>
  <c r="S52"/>
  <c r="S62"/>
  <c r="S44"/>
  <c r="S46"/>
  <c r="R58"/>
  <c r="S68"/>
  <c r="R71"/>
  <c r="S55"/>
  <c r="R52"/>
  <c r="S49"/>
  <c r="R48"/>
  <c r="S54"/>
  <c r="R67"/>
  <c r="S72"/>
  <c r="R51"/>
  <c r="S50"/>
  <c r="R64"/>
  <c r="S45"/>
  <c r="R74"/>
  <c r="S57"/>
  <c r="X57"/>
  <c r="S71"/>
  <c r="S48"/>
  <c r="S67"/>
  <c r="S51"/>
  <c r="S64"/>
  <c r="S74"/>
  <c r="S13"/>
  <c r="X13"/>
  <c r="S42"/>
  <c r="X42"/>
  <c r="S29"/>
  <c r="X29"/>
  <c r="S40"/>
  <c r="X40"/>
  <c r="S38"/>
  <c r="X38"/>
  <c r="X65"/>
  <c r="S73"/>
  <c r="X73"/>
  <c r="X76"/>
  <c r="S32"/>
  <c r="X32"/>
  <c r="S16"/>
  <c r="X16"/>
  <c r="S15"/>
  <c r="X15"/>
  <c r="S14"/>
  <c r="X14"/>
  <c r="S22"/>
  <c r="X22"/>
  <c r="S19"/>
  <c r="X19"/>
  <c r="S43"/>
  <c r="X43"/>
  <c r="S17"/>
  <c r="X17"/>
  <c r="S39"/>
  <c r="X39"/>
  <c r="S12"/>
  <c r="X12"/>
  <c r="S70"/>
  <c r="X70"/>
  <c r="S65"/>
  <c r="S59"/>
  <c r="X59"/>
  <c r="S76"/>
  <c r="S25"/>
  <c r="S28"/>
  <c r="S18"/>
  <c r="S20"/>
  <c r="S21"/>
  <c r="S26"/>
  <c r="S23"/>
  <c r="S31"/>
  <c r="S30"/>
  <c r="S34"/>
  <c r="S33"/>
  <c r="S35"/>
  <c r="S27"/>
  <c r="S41"/>
  <c r="S10"/>
  <c r="S37"/>
  <c r="S61"/>
  <c r="S63"/>
  <c r="S69"/>
  <c r="S60"/>
  <c r="D80" i="5" l="1"/>
  <c r="AJ8"/>
  <c r="D80" i="6"/>
  <c r="AJ8"/>
  <c r="D81" i="8"/>
  <c r="AL8"/>
  <c r="D80" s="1"/>
  <c r="D82" i="11"/>
  <c r="AL8"/>
  <c r="D79" s="1"/>
  <c r="D80"/>
  <c r="AH8"/>
  <c r="AA8" s="1"/>
  <c r="AI8" s="1"/>
  <c r="AH8" i="5"/>
  <c r="AL8"/>
  <c r="D79" s="1"/>
  <c r="AH8" i="6"/>
  <c r="AL8"/>
  <c r="D79" s="1"/>
  <c r="D50" i="12"/>
  <c r="D48"/>
  <c r="AL8"/>
  <c r="AJ8"/>
  <c r="AH8"/>
  <c r="AH8" i="8"/>
  <c r="AJ8"/>
  <c r="D81" i="7"/>
  <c r="D79"/>
  <c r="AL8"/>
  <c r="D78" s="1"/>
  <c r="D79" i="10"/>
  <c r="D77"/>
  <c r="AL8"/>
  <c r="D76" s="1"/>
  <c r="AJ8"/>
  <c r="AH8"/>
  <c r="D82" i="9"/>
  <c r="D80"/>
  <c r="AL8"/>
  <c r="D79" s="1"/>
  <c r="AH8"/>
  <c r="AJ8" i="2"/>
  <c r="AH8"/>
  <c r="D81"/>
  <c r="D79"/>
  <c r="D78"/>
  <c r="AA8"/>
  <c r="AK8" s="1"/>
  <c r="AL8" i="1"/>
  <c r="D80" s="1"/>
  <c r="D83"/>
  <c r="AJ8"/>
  <c r="AA8" s="1"/>
  <c r="AL8" i="3"/>
  <c r="D82" i="4"/>
  <c r="D80"/>
  <c r="AL8"/>
  <c r="AJ8"/>
  <c r="AH8"/>
  <c r="D80" i="3"/>
  <c r="AJ8"/>
  <c r="AH8"/>
  <c r="D81"/>
  <c r="D83"/>
  <c r="AA8" i="10" l="1"/>
  <c r="AK8" s="1"/>
  <c r="AK8" i="11"/>
  <c r="P78"/>
  <c r="D78"/>
  <c r="AG8"/>
  <c r="AE8"/>
  <c r="AM8"/>
  <c r="AA8" i="5"/>
  <c r="AK8" s="1"/>
  <c r="AA8" i="6"/>
  <c r="AK8" s="1"/>
  <c r="D47" i="12"/>
  <c r="AA8"/>
  <c r="AK8" s="1"/>
  <c r="AA8" i="8"/>
  <c r="AK8" s="1"/>
  <c r="AA8" i="7"/>
  <c r="AK8" s="1"/>
  <c r="AM8" i="10"/>
  <c r="D75"/>
  <c r="AG8"/>
  <c r="AE8"/>
  <c r="P75"/>
  <c r="AI8"/>
  <c r="AA8" i="9"/>
  <c r="AK8" s="1"/>
  <c r="AI8"/>
  <c r="P77" i="2"/>
  <c r="AG8"/>
  <c r="AE8"/>
  <c r="D77"/>
  <c r="AI8"/>
  <c r="AM8"/>
  <c r="P79" i="1"/>
  <c r="D79"/>
  <c r="AG8"/>
  <c r="AE8"/>
  <c r="AM8"/>
  <c r="AI8"/>
  <c r="AK8"/>
  <c r="D79" i="4"/>
  <c r="AA8"/>
  <c r="AK8" s="1"/>
  <c r="AA8" i="3"/>
  <c r="AE8" i="9" l="1"/>
  <c r="AM8"/>
  <c r="D78"/>
  <c r="AG8"/>
  <c r="D78" i="5"/>
  <c r="AM8"/>
  <c r="AG8"/>
  <c r="AI8"/>
  <c r="AE8"/>
  <c r="P78"/>
  <c r="AG8" i="6"/>
  <c r="AI8"/>
  <c r="D78"/>
  <c r="AE8"/>
  <c r="P78"/>
  <c r="AM8"/>
  <c r="AM8" i="12"/>
  <c r="D46"/>
  <c r="AE8"/>
  <c r="P46"/>
  <c r="AG8"/>
  <c r="AI8"/>
  <c r="AE8" i="8"/>
  <c r="AI8"/>
  <c r="D79"/>
  <c r="P79"/>
  <c r="AG8"/>
  <c r="AM8"/>
  <c r="AE8" i="7"/>
  <c r="AI8"/>
  <c r="AG8"/>
  <c r="P77"/>
  <c r="D77"/>
  <c r="AM8"/>
  <c r="P78" i="9"/>
  <c r="AM8" i="4"/>
  <c r="D78"/>
  <c r="AG8"/>
  <c r="AE8"/>
  <c r="P78"/>
  <c r="AI8"/>
  <c r="P79" i="3"/>
  <c r="AG8"/>
  <c r="AE8"/>
  <c r="D79"/>
  <c r="AM8"/>
  <c r="AI8"/>
  <c r="AK8"/>
</calcChain>
</file>

<file path=xl/sharedStrings.xml><?xml version="1.0" encoding="utf-8"?>
<sst xmlns="http://schemas.openxmlformats.org/spreadsheetml/2006/main" count="6254" uniqueCount="1940">
  <si>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</si>
  <si>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</si>
  <si>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</si>
  <si>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</si>
  <si>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</si>
  <si>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</si>
  <si>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</si>
  <si>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</si>
  <si>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</si>
  <si>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</si>
  <si>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</si>
  <si>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</si>
  <si>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</si>
  <si>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</si>
  <si>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</si>
  <si>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</si>
  <si>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</si>
  <si>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</si>
  <si>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</si>
  <si>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</si>
  <si>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</si>
  <si>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</si>
  <si>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</si>
  <si>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</si>
  <si>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</si>
  <si>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</si>
  <si>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</si>
  <si>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</si>
  <si>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</si>
  <si>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</si>
  <si>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</si>
  <si>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</si>
  <si>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</si>
  <si>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</si>
  <si>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</si>
  <si>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</si>
  <si>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</si>
  <si>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</si>
  <si>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</si>
  <si>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</si>
  <si>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</si>
  <si>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</si>
  <si>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</si>
  <si>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</si>
  <si>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</si>
  <si>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</si>
  <si>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</si>
  <si>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</si>
  <si>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</si>
  <si>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</si>
  <si>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</si>
  <si>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</si>
  <si>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</si>
  <si>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</si>
  <si>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Xử lý tín hiệu số</t>
  </si>
  <si>
    <t>Nhóm: ELE1330-01</t>
  </si>
  <si>
    <t>Ngày thi: 03/06/2019</t>
  </si>
  <si>
    <t>Giờ thi: 10h00</t>
  </si>
  <si>
    <t>Nhóm: ELE1330-12</t>
  </si>
  <si>
    <t>B16DCVT015</t>
  </si>
  <si>
    <t>Phạm Hữu Việt</t>
  </si>
  <si>
    <t>Anh</t>
  </si>
  <si>
    <t>18/06/1998</t>
  </si>
  <si>
    <t>E16CN</t>
  </si>
  <si>
    <t>B15DCVT010</t>
  </si>
  <si>
    <t>Phùng Đức</t>
  </si>
  <si>
    <t>15/10/1997</t>
  </si>
  <si>
    <t>B16DCAT009</t>
  </si>
  <si>
    <t>Trịnh Tuấn</t>
  </si>
  <si>
    <t>23/01/1998</t>
  </si>
  <si>
    <t>B16DCAT012</t>
  </si>
  <si>
    <t>Nguyễn Bá</t>
  </si>
  <si>
    <t>Bách</t>
  </si>
  <si>
    <t>30/12/1998</t>
  </si>
  <si>
    <t>B16DCDT045</t>
  </si>
  <si>
    <t>Nguyễn Thanh</t>
  </si>
  <si>
    <t>Dung</t>
  </si>
  <si>
    <t>04/04/1998</t>
  </si>
  <si>
    <t>B16DCDT050</t>
  </si>
  <si>
    <t>Phạm Tuấn</t>
  </si>
  <si>
    <t>Dũng</t>
  </si>
  <si>
    <t>10/03/1998</t>
  </si>
  <si>
    <t>B16DCCN103</t>
  </si>
  <si>
    <t>Lê Bình</t>
  </si>
  <si>
    <t>Dương</t>
  </si>
  <si>
    <t>01/08/1998</t>
  </si>
  <si>
    <t>B16DCCN105</t>
  </si>
  <si>
    <t>Nguyễn Tiến</t>
  </si>
  <si>
    <t>10/08/1998</t>
  </si>
  <si>
    <t>B16DCAT031</t>
  </si>
  <si>
    <t>Chu Thành</t>
  </si>
  <si>
    <t>Đạt</t>
  </si>
  <si>
    <t>06/07/1998</t>
  </si>
  <si>
    <t>B16DCCN079</t>
  </si>
  <si>
    <t>Nguyễn Kim</t>
  </si>
  <si>
    <t>Đức</t>
  </si>
  <si>
    <t>19/08/1998</t>
  </si>
  <si>
    <t>B15DCDT063</t>
  </si>
  <si>
    <t>Dương Văn</t>
  </si>
  <si>
    <t>Hải</t>
  </si>
  <si>
    <t>27/12/1997</t>
  </si>
  <si>
    <t>E15CQCN02-B</t>
  </si>
  <si>
    <t>B16DCCN150</t>
  </si>
  <si>
    <t>Nguyễn Văn</t>
  </si>
  <si>
    <t>Hiệu</t>
  </si>
  <si>
    <t>21/07/1998</t>
  </si>
  <si>
    <t>B16DCVT130</t>
  </si>
  <si>
    <t>Nguyễn Trọng Huy</t>
  </si>
  <si>
    <t>Hoàng</t>
  </si>
  <si>
    <t>21/09/1998</t>
  </si>
  <si>
    <t>B16DCVT139</t>
  </si>
  <si>
    <t>Nguyễn Hữu</t>
  </si>
  <si>
    <t>Hùng</t>
  </si>
  <si>
    <t>12/01/1998</t>
  </si>
  <si>
    <t>B16DCDT095</t>
  </si>
  <si>
    <t>Phạm Văn</t>
  </si>
  <si>
    <t>08/09/1998</t>
  </si>
  <si>
    <t>B16DCDT112</t>
  </si>
  <si>
    <t>Huy</t>
  </si>
  <si>
    <t>05/09/1998</t>
  </si>
  <si>
    <t>B16DCDT102</t>
  </si>
  <si>
    <t>Trịnh Đức</t>
  </si>
  <si>
    <t>Hưng</t>
  </si>
  <si>
    <t>06/04/1998</t>
  </si>
  <si>
    <t>B16DCVT172</t>
  </si>
  <si>
    <t>Lê Duy Hưng</t>
  </si>
  <si>
    <t>Khánh</t>
  </si>
  <si>
    <t>10/06/1998</t>
  </si>
  <si>
    <t>B16DCDT125</t>
  </si>
  <si>
    <t>Hoàng Trung</t>
  </si>
  <si>
    <t>Kiên</t>
  </si>
  <si>
    <t>15/08/1998</t>
  </si>
  <si>
    <t>B16DCDT134</t>
  </si>
  <si>
    <t>Vũ Tuấn</t>
  </si>
  <si>
    <t>Linh</t>
  </si>
  <si>
    <t>03/05/1998</t>
  </si>
  <si>
    <t>B16DCDT137</t>
  </si>
  <si>
    <t>Nguyễn Thành</t>
  </si>
  <si>
    <t>Long</t>
  </si>
  <si>
    <t>23/08/1998</t>
  </si>
  <si>
    <t>B16DCCN226</t>
  </si>
  <si>
    <t>Thái Khắc</t>
  </si>
  <si>
    <t>Mạnh</t>
  </si>
  <si>
    <t>29/05/1998</t>
  </si>
  <si>
    <t>B16DCVT226</t>
  </si>
  <si>
    <t>Kiều Hoàng</t>
  </si>
  <si>
    <t>Nghiệp</t>
  </si>
  <si>
    <t>25/07/1998</t>
  </si>
  <si>
    <t>B16DCCN276</t>
  </si>
  <si>
    <t>Phạm Thị</t>
  </si>
  <si>
    <t>Phương</t>
  </si>
  <si>
    <t>16/12/1998</t>
  </si>
  <si>
    <t>B16DCCN289</t>
  </si>
  <si>
    <t>Trần Chí</t>
  </si>
  <si>
    <t>Quang</t>
  </si>
  <si>
    <t>01/04/1998</t>
  </si>
  <si>
    <t>B16DCDT171</t>
  </si>
  <si>
    <t>Hoàng Anh</t>
  </si>
  <si>
    <t>Quân</t>
  </si>
  <si>
    <t>29/11/1998</t>
  </si>
  <si>
    <t>B16DCVT265</t>
  </si>
  <si>
    <t>Vương Vũ Bắc</t>
  </si>
  <si>
    <t>Sơn</t>
  </si>
  <si>
    <t>13/01/1998</t>
  </si>
  <si>
    <t>B16DCVT266</t>
  </si>
  <si>
    <t>Hoàng Tiến</t>
  </si>
  <si>
    <t>Tài</t>
  </si>
  <si>
    <t>12/10/1998</t>
  </si>
  <si>
    <t>B16DCCN313</t>
  </si>
  <si>
    <t>Đoàn Thế</t>
  </si>
  <si>
    <t>Tạo</t>
  </si>
  <si>
    <t>28/09/1998</t>
  </si>
  <si>
    <t>B16DCAT146</t>
  </si>
  <si>
    <t>Nguyễn Tất</t>
  </si>
  <si>
    <t>Thắng</t>
  </si>
  <si>
    <t>30/01/1998</t>
  </si>
  <si>
    <t>B16DCCN352</t>
  </si>
  <si>
    <t>Kim Xuân</t>
  </si>
  <si>
    <t>Tiến</t>
  </si>
  <si>
    <t>20/02/1998</t>
  </si>
  <si>
    <t>B16DCCN391</t>
  </si>
  <si>
    <t>Bùi Thanh</t>
  </si>
  <si>
    <t>Tùng</t>
  </si>
  <si>
    <t>31/03/1998</t>
  </si>
  <si>
    <t>B16DCCN397</t>
  </si>
  <si>
    <t>Nguyễn Đức</t>
  </si>
  <si>
    <t>04/08/1998</t>
  </si>
  <si>
    <t>B16DCCN403</t>
  </si>
  <si>
    <t>Nguyễn Ngọc</t>
  </si>
  <si>
    <t>Tuyên</t>
  </si>
  <si>
    <t>20/12/1998</t>
  </si>
  <si>
    <t>702-A2</t>
  </si>
  <si>
    <t>B17DCCN007</t>
  </si>
  <si>
    <t>Đặng Tuấn</t>
  </si>
  <si>
    <t>11/08/1999</t>
  </si>
  <si>
    <t>D17CQCN07-B</t>
  </si>
  <si>
    <t>B17DCCN723</t>
  </si>
  <si>
    <t>Lê Tuấn</t>
  </si>
  <si>
    <t>25/04/1999</t>
  </si>
  <si>
    <t>D17CQCN13-B</t>
  </si>
  <si>
    <t>B17DCCN031</t>
  </si>
  <si>
    <t>Nguyễn Sỹ Quang</t>
  </si>
  <si>
    <t>21/12/1999</t>
  </si>
  <si>
    <t>B17DCCN042</t>
  </si>
  <si>
    <t>Nguyễn Tuấn</t>
  </si>
  <si>
    <t>30/01/1999</t>
  </si>
  <si>
    <t>D17CQCN06-B</t>
  </si>
  <si>
    <t>B17DCCN044</t>
  </si>
  <si>
    <t>Nguyễn Việt</t>
  </si>
  <si>
    <t>29/06/1999</t>
  </si>
  <si>
    <t>D17CQCN08-B</t>
  </si>
  <si>
    <t>B17DCCN045</t>
  </si>
  <si>
    <t>24/10/1999</t>
  </si>
  <si>
    <t>D17CQCN09-B</t>
  </si>
  <si>
    <t>B17DCCN711</t>
  </si>
  <si>
    <t>Trần Tuấn</t>
  </si>
  <si>
    <t>03/01/1999</t>
  </si>
  <si>
    <t>B17DCCN054</t>
  </si>
  <si>
    <t>07/09/1999</t>
  </si>
  <si>
    <t>B17DCCN076</t>
  </si>
  <si>
    <t>Cảnh</t>
  </si>
  <si>
    <t>01/05/1999</t>
  </si>
  <si>
    <t>D17CQCN04-B</t>
  </si>
  <si>
    <t>B17DCCN080</t>
  </si>
  <si>
    <t>Bùi Quang</t>
  </si>
  <si>
    <t>Chất</t>
  </si>
  <si>
    <t>28/12/1999</t>
  </si>
  <si>
    <t>B17DCCN093</t>
  </si>
  <si>
    <t>Đàm Mạnh</t>
  </si>
  <si>
    <t>Cương</t>
  </si>
  <si>
    <t>17/04/1999</t>
  </si>
  <si>
    <t>B17DCCN098</t>
  </si>
  <si>
    <t>Cường</t>
  </si>
  <si>
    <t>05/04/1999</t>
  </si>
  <si>
    <t>D17CQCN02-B</t>
  </si>
  <si>
    <t>B17DCCN158</t>
  </si>
  <si>
    <t>Hồ Ngọc</t>
  </si>
  <si>
    <t>20/10/1999</t>
  </si>
  <si>
    <t>B17DCCN163</t>
  </si>
  <si>
    <t>Trần Anh</t>
  </si>
  <si>
    <t>24/07/1999</t>
  </si>
  <si>
    <t>B17DCCN716</t>
  </si>
  <si>
    <t>Lê Thành</t>
  </si>
  <si>
    <t>Duy</t>
  </si>
  <si>
    <t>20/12/1999</t>
  </si>
  <si>
    <t>B17DCCN101</t>
  </si>
  <si>
    <t>Trần Quang</t>
  </si>
  <si>
    <t>Đại</t>
  </si>
  <si>
    <t>12/12/1999</t>
  </si>
  <si>
    <t>D17CQCN05-B</t>
  </si>
  <si>
    <t>B17DCCN102</t>
  </si>
  <si>
    <t>Tống Thị</t>
  </si>
  <si>
    <t>Đan</t>
  </si>
  <si>
    <t>12/04/1999</t>
  </si>
  <si>
    <t>B17DCCN119</t>
  </si>
  <si>
    <t>Tiêu Văn</t>
  </si>
  <si>
    <t>18/11/1999</t>
  </si>
  <si>
    <t>D17CQCN11-B</t>
  </si>
  <si>
    <t>B17DCCN140</t>
  </si>
  <si>
    <t>Nguyễn Chí</t>
  </si>
  <si>
    <t>29/08/1999</t>
  </si>
  <si>
    <t>B17DCCN143</t>
  </si>
  <si>
    <t>09/11/1999</t>
  </si>
  <si>
    <t>B17DCCN206</t>
  </si>
  <si>
    <t>Hoàng Việt</t>
  </si>
  <si>
    <t>Hàn</t>
  </si>
  <si>
    <t>10/01/1999</t>
  </si>
  <si>
    <t>B17DCCN208</t>
  </si>
  <si>
    <t>Uông Thị</t>
  </si>
  <si>
    <t>Hằng</t>
  </si>
  <si>
    <t>15/12/1999</t>
  </si>
  <si>
    <t>B17DCCN217</t>
  </si>
  <si>
    <t>Doãn Văn</t>
  </si>
  <si>
    <t>Hiệp</t>
  </si>
  <si>
    <t>10/10/1999</t>
  </si>
  <si>
    <t>D17CQCN01-B</t>
  </si>
  <si>
    <t>B17DCCN742</t>
  </si>
  <si>
    <t>Trần</t>
  </si>
  <si>
    <t>30/07/1999</t>
  </si>
  <si>
    <t>B17DCCN222</t>
  </si>
  <si>
    <t>Trần Đức</t>
  </si>
  <si>
    <t>02/10/1999</t>
  </si>
  <si>
    <t>B17DCCN244</t>
  </si>
  <si>
    <t>Trần Minh</t>
  </si>
  <si>
    <t>Hiếu</t>
  </si>
  <si>
    <t>12/11/1999</t>
  </si>
  <si>
    <t>B17DCCN258</t>
  </si>
  <si>
    <t>Dương Việt</t>
  </si>
  <si>
    <t>24/08/1999</t>
  </si>
  <si>
    <t>B17DCCN270</t>
  </si>
  <si>
    <t>21/03/1999</t>
  </si>
  <si>
    <t>B17DCCN273</t>
  </si>
  <si>
    <t>Nguyễn Thị</t>
  </si>
  <si>
    <t>Hồng</t>
  </si>
  <si>
    <t>21/06/1999</t>
  </si>
  <si>
    <t>B17DCCN283</t>
  </si>
  <si>
    <t>21/08/1999</t>
  </si>
  <si>
    <t>B17DCCN291</t>
  </si>
  <si>
    <t>25/08/1999</t>
  </si>
  <si>
    <t>D17CQCN03-B</t>
  </si>
  <si>
    <t>B17DCCN293</t>
  </si>
  <si>
    <t>Trương Văn</t>
  </si>
  <si>
    <t>20/01/1999</t>
  </si>
  <si>
    <t>B17DCCN317</t>
  </si>
  <si>
    <t>Nguyễn Quang</t>
  </si>
  <si>
    <t>B17DCCN320</t>
  </si>
  <si>
    <t>09/06/1999</t>
  </si>
  <si>
    <t>B17DCCN295</t>
  </si>
  <si>
    <t>01/06/1999</t>
  </si>
  <si>
    <t>B17DCCN302</t>
  </si>
  <si>
    <t>Trần Văn</t>
  </si>
  <si>
    <t>31/03/1999</t>
  </si>
  <si>
    <t>B17DCCN342</t>
  </si>
  <si>
    <t>Nguyễn Quốc</t>
  </si>
  <si>
    <t>B17DCCN345</t>
  </si>
  <si>
    <t>Khiêm</t>
  </si>
  <si>
    <t>B17DCCN354</t>
  </si>
  <si>
    <t>Cao Xuân</t>
  </si>
  <si>
    <t>21/07/1999</t>
  </si>
  <si>
    <t>B17DCCN362</t>
  </si>
  <si>
    <t>Vũ Thanh</t>
  </si>
  <si>
    <t>Lam</t>
  </si>
  <si>
    <t>15/06/1999</t>
  </si>
  <si>
    <t>B17DCCN367</t>
  </si>
  <si>
    <t>Nguyễn Thị Mai</t>
  </si>
  <si>
    <t>Lan</t>
  </si>
  <si>
    <t>30/03/1999</t>
  </si>
  <si>
    <t>B17DCCN366</t>
  </si>
  <si>
    <t>Nguyễn Tùng</t>
  </si>
  <si>
    <t>Lâm</t>
  </si>
  <si>
    <t>17/07/1999</t>
  </si>
  <si>
    <t>B17DCCN369</t>
  </si>
  <si>
    <t>Lê Thị Nhật</t>
  </si>
  <si>
    <t>Lệ</t>
  </si>
  <si>
    <t>30/04/1999</t>
  </si>
  <si>
    <t>B17DCCN384</t>
  </si>
  <si>
    <t>Bùi Xuân</t>
  </si>
  <si>
    <t>Lộc</t>
  </si>
  <si>
    <t>08/07/1999</t>
  </si>
  <si>
    <t>D17CQCN12-B</t>
  </si>
  <si>
    <t>B17DCCN419</t>
  </si>
  <si>
    <t>Lại Tấn</t>
  </si>
  <si>
    <t>Minh</t>
  </si>
  <si>
    <t>B17DCCN432</t>
  </si>
  <si>
    <t>Đặng Phương</t>
  </si>
  <si>
    <t>Nam</t>
  </si>
  <si>
    <t>19/08/1999</t>
  </si>
  <si>
    <t>B17DCCN438</t>
  </si>
  <si>
    <t>Nghiêm Huy</t>
  </si>
  <si>
    <t>01/10/1999</t>
  </si>
  <si>
    <t>B17DCCN443</t>
  </si>
  <si>
    <t>11/11/1999</t>
  </si>
  <si>
    <t>B17DCCN451</t>
  </si>
  <si>
    <t>Quách Hải</t>
  </si>
  <si>
    <t>17/01/1999</t>
  </si>
  <si>
    <t>B17DCCN478</t>
  </si>
  <si>
    <t>Mai Long</t>
  </si>
  <si>
    <t>Nhật</t>
  </si>
  <si>
    <t>12/09/1999</t>
  </si>
  <si>
    <t>D17CQCN10-B</t>
  </si>
  <si>
    <t>B17DCCN498</t>
  </si>
  <si>
    <t>Lê Hồng</t>
  </si>
  <si>
    <t>28/12/1998</t>
  </si>
  <si>
    <t>B17DCCN740</t>
  </si>
  <si>
    <t>Nguyễn Minh</t>
  </si>
  <si>
    <t>24/11/1999</t>
  </si>
  <si>
    <t>B17DCCN524</t>
  </si>
  <si>
    <t>Quyền</t>
  </si>
  <si>
    <t>27/03/1999</t>
  </si>
  <si>
    <t>B17DCCN530</t>
  </si>
  <si>
    <t>Lê Văn</t>
  </si>
  <si>
    <t>Sang</t>
  </si>
  <si>
    <t>29/12/1999</t>
  </si>
  <si>
    <t>B17DCCN534</t>
  </si>
  <si>
    <t>Dương Xuân</t>
  </si>
  <si>
    <t>21/01/1999</t>
  </si>
  <si>
    <t>B17DCCN535</t>
  </si>
  <si>
    <t>Hoàng Văn</t>
  </si>
  <si>
    <t>29/04/1999</t>
  </si>
  <si>
    <t>B17DCCN584</t>
  </si>
  <si>
    <t>Kiều Văn</t>
  </si>
  <si>
    <t>Thông</t>
  </si>
  <si>
    <t>21/04/1998</t>
  </si>
  <si>
    <t>B17DCCN594</t>
  </si>
  <si>
    <t>Lê Trung</t>
  </si>
  <si>
    <t>Thực</t>
  </si>
  <si>
    <t>25/07/1999</t>
  </si>
  <si>
    <t>B17DCCN618</t>
  </si>
  <si>
    <t>Ngô Thị Huyền</t>
  </si>
  <si>
    <t>Trang</t>
  </si>
  <si>
    <t>10/09/1999</t>
  </si>
  <si>
    <t>B17DCCN622</t>
  </si>
  <si>
    <t>Kiều Vũ</t>
  </si>
  <si>
    <t>Trình</t>
  </si>
  <si>
    <t>28/03/1999</t>
  </si>
  <si>
    <t>B17DCCN623</t>
  </si>
  <si>
    <t>Nguyễn Đình</t>
  </si>
  <si>
    <t>Trọng</t>
  </si>
  <si>
    <t>27/05/1999</t>
  </si>
  <si>
    <t>B17DCCN629</t>
  </si>
  <si>
    <t>Trung</t>
  </si>
  <si>
    <t>18/12/1996</t>
  </si>
  <si>
    <t>B17DCCN630</t>
  </si>
  <si>
    <t>Trịnh Đình</t>
  </si>
  <si>
    <t>17/06/1999</t>
  </si>
  <si>
    <t>B17DCCN632</t>
  </si>
  <si>
    <t>Bùi Đức</t>
  </si>
  <si>
    <t>Trường</t>
  </si>
  <si>
    <t>06/09/1999</t>
  </si>
  <si>
    <t>B17DCCN642</t>
  </si>
  <si>
    <t>Tú</t>
  </si>
  <si>
    <t>16/01/1999</t>
  </si>
  <si>
    <t>B17DCCN666</t>
  </si>
  <si>
    <t>Phùng Đình</t>
  </si>
  <si>
    <t>23/02/1999</t>
  </si>
  <si>
    <t>Nhóm: ELE1330-05</t>
  </si>
  <si>
    <t>505-A2</t>
  </si>
  <si>
    <t>Ngày thi: 22/06/2019</t>
  </si>
  <si>
    <t>503-A2</t>
  </si>
  <si>
    <t>B17DCCN018</t>
  </si>
  <si>
    <t>Lê Thế</t>
  </si>
  <si>
    <t>26/07/1999</t>
  </si>
  <si>
    <t>B17DCCN034</t>
  </si>
  <si>
    <t>Nguyễn Thị Vân</t>
  </si>
  <si>
    <t>03/11/1998</t>
  </si>
  <si>
    <t>B17DCCN037</t>
  </si>
  <si>
    <t>19/10/1999</t>
  </si>
  <si>
    <t>B17DCCN058</t>
  </si>
  <si>
    <t>Vũ Thế</t>
  </si>
  <si>
    <t>15/01/1999</t>
  </si>
  <si>
    <t>B17DCCN063</t>
  </si>
  <si>
    <t>Vũ Thị Ngọc</t>
  </si>
  <si>
    <t>Ánh</t>
  </si>
  <si>
    <t>B17DCCN066</t>
  </si>
  <si>
    <t>Bắc</t>
  </si>
  <si>
    <t>04/03/1999</t>
  </si>
  <si>
    <t>B17DCCN069</t>
  </si>
  <si>
    <t>Kiều Thị Ngọc</t>
  </si>
  <si>
    <t>Bích</t>
  </si>
  <si>
    <t>01/08/1999</t>
  </si>
  <si>
    <t>B17DCCN081</t>
  </si>
  <si>
    <t>Bùi Minh</t>
  </si>
  <si>
    <t>Chí</t>
  </si>
  <si>
    <t>04/05/1999</t>
  </si>
  <si>
    <t>B17DCCN152</t>
  </si>
  <si>
    <t>Đồng Thị Thu</t>
  </si>
  <si>
    <t>24/06/1999</t>
  </si>
  <si>
    <t>B17DCCN156</t>
  </si>
  <si>
    <t>Đoàn Đức</t>
  </si>
  <si>
    <t>04/02/1999</t>
  </si>
  <si>
    <t>B17DCCN162</t>
  </si>
  <si>
    <t>Phạm Tiến</t>
  </si>
  <si>
    <t>10/12/1999</t>
  </si>
  <si>
    <t>B17DCCN166</t>
  </si>
  <si>
    <t>Vũ Văn</t>
  </si>
  <si>
    <t>18/02/1999</t>
  </si>
  <si>
    <t>B17DCCN179</t>
  </si>
  <si>
    <t>19/04/1999</t>
  </si>
  <si>
    <t>B17DCCN721</t>
  </si>
  <si>
    <t>Lê Thái</t>
  </si>
  <si>
    <t>23/03/1999</t>
  </si>
  <si>
    <t>B17DCCN105</t>
  </si>
  <si>
    <t>Bùi Huy</t>
  </si>
  <si>
    <t>30/05/1998</t>
  </si>
  <si>
    <t>B17DCCN106</t>
  </si>
  <si>
    <t>Đặng Tiến</t>
  </si>
  <si>
    <t>26/12/1999</t>
  </si>
  <si>
    <t>B17DCCN122</t>
  </si>
  <si>
    <t>Trần Quốc</t>
  </si>
  <si>
    <t>19/05/1999</t>
  </si>
  <si>
    <t>B17DCCN129</t>
  </si>
  <si>
    <t>An Văn</t>
  </si>
  <si>
    <t>Đoàn</t>
  </si>
  <si>
    <t>B17DCCN131</t>
  </si>
  <si>
    <t>23/07/1999</t>
  </si>
  <si>
    <t>B17DCCN142</t>
  </si>
  <si>
    <t>04/06/1999</t>
  </si>
  <si>
    <t>B17DCCN733</t>
  </si>
  <si>
    <t>Lê Trọng</t>
  </si>
  <si>
    <t>Được</t>
  </si>
  <si>
    <t>05/06/1999</t>
  </si>
  <si>
    <t>B17DCCN185</t>
  </si>
  <si>
    <t>Ngô Thị</t>
  </si>
  <si>
    <t>Giang</t>
  </si>
  <si>
    <t>15/02/1999</t>
  </si>
  <si>
    <t>B17DCCN198</t>
  </si>
  <si>
    <t>Đỗ Thanh</t>
  </si>
  <si>
    <t>05/10/1999</t>
  </si>
  <si>
    <t>B14DCCN480</t>
  </si>
  <si>
    <t>Đàm Hải</t>
  </si>
  <si>
    <t>22/05/1996</t>
  </si>
  <si>
    <t>D14CNPM2</t>
  </si>
  <si>
    <t>B17DCCN225</t>
  </si>
  <si>
    <t>Đỗ Minh</t>
  </si>
  <si>
    <t>24/05/1999</t>
  </si>
  <si>
    <t>B17DCCN233</t>
  </si>
  <si>
    <t>14/04/1999</t>
  </si>
  <si>
    <t>B17DCCN239</t>
  </si>
  <si>
    <t>B17DCCN267</t>
  </si>
  <si>
    <t>29/07/1999</t>
  </si>
  <si>
    <t>B17DCCN713</t>
  </si>
  <si>
    <t>Trịnh Việt</t>
  </si>
  <si>
    <t>24/01/1999</t>
  </si>
  <si>
    <t>B17DCCN285</t>
  </si>
  <si>
    <t>Nguyễn Huy</t>
  </si>
  <si>
    <t>17/10/1999</t>
  </si>
  <si>
    <t>B17DCCN292</t>
  </si>
  <si>
    <t>26/08/1999</t>
  </si>
  <si>
    <t>B17DCCN308</t>
  </si>
  <si>
    <t>Kiều Quang</t>
  </si>
  <si>
    <t>20/11/1999</t>
  </si>
  <si>
    <t>B17DCCN318</t>
  </si>
  <si>
    <t>05/03/1999</t>
  </si>
  <si>
    <t>B17DCCN328</t>
  </si>
  <si>
    <t>Lại Thị</t>
  </si>
  <si>
    <t>Huyền</t>
  </si>
  <si>
    <t>25/01/1999</t>
  </si>
  <si>
    <t>B17DCCN298</t>
  </si>
  <si>
    <t>21/04/1999</t>
  </si>
  <si>
    <t>B17DCCN333</t>
  </si>
  <si>
    <t>Hoàng Xuân</t>
  </si>
  <si>
    <t>Kết</t>
  </si>
  <si>
    <t>23/04/1999</t>
  </si>
  <si>
    <t>B17DCCN363</t>
  </si>
  <si>
    <t>Đặng Ngọc</t>
  </si>
  <si>
    <t>26/05/1999</t>
  </si>
  <si>
    <t>B17DCCN731</t>
  </si>
  <si>
    <t>Vũ Thị Mai</t>
  </si>
  <si>
    <t>05/07/1999</t>
  </si>
  <si>
    <t>B17DCCN368</t>
  </si>
  <si>
    <t>Nguyễn Phúc</t>
  </si>
  <si>
    <t>Lân</t>
  </si>
  <si>
    <t>B17DCCN372</t>
  </si>
  <si>
    <t>Đỗ Khánh</t>
  </si>
  <si>
    <t>17/05/1999</t>
  </si>
  <si>
    <t>B17DCCN376</t>
  </si>
  <si>
    <t>B17DCCN407</t>
  </si>
  <si>
    <t>Dương Quang</t>
  </si>
  <si>
    <t>Lượng</t>
  </si>
  <si>
    <t>16/09/1999</t>
  </si>
  <si>
    <t>B17DCCN417</t>
  </si>
  <si>
    <t>Bùi Công</t>
  </si>
  <si>
    <t>27/04/1999</t>
  </si>
  <si>
    <t>B17DCCN426</t>
  </si>
  <si>
    <t>01/03/1999</t>
  </si>
  <si>
    <t>B17DCCN429</t>
  </si>
  <si>
    <t>Vũ Hồng</t>
  </si>
  <si>
    <t>02/08/1999</t>
  </si>
  <si>
    <t>B17DCCN441</t>
  </si>
  <si>
    <t>Nguyễn Hoàng</t>
  </si>
  <si>
    <t>16/07/1999</t>
  </si>
  <si>
    <t>B17DCCN462</t>
  </si>
  <si>
    <t>Nghĩa</t>
  </si>
  <si>
    <t>22/01/1999</t>
  </si>
  <si>
    <t>B17DCCN465</t>
  </si>
  <si>
    <t>Ngọc</t>
  </si>
  <si>
    <t>26/11/1999</t>
  </si>
  <si>
    <t>B17DCCN467</t>
  </si>
  <si>
    <t>Nguyễn Bích</t>
  </si>
  <si>
    <t>29/05/1999</t>
  </si>
  <si>
    <t>B17DCCN510</t>
  </si>
  <si>
    <t>16/03/1999</t>
  </si>
  <si>
    <t>B17DCCN514</t>
  </si>
  <si>
    <t>Nguyễn Trần Xuân</t>
  </si>
  <si>
    <t>07/08/1999</t>
  </si>
  <si>
    <t>B15DCCN429</t>
  </si>
  <si>
    <t>Lưu Danh</t>
  </si>
  <si>
    <t>27/09/1997</t>
  </si>
  <si>
    <t>D15HTTT5</t>
  </si>
  <si>
    <t>B17DCCN522</t>
  </si>
  <si>
    <t>Hoàng Thế</t>
  </si>
  <si>
    <t>18/03/1999</t>
  </si>
  <si>
    <t>B17DCCN550</t>
  </si>
  <si>
    <t>Nguyễn Duy</t>
  </si>
  <si>
    <t>15/04/1998</t>
  </si>
  <si>
    <t>B17DCCN569</t>
  </si>
  <si>
    <t>Thành</t>
  </si>
  <si>
    <t>20/09/1999</t>
  </si>
  <si>
    <t>B17DCCN575</t>
  </si>
  <si>
    <t>Ninh Thị</t>
  </si>
  <si>
    <t>Thảo</t>
  </si>
  <si>
    <t>16/02/1999</t>
  </si>
  <si>
    <t>B17DCCN582</t>
  </si>
  <si>
    <t>Trương Công</t>
  </si>
  <si>
    <t>Thọ</t>
  </si>
  <si>
    <t>10/11/1999</t>
  </si>
  <si>
    <t>B17DCCN587</t>
  </si>
  <si>
    <t>Trần Thị</t>
  </si>
  <si>
    <t>Thư</t>
  </si>
  <si>
    <t>B17DCCN589</t>
  </si>
  <si>
    <t>Ngọ Duy</t>
  </si>
  <si>
    <t>Thứ</t>
  </si>
  <si>
    <t>B17DCCN608</t>
  </si>
  <si>
    <t>Hà Mạnh</t>
  </si>
  <si>
    <t>Toàn</t>
  </si>
  <si>
    <t>B17DCCN614</t>
  </si>
  <si>
    <t>Đinh Thị Thu</t>
  </si>
  <si>
    <t>17/08/1999</t>
  </si>
  <si>
    <t>B17DCCN615</t>
  </si>
  <si>
    <t>Đỗ Thu</t>
  </si>
  <si>
    <t>B17DCCN648</t>
  </si>
  <si>
    <t>Tuấn</t>
  </si>
  <si>
    <t>B17DCCN678</t>
  </si>
  <si>
    <t>Lương Thu</t>
  </si>
  <si>
    <t>Uyên</t>
  </si>
  <si>
    <t>B17DCCN685</t>
  </si>
  <si>
    <t>Hoàng Quốc</t>
  </si>
  <si>
    <t>Việt</t>
  </si>
  <si>
    <t>18/09/1999</t>
  </si>
  <si>
    <t>B17DCCN687</t>
  </si>
  <si>
    <t>Ngô Hoàng</t>
  </si>
  <si>
    <t>30/11/1999</t>
  </si>
  <si>
    <t>Nhóm: ELE1330-06</t>
  </si>
  <si>
    <t>102-A2</t>
  </si>
  <si>
    <t>402-A2</t>
  </si>
  <si>
    <t>Nhóm: ELE1330-07</t>
  </si>
  <si>
    <t>B17DCCN016</t>
  </si>
  <si>
    <t>Lê Khắc Tuấn</t>
  </si>
  <si>
    <t>19/03/1999</t>
  </si>
  <si>
    <t>B17DCCN022</t>
  </si>
  <si>
    <t>Ngô Đức</t>
  </si>
  <si>
    <t>02/05/1997</t>
  </si>
  <si>
    <t>B17DCCN033</t>
  </si>
  <si>
    <t>Nguyễn Thị Tú</t>
  </si>
  <si>
    <t>07/12/1999</t>
  </si>
  <si>
    <t>B17DCCN055</t>
  </si>
  <si>
    <t>03/09/1999</t>
  </si>
  <si>
    <t>B17DCCN056</t>
  </si>
  <si>
    <t>Vũ Đức</t>
  </si>
  <si>
    <t>B17DCCN004</t>
  </si>
  <si>
    <t>Ngô Quốc</t>
  </si>
  <si>
    <t>Ân</t>
  </si>
  <si>
    <t>16/11/1999</t>
  </si>
  <si>
    <t>B17DCCN089</t>
  </si>
  <si>
    <t>Công</t>
  </si>
  <si>
    <t>B17DCCN090</t>
  </si>
  <si>
    <t>24/03/1999</t>
  </si>
  <si>
    <t>B17DCCN092</t>
  </si>
  <si>
    <t>Vương Chí</t>
  </si>
  <si>
    <t>25/09/1999</t>
  </si>
  <si>
    <t>B17DCCN094</t>
  </si>
  <si>
    <t>10/04/1998</t>
  </si>
  <si>
    <t>B17DCCN097</t>
  </si>
  <si>
    <t>Nguyễn Mạnh</t>
  </si>
  <si>
    <t>05/12/1999</t>
  </si>
  <si>
    <t>B17DCCN177</t>
  </si>
  <si>
    <t>Đỗ Khương</t>
  </si>
  <si>
    <t>21/11/1999</t>
  </si>
  <si>
    <t>B17DCCN173</t>
  </si>
  <si>
    <t>Nguyễn Thạc</t>
  </si>
  <si>
    <t>18/01/1999</t>
  </si>
  <si>
    <t>B17DCCN099</t>
  </si>
  <si>
    <t>Đỗ Ngọc</t>
  </si>
  <si>
    <t>18/03/1998</t>
  </si>
  <si>
    <t>B17DCCN104</t>
  </si>
  <si>
    <t>Bùi Hoàng</t>
  </si>
  <si>
    <t>B17DCCN110</t>
  </si>
  <si>
    <t>Đỗ Tiến</t>
  </si>
  <si>
    <t>B17DCCN124</t>
  </si>
  <si>
    <t>Vương Văn</t>
  </si>
  <si>
    <t>Đệ</t>
  </si>
  <si>
    <t>06/11/1999</t>
  </si>
  <si>
    <t>B17DCCN132</t>
  </si>
  <si>
    <t>Bùi Văn</t>
  </si>
  <si>
    <t>Đông</t>
  </si>
  <si>
    <t>22/05/1998</t>
  </si>
  <si>
    <t>B17DCCN133</t>
  </si>
  <si>
    <t>Nguyễn Phương</t>
  </si>
  <si>
    <t>B17DCCN139</t>
  </si>
  <si>
    <t>Khuất Văn</t>
  </si>
  <si>
    <t>12/03/1999</t>
  </si>
  <si>
    <t>B17DCCN202</t>
  </si>
  <si>
    <t>03/02/1999</t>
  </si>
  <si>
    <t>B17DCCN211</t>
  </si>
  <si>
    <t>Hạnh</t>
  </si>
  <si>
    <t>02/02/1999</t>
  </si>
  <si>
    <t>B17DCCN207</t>
  </si>
  <si>
    <t>Hoàng Thị</t>
  </si>
  <si>
    <t>29/08/1996</t>
  </si>
  <si>
    <t>B17DCCN218</t>
  </si>
  <si>
    <t>12/07/1999</t>
  </si>
  <si>
    <t>B17DCCN220</t>
  </si>
  <si>
    <t>Lưu Mạnh</t>
  </si>
  <si>
    <t>B17DCCN238</t>
  </si>
  <si>
    <t>Nguyễn Trung</t>
  </si>
  <si>
    <t>23/09/1999</t>
  </si>
  <si>
    <t>B17DCCN275</t>
  </si>
  <si>
    <t>Lê Thị</t>
  </si>
  <si>
    <t>Huệ</t>
  </si>
  <si>
    <t>03/06/1999</t>
  </si>
  <si>
    <t>B17DCCN310</t>
  </si>
  <si>
    <t>Lưu Quang</t>
  </si>
  <si>
    <t>24/02/1999</t>
  </si>
  <si>
    <t>B17DCCN326</t>
  </si>
  <si>
    <t>Trần Việt</t>
  </si>
  <si>
    <t>B17DCCN330</t>
  </si>
  <si>
    <t>15/11/1999</t>
  </si>
  <si>
    <t>B17DCCN300</t>
  </si>
  <si>
    <t>Nguyễn Xuân</t>
  </si>
  <si>
    <t>09/03/1999</t>
  </si>
  <si>
    <t>B17DCCN349</t>
  </si>
  <si>
    <t>Khoa</t>
  </si>
  <si>
    <t>B17DCCN735</t>
  </si>
  <si>
    <t>Nguyễn Thùy</t>
  </si>
  <si>
    <t>24/12/1999</t>
  </si>
  <si>
    <t>B17DCCN388</t>
  </si>
  <si>
    <t>Cao Sỹ Hải</t>
  </si>
  <si>
    <t>17/11/1999</t>
  </si>
  <si>
    <t>B17DCCN744</t>
  </si>
  <si>
    <t>B17DCCN395</t>
  </si>
  <si>
    <t>13/01/1999</t>
  </si>
  <si>
    <t>B17DCCN387</t>
  </si>
  <si>
    <t>Trần Xuân</t>
  </si>
  <si>
    <t>28/04/1995</t>
  </si>
  <si>
    <t>B17DCCN409</t>
  </si>
  <si>
    <t>Nguyễn Danh</t>
  </si>
  <si>
    <t>Lưu</t>
  </si>
  <si>
    <t>01/09/1999</t>
  </si>
  <si>
    <t>B17DCCN751</t>
  </si>
  <si>
    <t>18/05/1999</t>
  </si>
  <si>
    <t>B17DCCN427</t>
  </si>
  <si>
    <t>Trịnh Hữu</t>
  </si>
  <si>
    <t>B17DCCN435</t>
  </si>
  <si>
    <t>Hoàng Đình</t>
  </si>
  <si>
    <t>08/08/1999</t>
  </si>
  <si>
    <t>B14DCCN206</t>
  </si>
  <si>
    <t>27/08/1995</t>
  </si>
  <si>
    <t>D14HTTT3</t>
  </si>
  <si>
    <t>B17DCCN452</t>
  </si>
  <si>
    <t>Trần Hoài</t>
  </si>
  <si>
    <t>B17DCCN749</t>
  </si>
  <si>
    <t>Phúc</t>
  </si>
  <si>
    <t>31/12/1999</t>
  </si>
  <si>
    <t>B17DCCN515</t>
  </si>
  <si>
    <t>B17DCCN497</t>
  </si>
  <si>
    <t>12/05/1999</t>
  </si>
  <si>
    <t>B17DCCN527</t>
  </si>
  <si>
    <t>Đỗ Thị Thúy</t>
  </si>
  <si>
    <t>Quỳnh</t>
  </si>
  <si>
    <t>15/03/1999</t>
  </si>
  <si>
    <t>B17DCCN532</t>
  </si>
  <si>
    <t>Đào Ngọc</t>
  </si>
  <si>
    <t>06/03/1999</t>
  </si>
  <si>
    <t>B17DCCN538</t>
  </si>
  <si>
    <t>B17DCCN562</t>
  </si>
  <si>
    <t>09/01/1999</t>
  </si>
  <si>
    <t>B17DCCN583</t>
  </si>
  <si>
    <t>B17DCCN591</t>
  </si>
  <si>
    <t>Phạm Ngọc</t>
  </si>
  <si>
    <t>Thuần</t>
  </si>
  <si>
    <t>26/01/1999</t>
  </si>
  <si>
    <t>B17DCCN599</t>
  </si>
  <si>
    <t>Thủy</t>
  </si>
  <si>
    <t>04/12/1995</t>
  </si>
  <si>
    <t>B17DCCN596</t>
  </si>
  <si>
    <t>Nguyễn Hiền</t>
  </si>
  <si>
    <t>Thương</t>
  </si>
  <si>
    <t>B17DCCN603</t>
  </si>
  <si>
    <t>Lê Thị Mỹ</t>
  </si>
  <si>
    <t>18/10/1999</t>
  </si>
  <si>
    <t>B17DCCN605</t>
  </si>
  <si>
    <t>07/05/1999</t>
  </si>
  <si>
    <t>B17DCCN607</t>
  </si>
  <si>
    <t>14/09/1999</t>
  </si>
  <si>
    <t>B17DCCN620</t>
  </si>
  <si>
    <t>B17DCCN635</t>
  </si>
  <si>
    <t>Hồ Quý</t>
  </si>
  <si>
    <t>B17DCCN643</t>
  </si>
  <si>
    <t>06/02/1999</t>
  </si>
  <si>
    <t>B17DCCN653</t>
  </si>
  <si>
    <t>Lê Thuần</t>
  </si>
  <si>
    <t>B17DCCN654</t>
  </si>
  <si>
    <t>Nguyễn Anh</t>
  </si>
  <si>
    <t>B17DCCN665</t>
  </si>
  <si>
    <t>13/10/1999</t>
  </si>
  <si>
    <t>B17DCCN667</t>
  </si>
  <si>
    <t>Trần Khánh</t>
  </si>
  <si>
    <t>30/08/1999</t>
  </si>
  <si>
    <t>B17DCCN677</t>
  </si>
  <si>
    <t>Phan Thị Kim</t>
  </si>
  <si>
    <t>Tuyết</t>
  </si>
  <si>
    <t>15/05/1999</t>
  </si>
  <si>
    <t>B17DCCN683</t>
  </si>
  <si>
    <t>Đỗ Quốc</t>
  </si>
  <si>
    <t>24/10/1998</t>
  </si>
  <si>
    <t>703-A2</t>
  </si>
  <si>
    <t>401-A2</t>
  </si>
  <si>
    <t>B17DCCN008</t>
  </si>
  <si>
    <t>Đỗ Tú</t>
  </si>
  <si>
    <t>B17DCCN019</t>
  </si>
  <si>
    <t>27/10/1999</t>
  </si>
  <si>
    <t>B17DCCN020</t>
  </si>
  <si>
    <t>18/08/1999</t>
  </si>
  <si>
    <t>B17DCCN030</t>
  </si>
  <si>
    <t>B17DCCN068</t>
  </si>
  <si>
    <t>Nguyễn Thái</t>
  </si>
  <si>
    <t>Bảo</t>
  </si>
  <si>
    <t>B17DCCN087</t>
  </si>
  <si>
    <t>Ngô Công</t>
  </si>
  <si>
    <t>Chính</t>
  </si>
  <si>
    <t>23/08/1999</t>
  </si>
  <si>
    <t>B17DCCN153</t>
  </si>
  <si>
    <t>Hồ Thị</t>
  </si>
  <si>
    <t>15/09/1998</t>
  </si>
  <si>
    <t>B17DCCN159</t>
  </si>
  <si>
    <t>B17DCCN726</t>
  </si>
  <si>
    <t>22/08/1999</t>
  </si>
  <si>
    <t>B17DCCN167</t>
  </si>
  <si>
    <t>Hoàng Ngọc</t>
  </si>
  <si>
    <t>B17DCCN107</t>
  </si>
  <si>
    <t>Đào Thành</t>
  </si>
  <si>
    <t>28/01/1999</t>
  </si>
  <si>
    <t>B17DCCN116</t>
  </si>
  <si>
    <t>11/01/1999</t>
  </si>
  <si>
    <t>B17DCCN730</t>
  </si>
  <si>
    <t>Phạm Minh</t>
  </si>
  <si>
    <t>B17DCCN149</t>
  </si>
  <si>
    <t>B17DCCN192</t>
  </si>
  <si>
    <t>Hà</t>
  </si>
  <si>
    <t>22/05/1999</t>
  </si>
  <si>
    <t>B17DCCN196</t>
  </si>
  <si>
    <t>Trần Trọng Hoàng</t>
  </si>
  <si>
    <t>B17DCCN221</t>
  </si>
  <si>
    <t>28/11/1999</t>
  </si>
  <si>
    <t>B17DCCN725</t>
  </si>
  <si>
    <t>Trần Thị Thanh</t>
  </si>
  <si>
    <t>B17DCCN224</t>
  </si>
  <si>
    <t>Bùi Trung</t>
  </si>
  <si>
    <t>B17DCCN232</t>
  </si>
  <si>
    <t>15/09/1999</t>
  </si>
  <si>
    <t>B17DCCN249</t>
  </si>
  <si>
    <t>Hoa</t>
  </si>
  <si>
    <t>24/08/1998</t>
  </si>
  <si>
    <t>B17DCCN257</t>
  </si>
  <si>
    <t>Dương Đức</t>
  </si>
  <si>
    <t>23/10/1999</t>
  </si>
  <si>
    <t>B17DCCN279</t>
  </si>
  <si>
    <t>Đỗ Văn</t>
  </si>
  <si>
    <t>23/06/1999</t>
  </si>
  <si>
    <t>B15DCCN250</t>
  </si>
  <si>
    <t>Lê Kim</t>
  </si>
  <si>
    <t>09/08/1997</t>
  </si>
  <si>
    <t>D15HTTT4</t>
  </si>
  <si>
    <t>B17DCCN309</t>
  </si>
  <si>
    <t>Lê Đức</t>
  </si>
  <si>
    <t>B17DCCN314</t>
  </si>
  <si>
    <t>03/10/1999</t>
  </si>
  <si>
    <t>B17DCCN752</t>
  </si>
  <si>
    <t>Vũ Đăng</t>
  </si>
  <si>
    <t>B17DCCN327</t>
  </si>
  <si>
    <t>Vũ Quang</t>
  </si>
  <si>
    <t>09/10/1999</t>
  </si>
  <si>
    <t>B17DCCN332</t>
  </si>
  <si>
    <t>29/09/1999</t>
  </si>
  <si>
    <t>B17DCCN296</t>
  </si>
  <si>
    <t>B17DCCN748</t>
  </si>
  <si>
    <t>15/08/1999</t>
  </si>
  <si>
    <t>B17DCCN351</t>
  </si>
  <si>
    <t>Trịnh Đăng</t>
  </si>
  <si>
    <t>Khôi</t>
  </si>
  <si>
    <t>B17DCCN360</t>
  </si>
  <si>
    <t>B17DCCN373</t>
  </si>
  <si>
    <t>B17DCCN374</t>
  </si>
  <si>
    <t>Hoàng Hà</t>
  </si>
  <si>
    <t>B17DCCN386</t>
  </si>
  <si>
    <t>Phan Đăng</t>
  </si>
  <si>
    <t>04/08/1999</t>
  </si>
  <si>
    <t>B15DCVT257</t>
  </si>
  <si>
    <t>Dương Công</t>
  </si>
  <si>
    <t>05/02/1997</t>
  </si>
  <si>
    <t>D15CQVT01-B</t>
  </si>
  <si>
    <t>B17DCCN440</t>
  </si>
  <si>
    <t>Nguyễn Hải</t>
  </si>
  <si>
    <t>26/04/1999</t>
  </si>
  <si>
    <t>B17DCCN754</t>
  </si>
  <si>
    <t>B17DCCN450</t>
  </si>
  <si>
    <t>Phùng Xuân</t>
  </si>
  <si>
    <t>22/04/1999</t>
  </si>
  <si>
    <t>B14DCDT012</t>
  </si>
  <si>
    <t>Trương Hồng</t>
  </si>
  <si>
    <t>04/05/1996</t>
  </si>
  <si>
    <t>D14XLTHTT1</t>
  </si>
  <si>
    <t>B17DCCN487</t>
  </si>
  <si>
    <t>Đỗ Thành</t>
  </si>
  <si>
    <t>Phong</t>
  </si>
  <si>
    <t>27/12/1999</t>
  </si>
  <si>
    <t>B17DCCN488</t>
  </si>
  <si>
    <t>21/02/1999</t>
  </si>
  <si>
    <t>B17DCCN491</t>
  </si>
  <si>
    <t>B17DCCN503</t>
  </si>
  <si>
    <t>16/06/1999</t>
  </si>
  <si>
    <t>B17DCCN504</t>
  </si>
  <si>
    <t>Đặng Hồng</t>
  </si>
  <si>
    <t>B17DCCN496</t>
  </si>
  <si>
    <t>Đặng Anh</t>
  </si>
  <si>
    <t>08/11/1999</t>
  </si>
  <si>
    <t>B17DCCN523</t>
  </si>
  <si>
    <t>Nguyễn Hoàng Quốc</t>
  </si>
  <si>
    <t>B17DCCN541</t>
  </si>
  <si>
    <t>Pờ Ly</t>
  </si>
  <si>
    <t>15/10/1999</t>
  </si>
  <si>
    <t>B17DCCN544</t>
  </si>
  <si>
    <t>02/11/1999</t>
  </si>
  <si>
    <t>B17DCCN548</t>
  </si>
  <si>
    <t>Đoàn Trắc</t>
  </si>
  <si>
    <t>B17DCCN551</t>
  </si>
  <si>
    <t>Hoàng Thị Minh</t>
  </si>
  <si>
    <t>Tâm</t>
  </si>
  <si>
    <t>12/10/1999</t>
  </si>
  <si>
    <t>B15DCCN503</t>
  </si>
  <si>
    <t>Lương Văn</t>
  </si>
  <si>
    <t>Thanh</t>
  </si>
  <si>
    <t>07/01/1997</t>
  </si>
  <si>
    <t>D15CNPM4</t>
  </si>
  <si>
    <t>B17DCCN755</t>
  </si>
  <si>
    <t>Nguyễn Công</t>
  </si>
  <si>
    <t>B17DCCN567</t>
  </si>
  <si>
    <t>18/06/1999</t>
  </si>
  <si>
    <t>B17DCCN572</t>
  </si>
  <si>
    <t>20/11/1998</t>
  </si>
  <si>
    <t>B17DCCN598</t>
  </si>
  <si>
    <t>Cấn Thị</t>
  </si>
  <si>
    <t>Thùy</t>
  </si>
  <si>
    <t>B17DCCN597</t>
  </si>
  <si>
    <t>Nguyễn Thị Thu</t>
  </si>
  <si>
    <t>16/08/1999</t>
  </si>
  <si>
    <t>B17DCCN604</t>
  </si>
  <si>
    <t>Ngô Xuân</t>
  </si>
  <si>
    <t>27/11/1999</t>
  </si>
  <si>
    <t>B17DCCN619</t>
  </si>
  <si>
    <t>Nguyễn Thị Quỳnh</t>
  </si>
  <si>
    <t>07/07/1999</t>
  </si>
  <si>
    <t>B17DCCN637</t>
  </si>
  <si>
    <t>B17DCCN656</t>
  </si>
  <si>
    <t>B17DCCN669</t>
  </si>
  <si>
    <t>Trần Trí</t>
  </si>
  <si>
    <t>04/09/1999</t>
  </si>
  <si>
    <t>B17DCCN689</t>
  </si>
  <si>
    <t>02/09/1999</t>
  </si>
  <si>
    <t>B17DCCN701</t>
  </si>
  <si>
    <t>Khamphueang</t>
  </si>
  <si>
    <t>VONGDALA</t>
  </si>
  <si>
    <t>13/07/1997</t>
  </si>
  <si>
    <t>405-A2</t>
  </si>
  <si>
    <t>302-A2</t>
  </si>
  <si>
    <t>Nhóm: ELE1330-08</t>
  </si>
  <si>
    <t>Giờ thi: 08h00</t>
  </si>
  <si>
    <t>Nhóm: ELE1330-11</t>
  </si>
  <si>
    <t>B17DCCN061</t>
  </si>
  <si>
    <t>ánh</t>
  </si>
  <si>
    <t>13/08/1999</t>
  </si>
  <si>
    <t>B17DCCN065</t>
  </si>
  <si>
    <t>Nguyễn Hùng</t>
  </si>
  <si>
    <t>B17DCCN078</t>
  </si>
  <si>
    <t>B17DCCN084</t>
  </si>
  <si>
    <t>Chiến</t>
  </si>
  <si>
    <t>B17DCCN086</t>
  </si>
  <si>
    <t>Trần Duy</t>
  </si>
  <si>
    <t>27/09/1999</t>
  </si>
  <si>
    <t>B17DCCN746</t>
  </si>
  <si>
    <t>Nguyễn Bùi Minh</t>
  </si>
  <si>
    <t>13/09/1999</t>
  </si>
  <si>
    <t>B17DCCN154</t>
  </si>
  <si>
    <t>Khổng Thị</t>
  </si>
  <si>
    <t>B17DCCN160</t>
  </si>
  <si>
    <t>B17DCCN169</t>
  </si>
  <si>
    <t>Lê Hải</t>
  </si>
  <si>
    <t>B17DCCN171</t>
  </si>
  <si>
    <t>Nguyễn Giản</t>
  </si>
  <si>
    <t>B17DCCN118</t>
  </si>
  <si>
    <t>Phạm Quốc</t>
  </si>
  <si>
    <t>B17DCCN130</t>
  </si>
  <si>
    <t>B17DCCN127</t>
  </si>
  <si>
    <t>Đô</t>
  </si>
  <si>
    <t>07/04/1999</t>
  </si>
  <si>
    <t>B17DCCN134</t>
  </si>
  <si>
    <t>B17DCCN135</t>
  </si>
  <si>
    <t>12/01/1999</t>
  </si>
  <si>
    <t>B17DCCN136</t>
  </si>
  <si>
    <t>Đủ</t>
  </si>
  <si>
    <t>B17DCCN144</t>
  </si>
  <si>
    <t>Nguyễn Trí</t>
  </si>
  <si>
    <t>05/08/1999</t>
  </si>
  <si>
    <t>B17DCCN199</t>
  </si>
  <si>
    <t>B17DCCN210</t>
  </si>
  <si>
    <t>Lương Kim</t>
  </si>
  <si>
    <t>B17DCCN214</t>
  </si>
  <si>
    <t>Lê Thị Thúy</t>
  </si>
  <si>
    <t>Hiền</t>
  </si>
  <si>
    <t>14/10/1999</t>
  </si>
  <si>
    <t>B17DCCN229</t>
  </si>
  <si>
    <t>15/10/1998</t>
  </si>
  <si>
    <t>B14DCCN007</t>
  </si>
  <si>
    <t>02/08/1996</t>
  </si>
  <si>
    <t>D14HTTT4</t>
  </si>
  <si>
    <t>B17DCCN710</t>
  </si>
  <si>
    <t>Hòa</t>
  </si>
  <si>
    <t>B17DCCN265</t>
  </si>
  <si>
    <t>27/07/1999</t>
  </si>
  <si>
    <t>B17DCCN286</t>
  </si>
  <si>
    <t>B17DCCN322</t>
  </si>
  <si>
    <t>Phùng Ngọc Quang</t>
  </si>
  <si>
    <t>29/10/1999</t>
  </si>
  <si>
    <t>B17DCCN331</t>
  </si>
  <si>
    <t>B17DCCN743</t>
  </si>
  <si>
    <t>ĐàO Duy</t>
  </si>
  <si>
    <t>06/08/1999</t>
  </si>
  <si>
    <t>B17DCCN306</t>
  </si>
  <si>
    <t>Hướng</t>
  </si>
  <si>
    <t>14/12/1999</t>
  </si>
  <si>
    <t>B17DCCN334</t>
  </si>
  <si>
    <t>Dương Quốc</t>
  </si>
  <si>
    <t>Khải</t>
  </si>
  <si>
    <t>B17DCCN336</t>
  </si>
  <si>
    <t>Mai Công</t>
  </si>
  <si>
    <t>14/08/1999</t>
  </si>
  <si>
    <t>B17DCCN337</t>
  </si>
  <si>
    <t>22/12/1998</t>
  </si>
  <si>
    <t>B17DCCN343</t>
  </si>
  <si>
    <t>09/02/1999</t>
  </si>
  <si>
    <t>B17DCCN370</t>
  </si>
  <si>
    <t>Liên</t>
  </si>
  <si>
    <t>23/12/1999</t>
  </si>
  <si>
    <t>B17DCCN378</t>
  </si>
  <si>
    <t>22/10/1999</t>
  </si>
  <si>
    <t>B17DCCN396</t>
  </si>
  <si>
    <t>25/12/1999</t>
  </si>
  <si>
    <t>B17DCCN411</t>
  </si>
  <si>
    <t>Đào Hoàng</t>
  </si>
  <si>
    <t>Mai</t>
  </si>
  <si>
    <t>B17DCCN750</t>
  </si>
  <si>
    <t>B17DCCN445</t>
  </si>
  <si>
    <t>Phạm Hải</t>
  </si>
  <si>
    <t>B17DCCN447</t>
  </si>
  <si>
    <t>B17DCCN461</t>
  </si>
  <si>
    <t>Đinh Quang</t>
  </si>
  <si>
    <t>B17DCCN729</t>
  </si>
  <si>
    <t>22/01/1998</t>
  </si>
  <si>
    <t>B17DCCN479</t>
  </si>
  <si>
    <t>B17DCCN492</t>
  </si>
  <si>
    <t>Hà Thị Kim</t>
  </si>
  <si>
    <t>Phụng</t>
  </si>
  <si>
    <t>B17DCCN505</t>
  </si>
  <si>
    <t>Lê Mạnh</t>
  </si>
  <si>
    <t>14/06/1999</t>
  </si>
  <si>
    <t>B17DCCN509</t>
  </si>
  <si>
    <t>B17DCCN753</t>
  </si>
  <si>
    <t>Tạ Minh</t>
  </si>
  <si>
    <t>02/04/1999</t>
  </si>
  <si>
    <t>B17DCCN521</t>
  </si>
  <si>
    <t>Đặng Thị</t>
  </si>
  <si>
    <t>Quyên</t>
  </si>
  <si>
    <t>01/01/1999</t>
  </si>
  <si>
    <t>B17DCCN526</t>
  </si>
  <si>
    <t>05/02/1999</t>
  </si>
  <si>
    <t>B17DCCN760</t>
  </si>
  <si>
    <t>Anousone</t>
  </si>
  <si>
    <t>SENGSINGKEO</t>
  </si>
  <si>
    <t>11/10/1998</t>
  </si>
  <si>
    <t>B17DCCN707</t>
  </si>
  <si>
    <t>Phetsavanh</t>
  </si>
  <si>
    <t>SOUDAVONG</t>
  </si>
  <si>
    <t>B17DCCN558</t>
  </si>
  <si>
    <t>Hoàng Thị Ngọc</t>
  </si>
  <si>
    <t>Thắm</t>
  </si>
  <si>
    <t>10/04/1999</t>
  </si>
  <si>
    <t>B16DCCN341</t>
  </si>
  <si>
    <t>Thịnh</t>
  </si>
  <si>
    <t>18/10/1998</t>
  </si>
  <si>
    <t>D16CQCN05-B</t>
  </si>
  <si>
    <t>B17DCCN593</t>
  </si>
  <si>
    <t>Thức</t>
  </si>
  <si>
    <t>B17DCCN595</t>
  </si>
  <si>
    <t>Bùi Thị</t>
  </si>
  <si>
    <t>B17DCCN602</t>
  </si>
  <si>
    <t>B17DCCN724</t>
  </si>
  <si>
    <t>13/12/1998</t>
  </si>
  <si>
    <t>B15DCVT402</t>
  </si>
  <si>
    <t>Lê Quang</t>
  </si>
  <si>
    <t>Tiệp</t>
  </si>
  <si>
    <t>09/05/1997</t>
  </si>
  <si>
    <t>D15CQVT02-B</t>
  </si>
  <si>
    <t>B17DCCN613</t>
  </si>
  <si>
    <t>Lê Anh</t>
  </si>
  <si>
    <t>Tới</t>
  </si>
  <si>
    <t>08/04/1999</t>
  </si>
  <si>
    <t>B17DCCN616</t>
  </si>
  <si>
    <t>Lê Thùy</t>
  </si>
  <si>
    <t>06/04/1999</t>
  </si>
  <si>
    <t>B17DCCN628</t>
  </si>
  <si>
    <t>Nguyễn Hiếu</t>
  </si>
  <si>
    <t>B17DCCN634</t>
  </si>
  <si>
    <t>B17DCCN636</t>
  </si>
  <si>
    <t>B17DCCN745</t>
  </si>
  <si>
    <t>Lê Ngọc</t>
  </si>
  <si>
    <t>21/09/1999</t>
  </si>
  <si>
    <t>B17DCCN662</t>
  </si>
  <si>
    <t>Trịnh Văn</t>
  </si>
  <si>
    <t>B17DCCN696</t>
  </si>
  <si>
    <t>Bùi Thế</t>
  </si>
  <si>
    <t>Vương</t>
  </si>
  <si>
    <t>08/03/1998</t>
  </si>
  <si>
    <t>B17DCCN699</t>
  </si>
  <si>
    <t>Xuân</t>
  </si>
  <si>
    <t>603-A2</t>
  </si>
  <si>
    <t>301-A2</t>
  </si>
  <si>
    <t>Nhóm: ELE1330-04</t>
  </si>
  <si>
    <t>Nhóm: ELE1330-03</t>
  </si>
  <si>
    <t>Nhóm: ELE1330-02</t>
  </si>
  <si>
    <t>B17DCCN021</t>
  </si>
  <si>
    <t>Lê Việt</t>
  </si>
  <si>
    <t>B17DCCN043</t>
  </si>
  <si>
    <t>B17DCCN046</t>
  </si>
  <si>
    <t>30/10/1999</t>
  </si>
  <si>
    <t>B17DCCN049</t>
  </si>
  <si>
    <t>Tạ Hoàng</t>
  </si>
  <si>
    <t>B17DCCN053</t>
  </si>
  <si>
    <t>Trần Tuấn Quốc</t>
  </si>
  <si>
    <t>B17DCCN060</t>
  </si>
  <si>
    <t>02/03/1999</t>
  </si>
  <si>
    <t>B17DCCN064</t>
  </si>
  <si>
    <t>Phan Văn</t>
  </si>
  <si>
    <t>Ba</t>
  </si>
  <si>
    <t>11/04/1998</t>
  </si>
  <si>
    <t>B17DCCN071</t>
  </si>
  <si>
    <t>Hà Đăng</t>
  </si>
  <si>
    <t>Biên</t>
  </si>
  <si>
    <t>25/05/1999</t>
  </si>
  <si>
    <t>B17DCCN170</t>
  </si>
  <si>
    <t>Lê Hoàng</t>
  </si>
  <si>
    <t>B17DCCN172</t>
  </si>
  <si>
    <t>B17DCCN175</t>
  </si>
  <si>
    <t>Tạ Ngọc</t>
  </si>
  <si>
    <t>28/10/1999</t>
  </si>
  <si>
    <t>B17DCCN109</t>
  </si>
  <si>
    <t>Đỗ Quang</t>
  </si>
  <si>
    <t>20/04/1999</t>
  </si>
  <si>
    <t>B17DCCN732</t>
  </si>
  <si>
    <t>Đỗ Xuân</t>
  </si>
  <si>
    <t>19/09/1999</t>
  </si>
  <si>
    <t>B17DCCN117</t>
  </si>
  <si>
    <t>Nguyễn Viết Thành</t>
  </si>
  <si>
    <t>B17DCCN121</t>
  </si>
  <si>
    <t>Trần Mạnh</t>
  </si>
  <si>
    <t>B17DCCN145</t>
  </si>
  <si>
    <t>B15DCVT079</t>
  </si>
  <si>
    <t>Phạm Anh</t>
  </si>
  <si>
    <t>19/02/1997</t>
  </si>
  <si>
    <t>D15CQVT07-B</t>
  </si>
  <si>
    <t>B17DCCN728</t>
  </si>
  <si>
    <t>Trần Ngọc</t>
  </si>
  <si>
    <t>25/10/1999</t>
  </si>
  <si>
    <t>B15DCCN199</t>
  </si>
  <si>
    <t>Hậu</t>
  </si>
  <si>
    <t>28/05/1997</t>
  </si>
  <si>
    <t>D15HTTT1</t>
  </si>
  <si>
    <t>B17DCCN226</t>
  </si>
  <si>
    <t>B17DCCN228</t>
  </si>
  <si>
    <t>Lê Minh</t>
  </si>
  <si>
    <t>07/11/1999</t>
  </si>
  <si>
    <t>B16DCCN146</t>
  </si>
  <si>
    <t>17/04/1998</t>
  </si>
  <si>
    <t>D16CQCN02-B</t>
  </si>
  <si>
    <t>B17DCCN240</t>
  </si>
  <si>
    <t>02/05/1999</t>
  </si>
  <si>
    <t>B17DCCN256</t>
  </si>
  <si>
    <t>Đỗ Ngọc Nhật</t>
  </si>
  <si>
    <t>B17DCCN268</t>
  </si>
  <si>
    <t>B17DCCN272</t>
  </si>
  <si>
    <t>Hoàng Thị Bích</t>
  </si>
  <si>
    <t>B17DCCN311</t>
  </si>
  <si>
    <t>Ngô Quang</t>
  </si>
  <si>
    <t>14/03/1999</t>
  </si>
  <si>
    <t>B17DCCN313</t>
  </si>
  <si>
    <t>29/11/1999</t>
  </si>
  <si>
    <t>B17DCCN316</t>
  </si>
  <si>
    <t>B17DCCN319</t>
  </si>
  <si>
    <t>B17DCCN323</t>
  </si>
  <si>
    <t>Quách Gia</t>
  </si>
  <si>
    <t>17/12/1998</t>
  </si>
  <si>
    <t>B17DCCN294</t>
  </si>
  <si>
    <t>Đỗ Đức</t>
  </si>
  <si>
    <t>19/06/1999</t>
  </si>
  <si>
    <t>B17DCCN301</t>
  </si>
  <si>
    <t>Trần Trọng</t>
  </si>
  <si>
    <t>07/10/1999</t>
  </si>
  <si>
    <t>B16DCCN509</t>
  </si>
  <si>
    <t>Đặng Thị Diệu</t>
  </si>
  <si>
    <t>Hương</t>
  </si>
  <si>
    <t>11/12/1998</t>
  </si>
  <si>
    <t>D16CQCN09-B</t>
  </si>
  <si>
    <t>B15DCCN669</t>
  </si>
  <si>
    <t>Souliya</t>
  </si>
  <si>
    <t>Inthachack</t>
  </si>
  <si>
    <t>24/11/1995</t>
  </si>
  <si>
    <t>B17DCCN346</t>
  </si>
  <si>
    <t>Vũ Trọng</t>
  </si>
  <si>
    <t>03/11/1999</t>
  </si>
  <si>
    <t>B17DCCN355</t>
  </si>
  <si>
    <t>Đặng Văn</t>
  </si>
  <si>
    <t>B17DCCN357</t>
  </si>
  <si>
    <t>Nguyễn Đồng</t>
  </si>
  <si>
    <t>03/04/1999</t>
  </si>
  <si>
    <t>B17DCCN397</t>
  </si>
  <si>
    <t>15/04/1999</t>
  </si>
  <si>
    <t>B17DCCN399</t>
  </si>
  <si>
    <t>Phạm Mai</t>
  </si>
  <si>
    <t>B17DCCN410</t>
  </si>
  <si>
    <t>Đặng Thanh</t>
  </si>
  <si>
    <t>12/06/1999</t>
  </si>
  <si>
    <t>B17DCCN719</t>
  </si>
  <si>
    <t>Mai Đức</t>
  </si>
  <si>
    <t>B17DCCN437</t>
  </si>
  <si>
    <t>Lưu Chấn</t>
  </si>
  <si>
    <t>19/07/1999</t>
  </si>
  <si>
    <t>B17DCCN442</t>
  </si>
  <si>
    <t>01/04/1999</t>
  </si>
  <si>
    <t>B17DCCN464</t>
  </si>
  <si>
    <t>Nguyễn Vũ</t>
  </si>
  <si>
    <t>Nghiêm</t>
  </si>
  <si>
    <t>B17DCCN468</t>
  </si>
  <si>
    <t>Nguyễn Duy Minh</t>
  </si>
  <si>
    <t>B17DCCN737</t>
  </si>
  <si>
    <t>Trần Đức An</t>
  </si>
  <si>
    <t>Nguyên</t>
  </si>
  <si>
    <t>09/12/1999</t>
  </si>
  <si>
    <t>B17DCCN472</t>
  </si>
  <si>
    <t>Trương Thị</t>
  </si>
  <si>
    <t>Nguyệt</t>
  </si>
  <si>
    <t>18/04/1999</t>
  </si>
  <si>
    <t>B17DCCN481</t>
  </si>
  <si>
    <t>Hàn Công</t>
  </si>
  <si>
    <t>Nhu</t>
  </si>
  <si>
    <t>B16DCCN520</t>
  </si>
  <si>
    <t>Đỗ Thị</t>
  </si>
  <si>
    <t>Phượng</t>
  </si>
  <si>
    <t>20/05/1998</t>
  </si>
  <si>
    <t>B17DCCN507</t>
  </si>
  <si>
    <t>Ngô Minh</t>
  </si>
  <si>
    <t>01/12/1999</t>
  </si>
  <si>
    <t>B17DCCN511</t>
  </si>
  <si>
    <t>13/11/1999</t>
  </si>
  <si>
    <t>B17DCCN520</t>
  </si>
  <si>
    <t>Từ Minh</t>
  </si>
  <si>
    <t>Quý</t>
  </si>
  <si>
    <t>10/05/1999</t>
  </si>
  <si>
    <t>B16DCCN297</t>
  </si>
  <si>
    <t>Đặng Hoàng</t>
  </si>
  <si>
    <t>20/03/1998</t>
  </si>
  <si>
    <t>D16CQCN01-B</t>
  </si>
  <si>
    <t>B16DCCN312</t>
  </si>
  <si>
    <t>Tân</t>
  </si>
  <si>
    <t>D16CQCN08-B</t>
  </si>
  <si>
    <t>B17DCCN556</t>
  </si>
  <si>
    <t>Thái</t>
  </si>
  <si>
    <t>04/11/1999</t>
  </si>
  <si>
    <t>B17DCCN559</t>
  </si>
  <si>
    <t>Hoàng Triệu</t>
  </si>
  <si>
    <t>08/01/1997</t>
  </si>
  <si>
    <t>B17DCCN586</t>
  </si>
  <si>
    <t>Thu</t>
  </si>
  <si>
    <t>B17DCCN592</t>
  </si>
  <si>
    <t>Đào Trọng</t>
  </si>
  <si>
    <t>Thuận</t>
  </si>
  <si>
    <t>10/10/1997</t>
  </si>
  <si>
    <t>B12DCCN516</t>
  </si>
  <si>
    <t>05/01/1994</t>
  </si>
  <si>
    <t>D12CNPM6</t>
  </si>
  <si>
    <t>B17DCCN588</t>
  </si>
  <si>
    <t>19/01/1999</t>
  </si>
  <si>
    <t>B17DCCN640</t>
  </si>
  <si>
    <t>25/02/1999</t>
  </si>
  <si>
    <t>B17DCCN647</t>
  </si>
  <si>
    <t>Bùi Anh</t>
  </si>
  <si>
    <t>B17DCCN655</t>
  </si>
  <si>
    <t>07/01/1999</t>
  </si>
  <si>
    <t>B17DCCN659</t>
  </si>
  <si>
    <t>Nguyễn Như</t>
  </si>
  <si>
    <t>B17DCCN679</t>
  </si>
  <si>
    <t>Phạm Thị Tố</t>
  </si>
  <si>
    <t>B17DCCN691</t>
  </si>
  <si>
    <t>Vũ Hoàng</t>
  </si>
  <si>
    <t>B17DCCN010</t>
  </si>
  <si>
    <t>Đoàn Hoàng</t>
  </si>
  <si>
    <t>B17DCCN014</t>
  </si>
  <si>
    <t>13/02/1999</t>
  </si>
  <si>
    <t>B17DCCN038</t>
  </si>
  <si>
    <t>B17DCCN050</t>
  </si>
  <si>
    <t>Trần Hữu</t>
  </si>
  <si>
    <t>B17DCCN075</t>
  </si>
  <si>
    <t>Đặng Hữu</t>
  </si>
  <si>
    <t>16/12/1999</t>
  </si>
  <si>
    <t>B17DCCN161</t>
  </si>
  <si>
    <t>B17DCCN168</t>
  </si>
  <si>
    <t>22/06/1999</t>
  </si>
  <si>
    <t>B17DCCN100</t>
  </si>
  <si>
    <t>Phan Quốc</t>
  </si>
  <si>
    <t>13/03/1999</t>
  </si>
  <si>
    <t>B17DCCN112</t>
  </si>
  <si>
    <t>Ngô Thành</t>
  </si>
  <si>
    <t>B17DCCN114</t>
  </si>
  <si>
    <t>B17DCCN115</t>
  </si>
  <si>
    <t>08/01/1999</t>
  </si>
  <si>
    <t>B17DCCN123</t>
  </si>
  <si>
    <t>B17DCCN714</t>
  </si>
  <si>
    <t>B17DCCN148</t>
  </si>
  <si>
    <t>B17DCCN150</t>
  </si>
  <si>
    <t>Trần Trung</t>
  </si>
  <si>
    <t>B17DCCN191</t>
  </si>
  <si>
    <t>Kim Văn</t>
  </si>
  <si>
    <t>20/05/1999</t>
  </si>
  <si>
    <t>B17DCCN197</t>
  </si>
  <si>
    <t>Vũ Thu</t>
  </si>
  <si>
    <t>B17DCCN231</t>
  </si>
  <si>
    <t>B17DCCN243</t>
  </si>
  <si>
    <t>Phạm Trung</t>
  </si>
  <si>
    <t>B17DCCN246</t>
  </si>
  <si>
    <t>B17DCCN250</t>
  </si>
  <si>
    <t>Đào Đình</t>
  </si>
  <si>
    <t>B17DCCN262</t>
  </si>
  <si>
    <t>B17DCCN269</t>
  </si>
  <si>
    <t>Tô Văn</t>
  </si>
  <si>
    <t>B17DCCN287</t>
  </si>
  <si>
    <t>28/04/1999</t>
  </si>
  <si>
    <t>B17DCCN305</t>
  </si>
  <si>
    <t>Tạ Lan</t>
  </si>
  <si>
    <t>B17DCCN339</t>
  </si>
  <si>
    <t>Trần Duy Công</t>
  </si>
  <si>
    <t>Khanh</t>
  </si>
  <si>
    <t>31/05/1999</t>
  </si>
  <si>
    <t>B17DCCN340</t>
  </si>
  <si>
    <t>B17DCCN352</t>
  </si>
  <si>
    <t>Lưu Văn</t>
  </si>
  <si>
    <t>Khương</t>
  </si>
  <si>
    <t>B17DCCN358</t>
  </si>
  <si>
    <t>B17DCCN389</t>
  </si>
  <si>
    <t>B17DCCN400</t>
  </si>
  <si>
    <t>B17DCCN418</t>
  </si>
  <si>
    <t>Hồ Tuấn</t>
  </si>
  <si>
    <t>B17DCCN422</t>
  </si>
  <si>
    <t>Nguyễn Quý</t>
  </si>
  <si>
    <t>09/04/1999</t>
  </si>
  <si>
    <t>B17DCCN430</t>
  </si>
  <si>
    <t>B17DCCN444</t>
  </si>
  <si>
    <t>21/10/1999</t>
  </si>
  <si>
    <t>B17DCCN448</t>
  </si>
  <si>
    <t>Phạm Thành</t>
  </si>
  <si>
    <t>10/06/1999</t>
  </si>
  <si>
    <t>B17DCCN455</t>
  </si>
  <si>
    <t>Nga</t>
  </si>
  <si>
    <t>B17DCCN458</t>
  </si>
  <si>
    <t>Phạm Thanh</t>
  </si>
  <si>
    <t>Ngân</t>
  </si>
  <si>
    <t>18/07/1999</t>
  </si>
  <si>
    <t>B17DCCN469</t>
  </si>
  <si>
    <t>Nguyễn Hồng</t>
  </si>
  <si>
    <t>B17DCCN483</t>
  </si>
  <si>
    <t>Ninh</t>
  </si>
  <si>
    <t>B17DCCN494</t>
  </si>
  <si>
    <t>Đỗ Mai</t>
  </si>
  <si>
    <t>04/01/1999</t>
  </si>
  <si>
    <t>B17DCCN508</t>
  </si>
  <si>
    <t>13/06/1999</t>
  </si>
  <si>
    <t>B17DCCN513</t>
  </si>
  <si>
    <t>Nguyễn Thiện</t>
  </si>
  <si>
    <t>12/04/1998</t>
  </si>
  <si>
    <t>B17DCCN519</t>
  </si>
  <si>
    <t>Quốc</t>
  </si>
  <si>
    <t>20/07/1999</t>
  </si>
  <si>
    <t>B17DCCN529</t>
  </si>
  <si>
    <t>Hà Ngọc</t>
  </si>
  <si>
    <t>B17DCCN531</t>
  </si>
  <si>
    <t>Sáng</t>
  </si>
  <si>
    <t>21/01/1995</t>
  </si>
  <si>
    <t>B17DCCN539</t>
  </si>
  <si>
    <t>25/11/1999</t>
  </si>
  <si>
    <t>B17DCCN543</t>
  </si>
  <si>
    <t>Trần Thanh</t>
  </si>
  <si>
    <t>01/11/1999</t>
  </si>
  <si>
    <t>B17DCCN554</t>
  </si>
  <si>
    <t>B17DCCN555</t>
  </si>
  <si>
    <t>Đào Như</t>
  </si>
  <si>
    <t>B17DCCN566</t>
  </si>
  <si>
    <t>B17DCCN568</t>
  </si>
  <si>
    <t>B17DCCN560</t>
  </si>
  <si>
    <t>Lê Đỗ Đức</t>
  </si>
  <si>
    <t>11/05/1999</t>
  </si>
  <si>
    <t>B17DCCN610</t>
  </si>
  <si>
    <t>B17DCCN626</t>
  </si>
  <si>
    <t>B17DCCN638</t>
  </si>
  <si>
    <t>Đặng Trần</t>
  </si>
  <si>
    <t>B17DCCN757</t>
  </si>
  <si>
    <t>09/11/1998</t>
  </si>
  <si>
    <t>B17DCCN664</t>
  </si>
  <si>
    <t>24/04/1999</t>
  </si>
  <si>
    <t>B17DCCN670</t>
  </si>
  <si>
    <t>14/05/1998</t>
  </si>
  <si>
    <t>B17DCCN673</t>
  </si>
  <si>
    <t>Hà Văn</t>
  </si>
  <si>
    <t>Tuyền</t>
  </si>
  <si>
    <t>26/06/1999</t>
  </si>
  <si>
    <t>B17DCCN674</t>
  </si>
  <si>
    <t>B17DCCN675</t>
  </si>
  <si>
    <t>14/11/1999</t>
  </si>
  <si>
    <t>B17DCCN672</t>
  </si>
  <si>
    <t>Trần Sỹ</t>
  </si>
  <si>
    <t>Tuyến</t>
  </si>
  <si>
    <t>25/05/1998</t>
  </si>
  <si>
    <t>B17DCCN686</t>
  </si>
  <si>
    <t>Lưu Thế</t>
  </si>
  <si>
    <t>B17DCCN694</t>
  </si>
  <si>
    <t>Vũ</t>
  </si>
  <si>
    <t>14/09/1995</t>
  </si>
  <si>
    <t>B17DCCN758</t>
  </si>
  <si>
    <t>B17DCCN026</t>
  </si>
  <si>
    <t>B17DCCN028</t>
  </si>
  <si>
    <t>04/10/1996</t>
  </si>
  <si>
    <t>B17DCCN032</t>
  </si>
  <si>
    <t>Nguyễn Thế</t>
  </si>
  <si>
    <t>B17DCCN035</t>
  </si>
  <si>
    <t>Nguyễn Thiếu</t>
  </si>
  <si>
    <t>B17DCCN036</t>
  </si>
  <si>
    <t>B17DCCN040</t>
  </si>
  <si>
    <t>03/05/1999</t>
  </si>
  <si>
    <t>B17DCCN052</t>
  </si>
  <si>
    <t>B17DCCN072</t>
  </si>
  <si>
    <t>Bình</t>
  </si>
  <si>
    <t>B15DCCN118</t>
  </si>
  <si>
    <t>Diện</t>
  </si>
  <si>
    <t>22/09/1997</t>
  </si>
  <si>
    <t>B17DCCN126</t>
  </si>
  <si>
    <t>Diệu</t>
  </si>
  <si>
    <t>12/06/1998</t>
  </si>
  <si>
    <t>B17DCCN137</t>
  </si>
  <si>
    <t>Phan Đức</t>
  </si>
  <si>
    <t>Duẩn</t>
  </si>
  <si>
    <t>B17DCCN164</t>
  </si>
  <si>
    <t>B17DCCN174</t>
  </si>
  <si>
    <t>B16DCCN531</t>
  </si>
  <si>
    <t>Trần Quang Tiến</t>
  </si>
  <si>
    <t>09/10/1998</t>
  </si>
  <si>
    <t>B17DCCN128</t>
  </si>
  <si>
    <t>Độ</t>
  </si>
  <si>
    <t>B17DCCN138</t>
  </si>
  <si>
    <t>B17DCCN146</t>
  </si>
  <si>
    <t>Phạm Huỳnh</t>
  </si>
  <si>
    <t>B17DCCN147</t>
  </si>
  <si>
    <t>Phùng Quốc</t>
  </si>
  <si>
    <t>20/08/1999</t>
  </si>
  <si>
    <t>B17DCCN182</t>
  </si>
  <si>
    <t>Chu Sơn</t>
  </si>
  <si>
    <t>16/10/1999</t>
  </si>
  <si>
    <t>B17DCCN184</t>
  </si>
  <si>
    <t>Hoàng Bảo</t>
  </si>
  <si>
    <t>B16DCCN113</t>
  </si>
  <si>
    <t>Kim Bằng</t>
  </si>
  <si>
    <t>B17DCCN190</t>
  </si>
  <si>
    <t>Đỗ Mạnh</t>
  </si>
  <si>
    <t>B17DCCN194</t>
  </si>
  <si>
    <t>B15DCCN183</t>
  </si>
  <si>
    <t>Đặng Minh</t>
  </si>
  <si>
    <t>15/08/1997</t>
  </si>
  <si>
    <t>D15CNPM3</t>
  </si>
  <si>
    <t>B17DCCN213</t>
  </si>
  <si>
    <t>Hảo</t>
  </si>
  <si>
    <t>04/04/1999</t>
  </si>
  <si>
    <t>B17DCCN216</t>
  </si>
  <si>
    <t>B16DCCN144</t>
  </si>
  <si>
    <t>01/10/1998</t>
  </si>
  <si>
    <t>B17DCCN235</t>
  </si>
  <si>
    <t>Nguyễn Quí</t>
  </si>
  <si>
    <t>B17DCCN259</t>
  </si>
  <si>
    <t>Ngô Huy</t>
  </si>
  <si>
    <t>B17DCCN260</t>
  </si>
  <si>
    <t>Ngô Việt</t>
  </si>
  <si>
    <t>B17DCCN261</t>
  </si>
  <si>
    <t>Nguyễn Đình Huy</t>
  </si>
  <si>
    <t>B17DCCN271</t>
  </si>
  <si>
    <t>B17DCCN348</t>
  </si>
  <si>
    <t>08/09/1999</t>
  </si>
  <si>
    <t>B17DCCN356</t>
  </si>
  <si>
    <t>B17DCCN371</t>
  </si>
  <si>
    <t>B17DCCN382</t>
  </si>
  <si>
    <t>Vũ Tài</t>
  </si>
  <si>
    <t>B17DCCN390</t>
  </si>
  <si>
    <t>B17DCCN415</t>
  </si>
  <si>
    <t>B15DCMR060</t>
  </si>
  <si>
    <t>Dương Anh</t>
  </si>
  <si>
    <t>22/12/1997</t>
  </si>
  <si>
    <t>B16DCCN230</t>
  </si>
  <si>
    <t>D16CQCN06-B</t>
  </si>
  <si>
    <t>B17DCCN428</t>
  </si>
  <si>
    <t>B17DCCN434</t>
  </si>
  <si>
    <t>Đỗ Đình</t>
  </si>
  <si>
    <t>B17DCCN446</t>
  </si>
  <si>
    <t>B17DCCN460</t>
  </si>
  <si>
    <t>Chu Bá</t>
  </si>
  <si>
    <t>02/01/1999</t>
  </si>
  <si>
    <t>B17DCCN474</t>
  </si>
  <si>
    <t>Nhân</t>
  </si>
  <si>
    <t>B17DCCN739</t>
  </si>
  <si>
    <t>Lê Huy</t>
  </si>
  <si>
    <t>Nhất</t>
  </si>
  <si>
    <t>B17DCCN482</t>
  </si>
  <si>
    <t>Nhung</t>
  </si>
  <si>
    <t>B17DCCN485</t>
  </si>
  <si>
    <t>Phố</t>
  </si>
  <si>
    <t>26/03/1999</t>
  </si>
  <si>
    <t>B17DCCN516</t>
  </si>
  <si>
    <t>B17DCCN517</t>
  </si>
  <si>
    <t>Quách Đình</t>
  </si>
  <si>
    <t>B16DCCN293</t>
  </si>
  <si>
    <t>Nguyễn Gia</t>
  </si>
  <si>
    <t>Quyến</t>
  </si>
  <si>
    <t>17/07/1997</t>
  </si>
  <si>
    <t>B17DCCN533</t>
  </si>
  <si>
    <t>Đỗ Hùng</t>
  </si>
  <si>
    <t>B17DCCN549</t>
  </si>
  <si>
    <t>Nguyễn Cao</t>
  </si>
  <si>
    <t>B17DCCN578</t>
  </si>
  <si>
    <t>Nguyễn Phú</t>
  </si>
  <si>
    <t>B17DCCN590</t>
  </si>
  <si>
    <t>Phạm Quang</t>
  </si>
  <si>
    <t>B17DCCN621</t>
  </si>
  <si>
    <t>Triệu</t>
  </si>
  <si>
    <t>B17DCCN718</t>
  </si>
  <si>
    <t>Đàm Thị</t>
  </si>
  <si>
    <t>Trinh</t>
  </si>
  <si>
    <t>28/09/1999</t>
  </si>
  <si>
    <t>B17DCCN720</t>
  </si>
  <si>
    <t>29/01/1999</t>
  </si>
  <si>
    <t>B17DCCN645</t>
  </si>
  <si>
    <t>Tuân</t>
  </si>
  <si>
    <t>B17DCCN646</t>
  </si>
  <si>
    <t>07/02/1999</t>
  </si>
  <si>
    <t>B17DCCN736</t>
  </si>
  <si>
    <t>B17DCCN680</t>
  </si>
  <si>
    <t>Trịnh Thu</t>
  </si>
  <si>
    <t>B17DCCN695</t>
  </si>
  <si>
    <t>Phạm Thế</t>
  </si>
  <si>
    <t>30/09/1999</t>
  </si>
  <si>
    <t>B17DCCN697</t>
  </si>
  <si>
    <t>Trần Tiến</t>
  </si>
  <si>
    <t>Vượng</t>
  </si>
  <si>
    <t>11/09/1999</t>
  </si>
  <si>
    <t>B17DCCN698</t>
  </si>
  <si>
    <t>Lê Thanh</t>
  </si>
  <si>
    <t>B17DCCN002</t>
  </si>
  <si>
    <t>An</t>
  </si>
  <si>
    <t>B17DCCN017</t>
  </si>
  <si>
    <t>B17DCCN027</t>
  </si>
  <si>
    <t>B17DCCN039</t>
  </si>
  <si>
    <t>04/10/1999</t>
  </si>
  <si>
    <t>B17DCCN057</t>
  </si>
  <si>
    <t>B17DCCN062</t>
  </si>
  <si>
    <t>Nguyễn Thị Ngọc</t>
  </si>
  <si>
    <t>B17DCCN079</t>
  </si>
  <si>
    <t>Chăm</t>
  </si>
  <si>
    <t>B16DCCN039</t>
  </si>
  <si>
    <t>04/07/1998</t>
  </si>
  <si>
    <t>D16CQCN07-B</t>
  </si>
  <si>
    <t>B17DCCN703</t>
  </si>
  <si>
    <t>Bouncho</t>
  </si>
  <si>
    <t>DAOMAIKHAM</t>
  </si>
  <si>
    <t>03/01/1996</t>
  </si>
  <si>
    <t>B16DCCN097</t>
  </si>
  <si>
    <t>25/11/1998</t>
  </si>
  <si>
    <t>B17DCCN181</t>
  </si>
  <si>
    <t>Phạm Thái</t>
  </si>
  <si>
    <t>B17DCCN141</t>
  </si>
  <si>
    <t>Nguyễn Đăng</t>
  </si>
  <si>
    <t>22/03/1999</t>
  </si>
  <si>
    <t>B16DCCN085</t>
  </si>
  <si>
    <t>26/05/1998</t>
  </si>
  <si>
    <t>B17DCCN151</t>
  </si>
  <si>
    <t>Vũ Minh</t>
  </si>
  <si>
    <t>B17DCCN186</t>
  </si>
  <si>
    <t>B17DCCN200</t>
  </si>
  <si>
    <t>Hoàng Thanh</t>
  </si>
  <si>
    <t>B17DCCN204</t>
  </si>
  <si>
    <t>11/03/1999</t>
  </si>
  <si>
    <t>B17DCCN205</t>
  </si>
  <si>
    <t>B17DCCN209</t>
  </si>
  <si>
    <t>Vũ Thị</t>
  </si>
  <si>
    <t>10/07/1999</t>
  </si>
  <si>
    <t>B17DCCN219</t>
  </si>
  <si>
    <t>Lê Sĩ</t>
  </si>
  <si>
    <t>B17DCCN756</t>
  </si>
  <si>
    <t>04/07/1999</t>
  </si>
  <si>
    <t>B17DCCN234</t>
  </si>
  <si>
    <t>Nguyễn Năng</t>
  </si>
  <si>
    <t>B17DCCN236</t>
  </si>
  <si>
    <t>B16DCCN534</t>
  </si>
  <si>
    <t>Nguyễn Trọng</t>
  </si>
  <si>
    <t>23/07/1998</t>
  </si>
  <si>
    <t>B17DCCN248</t>
  </si>
  <si>
    <t>Đỗ Thị Thanh</t>
  </si>
  <si>
    <t>B17DCCN251</t>
  </si>
  <si>
    <t>B17DCCN252</t>
  </si>
  <si>
    <t>B17DCCN277</t>
  </si>
  <si>
    <t>Bùi Việt</t>
  </si>
  <si>
    <t>B17DCCN278</t>
  </si>
  <si>
    <t>Cung Đức Mạnh</t>
  </si>
  <si>
    <t>B17DCCN281</t>
  </si>
  <si>
    <t>B17DCCN290</t>
  </si>
  <si>
    <t>B17DCCN299</t>
  </si>
  <si>
    <t>02/07/1999</t>
  </si>
  <si>
    <t>B17DCCN338</t>
  </si>
  <si>
    <t>Tạ Duy</t>
  </si>
  <si>
    <t>Khang</t>
  </si>
  <si>
    <t>B17DCCN341</t>
  </si>
  <si>
    <t>B17DCCN344</t>
  </si>
  <si>
    <t>B17DCCN347</t>
  </si>
  <si>
    <t>B17DCCN361</t>
  </si>
  <si>
    <t>Kiệt</t>
  </si>
  <si>
    <t>B16DCCN201</t>
  </si>
  <si>
    <t>Hà Duyên</t>
  </si>
  <si>
    <t>03/02/1998</t>
  </si>
  <si>
    <t>B17DCCN365</t>
  </si>
  <si>
    <t>Lê Tùng</t>
  </si>
  <si>
    <t>B17DCCN391</t>
  </si>
  <si>
    <t>Đoàn Mạnh</t>
  </si>
  <si>
    <t>B17DCCN403</t>
  </si>
  <si>
    <t>Phạm Bá</t>
  </si>
  <si>
    <t>Luân</t>
  </si>
  <si>
    <t>12/08/1999</t>
  </si>
  <si>
    <t>B17DCCN414</t>
  </si>
  <si>
    <t>B17DCCN738</t>
  </si>
  <si>
    <t>Trần Bảo Đức</t>
  </si>
  <si>
    <t>B17DCCN425</t>
  </si>
  <si>
    <t>Trần Đức Hoàng</t>
  </si>
  <si>
    <t>B17DCCN431</t>
  </si>
  <si>
    <t>Phùng Hà</t>
  </si>
  <si>
    <t>My</t>
  </si>
  <si>
    <t>B17DCCN439</t>
  </si>
  <si>
    <t>B17DCCN459</t>
  </si>
  <si>
    <t>Nghị</t>
  </si>
  <si>
    <t>B17DCCN715</t>
  </si>
  <si>
    <t>B17DCCN475</t>
  </si>
  <si>
    <t>B17DCCN490</t>
  </si>
  <si>
    <t>Lê Khắc</t>
  </si>
  <si>
    <t>B17DCCN495</t>
  </si>
  <si>
    <t>11/02/1999</t>
  </si>
  <si>
    <t>B17DCCN518</t>
  </si>
  <si>
    <t>Tống Duy</t>
  </si>
  <si>
    <t>B17DCCN546</t>
  </si>
  <si>
    <t>Quách Đại</t>
  </si>
  <si>
    <t>Sự</t>
  </si>
  <si>
    <t>B17DCCN547</t>
  </si>
  <si>
    <t>Tá</t>
  </si>
  <si>
    <t>24/01/1998</t>
  </si>
  <si>
    <t>B16DCCN522</t>
  </si>
  <si>
    <t>13/12/1997</t>
  </si>
  <si>
    <t>B17DCCN574</t>
  </si>
  <si>
    <t>Lê Thị Ngọc</t>
  </si>
  <si>
    <t>B17DCCN561</t>
  </si>
  <si>
    <t>B17DCCN579</t>
  </si>
  <si>
    <t>Trịnh Quang</t>
  </si>
  <si>
    <t>B17DCCN585</t>
  </si>
  <si>
    <t>05/08/1998</t>
  </si>
  <si>
    <t>B17DCCN606</t>
  </si>
  <si>
    <t>Tính</t>
  </si>
  <si>
    <t>B17DCCN611</t>
  </si>
  <si>
    <t>Phạm Mạnh</t>
  </si>
  <si>
    <t>B17DCCN644</t>
  </si>
  <si>
    <t>B17DCCN663</t>
  </si>
  <si>
    <t>202-A2</t>
  </si>
  <si>
    <t>305-A2</t>
  </si>
  <si>
    <t>304-A2</t>
  </si>
  <si>
    <t>403-A2</t>
  </si>
  <si>
    <t>101-A2</t>
  </si>
  <si>
    <t>601-A2</t>
  </si>
  <si>
    <t>Nhóm: ELE1330-09</t>
  </si>
  <si>
    <t>Nhóm: ELE1330-10</t>
  </si>
  <si>
    <t>201-A2</t>
  </si>
  <si>
    <t>501-a2</t>
  </si>
  <si>
    <t>B17DCCN003</t>
  </si>
  <si>
    <t>Phạm Tường</t>
  </si>
  <si>
    <t>B17DCCN011</t>
  </si>
  <si>
    <t>Đoàn Trung</t>
  </si>
  <si>
    <t>B17DCCN009</t>
  </si>
  <si>
    <t>Đỗ Việt</t>
  </si>
  <si>
    <t>B17DCCN013</t>
  </si>
  <si>
    <t>Lâm Quốc</t>
  </si>
  <si>
    <t>B17DCCN024</t>
  </si>
  <si>
    <t>Nguyễn Đức Tuấn</t>
  </si>
  <si>
    <t>B17DCCN029</t>
  </si>
  <si>
    <t>26/09/1999</t>
  </si>
  <si>
    <t>B17DCCN047</t>
  </si>
  <si>
    <t>B17DCCN048</t>
  </si>
  <si>
    <t>Phùng Công</t>
  </si>
  <si>
    <t>11/12/1999</t>
  </si>
  <si>
    <t>B17DCCN088</t>
  </si>
  <si>
    <t>12/02/1999</t>
  </si>
  <si>
    <t>B17DCCN096</t>
  </si>
  <si>
    <t>Hồ Quốc</t>
  </si>
  <si>
    <t>B17DCCN180</t>
  </si>
  <si>
    <t>Phạm Đức</t>
  </si>
  <si>
    <t>14/01/1999</t>
  </si>
  <si>
    <t>B17DCCN108</t>
  </si>
  <si>
    <t>Đỗ Ngọc Minh</t>
  </si>
  <si>
    <t>31/12/1996</t>
  </si>
  <si>
    <t>B17DCCN120</t>
  </si>
  <si>
    <t>B17DCCN125</t>
  </si>
  <si>
    <t>Điệp</t>
  </si>
  <si>
    <t>B17DCCN734</t>
  </si>
  <si>
    <t>10/07/1998</t>
  </si>
  <si>
    <t>B17DCCN237</t>
  </si>
  <si>
    <t>29/03/1999</t>
  </si>
  <si>
    <t>B17DCCN263</t>
  </si>
  <si>
    <t>B17DCCN276</t>
  </si>
  <si>
    <t>B17DCCN280</t>
  </si>
  <si>
    <t>Hoàng Mạnh</t>
  </si>
  <si>
    <t>B17DCCN289</t>
  </si>
  <si>
    <t>B17DCCN324</t>
  </si>
  <si>
    <t>B17DCCN329</t>
  </si>
  <si>
    <t>B17DCCN297</t>
  </si>
  <si>
    <t>B17DCCN304</t>
  </si>
  <si>
    <t>B17DCCN307</t>
  </si>
  <si>
    <t>Hường</t>
  </si>
  <si>
    <t>B17DCCN335</t>
  </si>
  <si>
    <t>Hoàng Tăng</t>
  </si>
  <si>
    <t>02/12/1999</t>
  </si>
  <si>
    <t>B17DCCN727</t>
  </si>
  <si>
    <t>B17DCCN353</t>
  </si>
  <si>
    <t>B17DCCN359</t>
  </si>
  <si>
    <t>B17DCCN364</t>
  </si>
  <si>
    <t>Hoàng Tùng</t>
  </si>
  <si>
    <t>B17DCCN377</t>
  </si>
  <si>
    <t>Nguyễn Thị Thùy</t>
  </si>
  <si>
    <t>B17DCCN398</t>
  </si>
  <si>
    <t>B17DCCN405</t>
  </si>
  <si>
    <t>Lực</t>
  </si>
  <si>
    <t>26/01/1998</t>
  </si>
  <si>
    <t>B17DCCN406</t>
  </si>
  <si>
    <t>Bùi Nguyên</t>
  </si>
  <si>
    <t>B17DCCN412</t>
  </si>
  <si>
    <t>Nguyễn Thị Thanh</t>
  </si>
  <si>
    <t>B17DCCN420</t>
  </si>
  <si>
    <t>B17DCCN433</t>
  </si>
  <si>
    <t>Đinh Hoàng</t>
  </si>
  <si>
    <t>B17DCCN449</t>
  </si>
  <si>
    <t>Phùng Phương</t>
  </si>
  <si>
    <t>B17DCCN456</t>
  </si>
  <si>
    <t>07/06/1999</t>
  </si>
  <si>
    <t>B17DCCN466</t>
  </si>
  <si>
    <t>Ngô Bá</t>
  </si>
  <si>
    <t>24/07/1998</t>
  </si>
  <si>
    <t>B17DCCN471</t>
  </si>
  <si>
    <t>B17DCCN473</t>
  </si>
  <si>
    <t>B17DCCN480</t>
  </si>
  <si>
    <t>Trần Thị Yến</t>
  </si>
  <si>
    <t>Nhi</t>
  </si>
  <si>
    <t>B17DCCN484</t>
  </si>
  <si>
    <t>Đoàn Xuân</t>
  </si>
  <si>
    <t>Phi</t>
  </si>
  <si>
    <t>B17DCCN489</t>
  </si>
  <si>
    <t>Phú</t>
  </si>
  <si>
    <t>B17DCCN528</t>
  </si>
  <si>
    <t>B17DCCN536</t>
  </si>
  <si>
    <t>Khương Bá</t>
  </si>
  <si>
    <t>22/12/1999</t>
  </si>
  <si>
    <t>B17DCCN537</t>
  </si>
  <si>
    <t>Lê Lâm</t>
  </si>
  <si>
    <t>B17DCCN552</t>
  </si>
  <si>
    <t>B17DCCN553</t>
  </si>
  <si>
    <t>Tấn</t>
  </si>
  <si>
    <t>B17DCCN557</t>
  </si>
  <si>
    <t>Trần Thị Hồng</t>
  </si>
  <si>
    <t>B17DCCN573</t>
  </si>
  <si>
    <t>B17DCCN563</t>
  </si>
  <si>
    <t>05/01/1999</t>
  </si>
  <si>
    <t>B17DCCN576</t>
  </si>
  <si>
    <t>Thiện</t>
  </si>
  <si>
    <t>11/06/1999</t>
  </si>
  <si>
    <t>B17DCCN580</t>
  </si>
  <si>
    <t>Vương Quốc</t>
  </si>
  <si>
    <t>B17DCCN600</t>
  </si>
  <si>
    <t>B17DCCN717</t>
  </si>
  <si>
    <t>B17DCCN617</t>
  </si>
  <si>
    <t>Mai Quỳnh</t>
  </si>
  <si>
    <t>05/11/1999</t>
  </si>
  <si>
    <t>B17DCCN633</t>
  </si>
  <si>
    <t>Đào Xuân</t>
  </si>
  <si>
    <t>B17DCCN650</t>
  </si>
  <si>
    <t>B17DCCN658</t>
  </si>
  <si>
    <t>B17DCCN660</t>
  </si>
  <si>
    <t>B17DCCN661</t>
  </si>
  <si>
    <t>B17DCCN671</t>
  </si>
  <si>
    <t>B17DCCN681</t>
  </si>
  <si>
    <t>Văn</t>
  </si>
  <si>
    <t>B17DCCN684</t>
  </si>
  <si>
    <t>Hồ Hoàng</t>
  </si>
  <si>
    <t>08/03/1999</t>
  </si>
  <si>
    <t>B17DCCN700</t>
  </si>
  <si>
    <t>Hoàng Bá</t>
  </si>
  <si>
    <t>ý</t>
  </si>
  <si>
    <t>B17DCCN001</t>
  </si>
  <si>
    <t>Hoàng Đức</t>
  </si>
  <si>
    <t>B17DCCN005</t>
  </si>
  <si>
    <t>Chu Đức</t>
  </si>
  <si>
    <t>B17DCCN006</t>
  </si>
  <si>
    <t>Chu Thế</t>
  </si>
  <si>
    <t>05/09/1999</t>
  </si>
  <si>
    <t>B17DCCN012</t>
  </si>
  <si>
    <t>B17DCCN041</t>
  </si>
  <si>
    <t>B17DCCN070</t>
  </si>
  <si>
    <t>B17DCCN073</t>
  </si>
  <si>
    <t>30/12/1999</t>
  </si>
  <si>
    <t>B17DCCN077</t>
  </si>
  <si>
    <t>Phạm Như</t>
  </si>
  <si>
    <t>08/02/1999</t>
  </si>
  <si>
    <t>B17DCCN082</t>
  </si>
  <si>
    <t>Chiên</t>
  </si>
  <si>
    <t>03/03/1999</t>
  </si>
  <si>
    <t>B17DCCN091</t>
  </si>
  <si>
    <t>B16DCCN044</t>
  </si>
  <si>
    <t>10/12/1998</t>
  </si>
  <si>
    <t>B17DCCN155</t>
  </si>
  <si>
    <t>25/03/1999</t>
  </si>
  <si>
    <t>B17DCCN157</t>
  </si>
  <si>
    <t>B17DCCN176</t>
  </si>
  <si>
    <t>06/08/1997</t>
  </si>
  <si>
    <t>B17DCCN113</t>
  </si>
  <si>
    <t>B17DCCN183</t>
  </si>
  <si>
    <t>Đỗ Trường</t>
  </si>
  <si>
    <t>B17DCCN187</t>
  </si>
  <si>
    <t>19/11/1998</t>
  </si>
  <si>
    <t>B17DCCN189</t>
  </si>
  <si>
    <t>Đinh Sơn</t>
  </si>
  <si>
    <t>30/05/1999</t>
  </si>
  <si>
    <t>B17DCCN193</t>
  </si>
  <si>
    <t>B17DCCN215</t>
  </si>
  <si>
    <t>Đặng Đình</t>
  </si>
  <si>
    <t>Hiển</t>
  </si>
  <si>
    <t>B17DCCN227</t>
  </si>
  <si>
    <t>Hoàng Khắc Minh</t>
  </si>
  <si>
    <t>B17DCCN242</t>
  </si>
  <si>
    <t>10/03/1999</t>
  </si>
  <si>
    <t>B17DCCN245</t>
  </si>
  <si>
    <t>22/11/1999</t>
  </si>
  <si>
    <t>B17DCCN247</t>
  </si>
  <si>
    <t>Vương Đình</t>
  </si>
  <si>
    <t>B17DCCN253</t>
  </si>
  <si>
    <t>Nguyễn Trần</t>
  </si>
  <si>
    <t>13/12/1999</t>
  </si>
  <si>
    <t>B17DCCN255</t>
  </si>
  <si>
    <t>B17DCCN264</t>
  </si>
  <si>
    <t>B17DCCN274</t>
  </si>
  <si>
    <t>Huê</t>
  </si>
  <si>
    <t>11/10/1999</t>
  </si>
  <si>
    <t>B17DCCN284</t>
  </si>
  <si>
    <t>01/02/1999</t>
  </si>
  <si>
    <t>B17DCCN325</t>
  </si>
  <si>
    <t>Trần Tất Quốc</t>
  </si>
  <si>
    <t>B17DCCN708</t>
  </si>
  <si>
    <t>Neena</t>
  </si>
  <si>
    <t>KONEDAVONG</t>
  </si>
  <si>
    <t>03/06/1998</t>
  </si>
  <si>
    <t>B17DCCN705</t>
  </si>
  <si>
    <t>Khantavan</t>
  </si>
  <si>
    <t>LATI</t>
  </si>
  <si>
    <t>12/02/1998</t>
  </si>
  <si>
    <t>B17DCCN702</t>
  </si>
  <si>
    <t>Chilaphon</t>
  </si>
  <si>
    <t>LEUANGLANGSY</t>
  </si>
  <si>
    <t>B17DCCN379</t>
  </si>
  <si>
    <t>B17DCCN392</t>
  </si>
  <si>
    <t>B17DCCN394</t>
  </si>
  <si>
    <t>B17DCCN706</t>
  </si>
  <si>
    <t>Tavanh</t>
  </si>
  <si>
    <t>LORTHONGLA</t>
  </si>
  <si>
    <t>17/09/1999</t>
  </si>
  <si>
    <t>B17DCCN385</t>
  </si>
  <si>
    <t>B17DCCN404</t>
  </si>
  <si>
    <t>Luận</t>
  </si>
  <si>
    <t>B17DCCN413</t>
  </si>
  <si>
    <t>Lương Thế</t>
  </si>
  <si>
    <t>23/11/1998</t>
  </si>
  <si>
    <t>B17DCCN421</t>
  </si>
  <si>
    <t>Nguyễn Nhật</t>
  </si>
  <si>
    <t>B17DCCN423</t>
  </si>
  <si>
    <t>B17DCCN453</t>
  </si>
  <si>
    <t>Trịnh Ngọc</t>
  </si>
  <si>
    <t>B17DCCN454</t>
  </si>
  <si>
    <t>Trương Quang</t>
  </si>
  <si>
    <t>B17DCCN457</t>
  </si>
  <si>
    <t>B17DCCN470</t>
  </si>
  <si>
    <t>B17DCCN709</t>
  </si>
  <si>
    <t>Anusack</t>
  </si>
  <si>
    <t>PHONGSAVATH</t>
  </si>
  <si>
    <t>28/11/1997</t>
  </si>
  <si>
    <t>B17DCCN493</t>
  </si>
  <si>
    <t>Bùi Bích</t>
  </si>
  <si>
    <t>B17DCCN502</t>
  </si>
  <si>
    <t>Bùi Đăng</t>
  </si>
  <si>
    <t>22/02/1999</t>
  </si>
  <si>
    <t>B17DCCN506</t>
  </si>
  <si>
    <t>B17DCCN512</t>
  </si>
  <si>
    <t>B17DCCN499</t>
  </si>
  <si>
    <t>B17DCCN704</t>
  </si>
  <si>
    <t>Southida</t>
  </si>
  <si>
    <t>SOSENGCHANH</t>
  </si>
  <si>
    <t>20/06/1998</t>
  </si>
  <si>
    <t>B17DCCN542</t>
  </si>
  <si>
    <t>Trần Thái</t>
  </si>
  <si>
    <t>B17DCCN545</t>
  </si>
  <si>
    <t>B17DCCN570</t>
  </si>
  <si>
    <t>26/02/1999</t>
  </si>
  <si>
    <t>B17DCCN571</t>
  </si>
  <si>
    <t>B17DCCN741</t>
  </si>
  <si>
    <t>Lương Xuân</t>
  </si>
  <si>
    <t>B17DCCN565</t>
  </si>
  <si>
    <t>Vũ Ngọc</t>
  </si>
  <si>
    <t>B17DCCN581</t>
  </si>
  <si>
    <t>22/07/1999</t>
  </si>
  <si>
    <t>B17DCCN601</t>
  </si>
  <si>
    <t>Trần Thị Thu</t>
  </si>
  <si>
    <t>B17DCCN609</t>
  </si>
  <si>
    <t>B15DCVT415</t>
  </si>
  <si>
    <t>Bùi Quý</t>
  </si>
  <si>
    <t>30/03/1997</t>
  </si>
  <si>
    <t>B17DCCN651</t>
  </si>
  <si>
    <t>Hàn Nhật</t>
  </si>
  <si>
    <t>B17DCCN657</t>
  </si>
  <si>
    <t>18/12/1999</t>
  </si>
  <si>
    <t>B17DCCN668</t>
  </si>
  <si>
    <t>Trần Lê</t>
  </si>
  <si>
    <t>203-A2</t>
  </si>
  <si>
    <t>502-A2</t>
  </si>
  <si>
    <t>605-A2</t>
  </si>
  <si>
    <t>602-A2</t>
  </si>
  <si>
    <t>BẢNG ĐIỂM HỌC PHẦN</t>
  </si>
  <si>
    <t>V</t>
  </si>
  <si>
    <t>C</t>
  </si>
  <si>
    <t>Vắng</t>
  </si>
  <si>
    <t>Vắng  có phép</t>
  </si>
  <si>
    <t>Vắng có phép</t>
  </si>
  <si>
    <t>H</t>
  </si>
  <si>
    <t>I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</si>
</sst>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8"/>
      <color rgb="FFFF0000"/>
      <name val="Times New Roman"/>
      <family val="1"/>
    </font>
    <font>
      <b/>
      <sz val="18"/>
      <color rgb="FFFF000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6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1" fontId="5" fillId="0" borderId="12" xfId="0" applyNumberFormat="1" applyFont="1" applyFill="1" applyBorder="1" applyAlignment="1" applyProtection="1">
      <alignment horizontal="center"/>
      <protection hidden="1"/>
    </xf>
    <xf numFmtId="1" fontId="5" fillId="0" borderId="15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11" xfId="0" applyFont="1" applyFill="1" applyBorder="1" applyAlignment="1" applyProtection="1">
      <alignment vertical="center" textRotation="90" wrapText="1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27" fillId="0" borderId="0" xfId="1" applyFont="1" applyFill="1" applyAlignment="1" applyProtection="1"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Protection="1">
      <protection locked="0"/>
    </xf>
    <xf numFmtId="0" fontId="27" fillId="0" borderId="11" xfId="0" applyFont="1" applyFill="1" applyBorder="1" applyAlignment="1" applyProtection="1">
      <alignment vertical="center" textRotation="90" wrapText="1"/>
      <protection locked="0"/>
    </xf>
    <xf numFmtId="0" fontId="27" fillId="0" borderId="12" xfId="0" applyFont="1" applyFill="1" applyBorder="1" applyAlignment="1" applyProtection="1">
      <alignment horizontal="center" vertical="center"/>
      <protection locked="0"/>
    </xf>
    <xf numFmtId="0" fontId="27" fillId="0" borderId="1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6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7" fillId="0" borderId="4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center" vertical="center"/>
      <protection locked="0"/>
    </xf>
    <xf numFmtId="0" fontId="25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2"/>
      <tableStyleElement type="headerRow" dxfId="5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3"/>
  <sheetViews>
    <sheetView workbookViewId="0">
      <pane ySplit="3" topLeftCell="A27" activePane="bottomLeft" state="frozen"/>
      <selection activeCell="A6" sqref="A6:XFD6"/>
      <selection pane="bottomLeft" activeCell="C34" sqref="C34"/>
    </sheetView>
  </sheetViews>
  <sheetFormatPr defaultColWidth="9" defaultRowHeight="22.5"/>
  <cols>
    <col min="1" max="1" width="0.625" style="1" customWidth="1"/>
    <col min="2" max="2" width="4.625" style="1" customWidth="1"/>
    <col min="3" max="3" width="12.5" style="1" customWidth="1"/>
    <col min="4" max="4" width="12.625" style="1" customWidth="1"/>
    <col min="5" max="5" width="7.25" style="1" customWidth="1"/>
    <col min="6" max="6" width="9.375" style="1" hidden="1" customWidth="1"/>
    <col min="7" max="7" width="11.875" style="1" hidden="1" customWidth="1"/>
    <col min="8" max="8" width="8.125" style="1" customWidth="1"/>
    <col min="9" max="9" width="6.875" style="1" customWidth="1"/>
    <col min="10" max="10" width="4.375" style="1" hidden="1" customWidth="1"/>
    <col min="11" max="11" width="9.375" style="1" customWidth="1"/>
    <col min="12" max="12" width="4.25" style="1" hidden="1" customWidth="1"/>
    <col min="13" max="13" width="4.875" style="1" hidden="1" customWidth="1"/>
    <col min="14" max="14" width="7.875" style="1" hidden="1" customWidth="1"/>
    <col min="15" max="15" width="15.875" style="104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875" style="1" customWidth="1"/>
    <col min="21" max="21" width="7.125" style="1" hidden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7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8"/>
      <c r="P4" s="128" t="s">
        <v>55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9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4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4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ELE1330-01</v>
      </c>
      <c r="AA8" s="73">
        <f>+$AJ$8+$AL$8+$AH$8</f>
        <v>67</v>
      </c>
      <c r="AB8" s="67">
        <f>COUNTIF($T$9:$T$136,"Khiển trách")</f>
        <v>0</v>
      </c>
      <c r="AC8" s="67">
        <f>COUNTIF($T$9:$T$136,"Cảnh cáo")</f>
        <v>0</v>
      </c>
      <c r="AD8" s="67">
        <f>COUNTIF($T$9:$T$136,"Đình chỉ thi")</f>
        <v>0</v>
      </c>
      <c r="AE8" s="74">
        <f>+($AB$8+$AC$8+$AD$8)/$AA$8*100%</f>
        <v>0</v>
      </c>
      <c r="AF8" s="67">
        <f>SUM(COUNTIF($T$9:$T$134,"Vắng"),COUNTIF($T$9:$T$134,"Vắng có phép"))</f>
        <v>6</v>
      </c>
      <c r="AG8" s="75">
        <f>+$AF$8/$AA$8</f>
        <v>8.9552238805970144E-2</v>
      </c>
      <c r="AH8" s="76">
        <f>COUNTIF($X$9:$X$134,"Thi lại")</f>
        <v>0</v>
      </c>
      <c r="AI8" s="75">
        <f>+$AH$8/$AA$8</f>
        <v>0</v>
      </c>
      <c r="AJ8" s="76">
        <f>COUNTIF($X$9:$X$135,"Học lại")</f>
        <v>29</v>
      </c>
      <c r="AK8" s="75">
        <f>+$AJ$8/$AA$8</f>
        <v>0.43283582089552236</v>
      </c>
      <c r="AL8" s="67">
        <f>COUNTIF($X$10:$X$135,"Đạt")</f>
        <v>38</v>
      </c>
      <c r="AM8" s="74">
        <f>+$AL$8/$AA$8</f>
        <v>0.56716417910447758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0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1109</v>
      </c>
      <c r="D10" s="19" t="s">
        <v>1110</v>
      </c>
      <c r="E10" s="20" t="s">
        <v>61</v>
      </c>
      <c r="F10" s="21" t="s">
        <v>608</v>
      </c>
      <c r="G10" s="18" t="s">
        <v>213</v>
      </c>
      <c r="H10" s="22">
        <v>8</v>
      </c>
      <c r="I10" s="22">
        <v>2</v>
      </c>
      <c r="J10" s="22" t="s">
        <v>28</v>
      </c>
      <c r="K10" s="22">
        <v>5</v>
      </c>
      <c r="L10" s="23"/>
      <c r="M10" s="23"/>
      <c r="N10" s="23"/>
      <c r="O10" s="101"/>
      <c r="P10" s="115" t="s">
        <v>1933</v>
      </c>
      <c r="Q10" s="24">
        <f t="shared" ref="Q10:Q41" si="0">ROUND(SUMPRODUCT(H10:P10,$H$9:$P$9)/100,1)</f>
        <v>2.2000000000000002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6" t="s">
        <v>1935</v>
      </c>
      <c r="U10" s="88" t="s">
        <v>1666</v>
      </c>
      <c r="V10" s="3"/>
      <c r="W10" s="27"/>
      <c r="X10" s="78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1111</v>
      </c>
      <c r="D11" s="30" t="s">
        <v>208</v>
      </c>
      <c r="E11" s="31" t="s">
        <v>61</v>
      </c>
      <c r="F11" s="32" t="s">
        <v>411</v>
      </c>
      <c r="G11" s="29" t="s">
        <v>195</v>
      </c>
      <c r="H11" s="33">
        <v>0</v>
      </c>
      <c r="I11" s="33">
        <v>1</v>
      </c>
      <c r="J11" s="33" t="s">
        <v>28</v>
      </c>
      <c r="K11" s="33">
        <v>0</v>
      </c>
      <c r="L11" s="34"/>
      <c r="M11" s="34"/>
      <c r="N11" s="34"/>
      <c r="O11" s="102"/>
      <c r="P11" s="35" t="s">
        <v>1934</v>
      </c>
      <c r="Q11" s="36">
        <f t="shared" si="0"/>
        <v>0.2</v>
      </c>
      <c r="R11" s="37" t="str">
        <f t="shared" si="1"/>
        <v>F</v>
      </c>
      <c r="S11" s="38" t="str">
        <f t="shared" si="2"/>
        <v>Kém</v>
      </c>
      <c r="T11" s="39" t="str">
        <f>+IF(OR($H11=0,$I11=0,$J11=0,$K11=0),"Không đủ ĐKDT","")</f>
        <v>Không đủ ĐKDT</v>
      </c>
      <c r="U11" s="89" t="s">
        <v>1666</v>
      </c>
      <c r="V11" s="3"/>
      <c r="W11" s="27"/>
      <c r="X11" s="78" t="str">
        <f t="shared" si="3"/>
        <v>Học lại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1112</v>
      </c>
      <c r="D12" s="30" t="s">
        <v>79</v>
      </c>
      <c r="E12" s="31" t="s">
        <v>61</v>
      </c>
      <c r="F12" s="32" t="s">
        <v>1113</v>
      </c>
      <c r="G12" s="29" t="s">
        <v>359</v>
      </c>
      <c r="H12" s="33">
        <v>7</v>
      </c>
      <c r="I12" s="33">
        <v>5.5</v>
      </c>
      <c r="J12" s="33" t="s">
        <v>28</v>
      </c>
      <c r="K12" s="33">
        <v>9</v>
      </c>
      <c r="L12" s="41"/>
      <c r="M12" s="41"/>
      <c r="N12" s="41"/>
      <c r="O12" s="102"/>
      <c r="P12" s="35">
        <v>6</v>
      </c>
      <c r="Q12" s="36">
        <f t="shared" si="0"/>
        <v>6.6</v>
      </c>
      <c r="R12" s="37" t="str">
        <f t="shared" si="1"/>
        <v>C+</v>
      </c>
      <c r="S12" s="38" t="str">
        <f t="shared" si="2"/>
        <v>Trung bình</v>
      </c>
      <c r="T12" s="39" t="str">
        <f>+IF(OR($H12=0,$I12=0,$J12=0,$K12=0),"Không đủ ĐKDT","")</f>
        <v/>
      </c>
      <c r="U12" s="89" t="s">
        <v>1666</v>
      </c>
      <c r="V12" s="3"/>
      <c r="W12" s="27"/>
      <c r="X12" s="78" t="str">
        <f t="shared" si="3"/>
        <v>Đạt</v>
      </c>
      <c r="Y12" s="79"/>
      <c r="Z12" s="79"/>
      <c r="AA12" s="120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1114</v>
      </c>
      <c r="D13" s="30" t="s">
        <v>1115</v>
      </c>
      <c r="E13" s="31" t="s">
        <v>61</v>
      </c>
      <c r="F13" s="32" t="s">
        <v>931</v>
      </c>
      <c r="G13" s="29" t="s">
        <v>275</v>
      </c>
      <c r="H13" s="33">
        <v>7</v>
      </c>
      <c r="I13" s="33">
        <v>3</v>
      </c>
      <c r="J13" s="33" t="s">
        <v>28</v>
      </c>
      <c r="K13" s="33">
        <v>1</v>
      </c>
      <c r="L13" s="41"/>
      <c r="M13" s="41"/>
      <c r="N13" s="41"/>
      <c r="O13" s="102"/>
      <c r="P13" s="35" t="s">
        <v>1933</v>
      </c>
      <c r="Q13" s="36">
        <f t="shared" si="0"/>
        <v>1.5</v>
      </c>
      <c r="R13" s="37" t="str">
        <f t="shared" si="1"/>
        <v>F</v>
      </c>
      <c r="S13" s="38" t="str">
        <f t="shared" si="2"/>
        <v>Kém</v>
      </c>
      <c r="T13" s="39" t="s">
        <v>1935</v>
      </c>
      <c r="U13" s="89" t="s">
        <v>1666</v>
      </c>
      <c r="V13" s="3"/>
      <c r="W13" s="27"/>
      <c r="X13" s="78" t="str">
        <f t="shared" si="3"/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1116</v>
      </c>
      <c r="D14" s="30" t="s">
        <v>1117</v>
      </c>
      <c r="E14" s="31" t="s">
        <v>61</v>
      </c>
      <c r="F14" s="32" t="s">
        <v>218</v>
      </c>
      <c r="G14" s="29" t="s">
        <v>249</v>
      </c>
      <c r="H14" s="33">
        <v>8</v>
      </c>
      <c r="I14" s="33">
        <v>2</v>
      </c>
      <c r="J14" s="33" t="s">
        <v>28</v>
      </c>
      <c r="K14" s="33">
        <v>1</v>
      </c>
      <c r="L14" s="41"/>
      <c r="M14" s="41"/>
      <c r="N14" s="41"/>
      <c r="O14" s="102"/>
      <c r="P14" s="35">
        <v>2</v>
      </c>
      <c r="Q14" s="36">
        <f t="shared" si="0"/>
        <v>2.4</v>
      </c>
      <c r="R14" s="37" t="str">
        <f t="shared" si="1"/>
        <v>F</v>
      </c>
      <c r="S14" s="38" t="str">
        <f t="shared" si="2"/>
        <v>Kém</v>
      </c>
      <c r="T14" s="39" t="str">
        <f>+IF(OR($H14=0,$I14=0,$J14=0,$K14=0),"Không đủ ĐKDT","")</f>
        <v/>
      </c>
      <c r="U14" s="89" t="s">
        <v>1666</v>
      </c>
      <c r="V14" s="3"/>
      <c r="W14" s="27"/>
      <c r="X14" s="78" t="str">
        <f t="shared" si="3"/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1118</v>
      </c>
      <c r="D15" s="30" t="s">
        <v>133</v>
      </c>
      <c r="E15" s="31" t="s">
        <v>61</v>
      </c>
      <c r="F15" s="32" t="s">
        <v>1119</v>
      </c>
      <c r="G15" s="29" t="s">
        <v>339</v>
      </c>
      <c r="H15" s="33">
        <v>7</v>
      </c>
      <c r="I15" s="33">
        <v>1.5</v>
      </c>
      <c r="J15" s="33" t="s">
        <v>28</v>
      </c>
      <c r="K15" s="33">
        <v>1</v>
      </c>
      <c r="L15" s="41"/>
      <c r="M15" s="41"/>
      <c r="N15" s="41"/>
      <c r="O15" s="102"/>
      <c r="P15" s="35" t="s">
        <v>1933</v>
      </c>
      <c r="Q15" s="36">
        <f t="shared" si="0"/>
        <v>1.2</v>
      </c>
      <c r="R15" s="37" t="str">
        <f t="shared" si="1"/>
        <v>F</v>
      </c>
      <c r="S15" s="38" t="str">
        <f t="shared" si="2"/>
        <v>Kém</v>
      </c>
      <c r="T15" s="39" t="s">
        <v>1935</v>
      </c>
      <c r="U15" s="89" t="s">
        <v>1666</v>
      </c>
      <c r="V15" s="3"/>
      <c r="W15" s="27"/>
      <c r="X15" s="78" t="str">
        <f t="shared" si="3"/>
        <v>Học lại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1120</v>
      </c>
      <c r="D16" s="30" t="s">
        <v>1121</v>
      </c>
      <c r="E16" s="31" t="s">
        <v>1122</v>
      </c>
      <c r="F16" s="32" t="s">
        <v>1123</v>
      </c>
      <c r="G16" s="29" t="s">
        <v>222</v>
      </c>
      <c r="H16" s="33">
        <v>8</v>
      </c>
      <c r="I16" s="33">
        <v>3</v>
      </c>
      <c r="J16" s="33" t="s">
        <v>28</v>
      </c>
      <c r="K16" s="33">
        <v>6</v>
      </c>
      <c r="L16" s="41"/>
      <c r="M16" s="41"/>
      <c r="N16" s="41"/>
      <c r="O16" s="102"/>
      <c r="P16" s="35">
        <v>4</v>
      </c>
      <c r="Q16" s="36">
        <f t="shared" si="0"/>
        <v>4.5999999999999996</v>
      </c>
      <c r="R16" s="37" t="str">
        <f t="shared" si="1"/>
        <v>D</v>
      </c>
      <c r="S16" s="38" t="str">
        <f t="shared" si="2"/>
        <v>Trung bình yếu</v>
      </c>
      <c r="T16" s="39" t="str">
        <f t="shared" ref="T16:T27" si="4">+IF(OR($H16=0,$I16=0,$J16=0,$K16=0),"Không đủ ĐKDT","")</f>
        <v/>
      </c>
      <c r="U16" s="89" t="s">
        <v>1666</v>
      </c>
      <c r="V16" s="3"/>
      <c r="W16" s="27"/>
      <c r="X16" s="78" t="str">
        <f t="shared" si="3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1124</v>
      </c>
      <c r="D17" s="30" t="s">
        <v>1125</v>
      </c>
      <c r="E17" s="31" t="s">
        <v>1126</v>
      </c>
      <c r="F17" s="32" t="s">
        <v>1127</v>
      </c>
      <c r="G17" s="29" t="s">
        <v>257</v>
      </c>
      <c r="H17" s="33">
        <v>9</v>
      </c>
      <c r="I17" s="33">
        <v>5</v>
      </c>
      <c r="J17" s="33" t="s">
        <v>28</v>
      </c>
      <c r="K17" s="33">
        <v>10</v>
      </c>
      <c r="L17" s="41"/>
      <c r="M17" s="41"/>
      <c r="N17" s="41"/>
      <c r="O17" s="102"/>
      <c r="P17" s="35">
        <v>6.5</v>
      </c>
      <c r="Q17" s="36">
        <f t="shared" si="0"/>
        <v>7.2</v>
      </c>
      <c r="R17" s="37" t="str">
        <f t="shared" si="1"/>
        <v>B</v>
      </c>
      <c r="S17" s="38" t="str">
        <f t="shared" si="2"/>
        <v>Khá</v>
      </c>
      <c r="T17" s="39" t="str">
        <f t="shared" si="4"/>
        <v/>
      </c>
      <c r="U17" s="89" t="s">
        <v>1666</v>
      </c>
      <c r="V17" s="3"/>
      <c r="W17" s="27"/>
      <c r="X17" s="78" t="str">
        <f t="shared" si="3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1128</v>
      </c>
      <c r="D18" s="30" t="s">
        <v>1129</v>
      </c>
      <c r="E18" s="31" t="s">
        <v>84</v>
      </c>
      <c r="F18" s="32" t="s">
        <v>505</v>
      </c>
      <c r="G18" s="29" t="s">
        <v>234</v>
      </c>
      <c r="H18" s="33">
        <v>10</v>
      </c>
      <c r="I18" s="33">
        <v>6</v>
      </c>
      <c r="J18" s="33" t="s">
        <v>28</v>
      </c>
      <c r="K18" s="33">
        <v>10</v>
      </c>
      <c r="L18" s="41"/>
      <c r="M18" s="41"/>
      <c r="N18" s="41"/>
      <c r="O18" s="102"/>
      <c r="P18" s="35">
        <v>5</v>
      </c>
      <c r="Q18" s="36">
        <f t="shared" si="0"/>
        <v>6.7</v>
      </c>
      <c r="R18" s="37" t="str">
        <f t="shared" si="1"/>
        <v>C+</v>
      </c>
      <c r="S18" s="38" t="str">
        <f t="shared" si="2"/>
        <v>Trung bình</v>
      </c>
      <c r="T18" s="39" t="str">
        <f t="shared" si="4"/>
        <v/>
      </c>
      <c r="U18" s="89" t="s">
        <v>1666</v>
      </c>
      <c r="V18" s="3"/>
      <c r="W18" s="27"/>
      <c r="X18" s="78" t="str">
        <f t="shared" si="3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1130</v>
      </c>
      <c r="D19" s="30" t="s">
        <v>872</v>
      </c>
      <c r="E19" s="31" t="s">
        <v>84</v>
      </c>
      <c r="F19" s="32" t="s">
        <v>742</v>
      </c>
      <c r="G19" s="29" t="s">
        <v>222</v>
      </c>
      <c r="H19" s="33">
        <v>10</v>
      </c>
      <c r="I19" s="33">
        <v>6.5</v>
      </c>
      <c r="J19" s="33" t="s">
        <v>28</v>
      </c>
      <c r="K19" s="33">
        <v>9</v>
      </c>
      <c r="L19" s="41"/>
      <c r="M19" s="41"/>
      <c r="N19" s="41"/>
      <c r="O19" s="102"/>
      <c r="P19" s="35">
        <v>5</v>
      </c>
      <c r="Q19" s="36">
        <f t="shared" si="0"/>
        <v>6.6</v>
      </c>
      <c r="R19" s="37" t="str">
        <f t="shared" si="1"/>
        <v>C+</v>
      </c>
      <c r="S19" s="38" t="str">
        <f t="shared" si="2"/>
        <v>Trung bình</v>
      </c>
      <c r="T19" s="39" t="str">
        <f t="shared" si="4"/>
        <v/>
      </c>
      <c r="U19" s="89" t="s">
        <v>1666</v>
      </c>
      <c r="V19" s="3"/>
      <c r="W19" s="27"/>
      <c r="X19" s="78" t="str">
        <f t="shared" si="3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1131</v>
      </c>
      <c r="D20" s="30" t="s">
        <v>1132</v>
      </c>
      <c r="E20" s="31" t="s">
        <v>84</v>
      </c>
      <c r="F20" s="32" t="s">
        <v>1133</v>
      </c>
      <c r="G20" s="29" t="s">
        <v>195</v>
      </c>
      <c r="H20" s="33">
        <v>9</v>
      </c>
      <c r="I20" s="33">
        <v>1</v>
      </c>
      <c r="J20" s="33" t="s">
        <v>28</v>
      </c>
      <c r="K20" s="33">
        <v>7</v>
      </c>
      <c r="L20" s="41"/>
      <c r="M20" s="41"/>
      <c r="N20" s="41"/>
      <c r="O20" s="102"/>
      <c r="P20" s="35">
        <v>4</v>
      </c>
      <c r="Q20" s="36">
        <f t="shared" si="0"/>
        <v>4.5</v>
      </c>
      <c r="R20" s="37" t="str">
        <f t="shared" si="1"/>
        <v>D</v>
      </c>
      <c r="S20" s="38" t="str">
        <f t="shared" si="2"/>
        <v>Trung bình yếu</v>
      </c>
      <c r="T20" s="39" t="str">
        <f t="shared" si="4"/>
        <v/>
      </c>
      <c r="U20" s="89" t="s">
        <v>1666</v>
      </c>
      <c r="V20" s="3"/>
      <c r="W20" s="27"/>
      <c r="X20" s="78" t="str">
        <f t="shared" si="3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1134</v>
      </c>
      <c r="D21" s="30" t="s">
        <v>1135</v>
      </c>
      <c r="E21" s="31" t="s">
        <v>91</v>
      </c>
      <c r="F21" s="32" t="s">
        <v>1136</v>
      </c>
      <c r="G21" s="29" t="s">
        <v>275</v>
      </c>
      <c r="H21" s="33">
        <v>10</v>
      </c>
      <c r="I21" s="33">
        <v>9</v>
      </c>
      <c r="J21" s="33" t="s">
        <v>28</v>
      </c>
      <c r="K21" s="33">
        <v>10</v>
      </c>
      <c r="L21" s="41"/>
      <c r="M21" s="41"/>
      <c r="N21" s="41"/>
      <c r="O21" s="102"/>
      <c r="P21" s="35">
        <v>8.5</v>
      </c>
      <c r="Q21" s="36">
        <f t="shared" si="0"/>
        <v>9.1</v>
      </c>
      <c r="R21" s="37" t="str">
        <f t="shared" si="1"/>
        <v>A+</v>
      </c>
      <c r="S21" s="38" t="str">
        <f t="shared" si="2"/>
        <v>Giỏi</v>
      </c>
      <c r="T21" s="39" t="str">
        <f t="shared" si="4"/>
        <v/>
      </c>
      <c r="U21" s="89" t="s">
        <v>1666</v>
      </c>
      <c r="V21" s="3"/>
      <c r="W21" s="27"/>
      <c r="X21" s="78" t="str">
        <f t="shared" si="3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1137</v>
      </c>
      <c r="D22" s="30" t="s">
        <v>1138</v>
      </c>
      <c r="E22" s="31" t="s">
        <v>91</v>
      </c>
      <c r="F22" s="32" t="s">
        <v>1139</v>
      </c>
      <c r="G22" s="29" t="s">
        <v>199</v>
      </c>
      <c r="H22" s="33">
        <v>0</v>
      </c>
      <c r="I22" s="33">
        <v>0</v>
      </c>
      <c r="J22" s="33" t="s">
        <v>28</v>
      </c>
      <c r="K22" s="33">
        <v>0</v>
      </c>
      <c r="L22" s="41"/>
      <c r="M22" s="41"/>
      <c r="N22" s="41"/>
      <c r="O22" s="102"/>
      <c r="P22" s="35" t="s">
        <v>1934</v>
      </c>
      <c r="Q22" s="36">
        <f t="shared" si="0"/>
        <v>0</v>
      </c>
      <c r="R22" s="37" t="str">
        <f t="shared" si="1"/>
        <v>F</v>
      </c>
      <c r="S22" s="38" t="str">
        <f t="shared" si="2"/>
        <v>Kém</v>
      </c>
      <c r="T22" s="39" t="str">
        <f t="shared" si="4"/>
        <v>Không đủ ĐKDT</v>
      </c>
      <c r="U22" s="89" t="s">
        <v>1666</v>
      </c>
      <c r="V22" s="3"/>
      <c r="W22" s="27"/>
      <c r="X22" s="78" t="str">
        <f t="shared" si="3"/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1140</v>
      </c>
      <c r="D23" s="30" t="s">
        <v>1141</v>
      </c>
      <c r="E23" s="31" t="s">
        <v>91</v>
      </c>
      <c r="F23" s="32" t="s">
        <v>885</v>
      </c>
      <c r="G23" s="29" t="s">
        <v>213</v>
      </c>
      <c r="H23" s="33">
        <v>10</v>
      </c>
      <c r="I23" s="33">
        <v>7</v>
      </c>
      <c r="J23" s="33" t="s">
        <v>28</v>
      </c>
      <c r="K23" s="33">
        <v>10</v>
      </c>
      <c r="L23" s="41"/>
      <c r="M23" s="41"/>
      <c r="N23" s="41"/>
      <c r="O23" s="102"/>
      <c r="P23" s="35">
        <v>4.5</v>
      </c>
      <c r="Q23" s="36">
        <f t="shared" si="0"/>
        <v>6.7</v>
      </c>
      <c r="R23" s="37" t="str">
        <f t="shared" si="1"/>
        <v>C+</v>
      </c>
      <c r="S23" s="38" t="str">
        <f t="shared" si="2"/>
        <v>Trung bình</v>
      </c>
      <c r="T23" s="39" t="str">
        <f t="shared" si="4"/>
        <v/>
      </c>
      <c r="U23" s="89" t="s">
        <v>1666</v>
      </c>
      <c r="V23" s="3"/>
      <c r="W23" s="27"/>
      <c r="X23" s="78" t="str">
        <f t="shared" si="3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1142</v>
      </c>
      <c r="D24" s="30" t="s">
        <v>1143</v>
      </c>
      <c r="E24" s="31" t="s">
        <v>91</v>
      </c>
      <c r="F24" s="32" t="s">
        <v>1133</v>
      </c>
      <c r="G24" s="29" t="s">
        <v>275</v>
      </c>
      <c r="H24" s="33">
        <v>0</v>
      </c>
      <c r="I24" s="33">
        <v>0</v>
      </c>
      <c r="J24" s="33" t="s">
        <v>28</v>
      </c>
      <c r="K24" s="33">
        <v>0</v>
      </c>
      <c r="L24" s="41"/>
      <c r="M24" s="41"/>
      <c r="N24" s="41"/>
      <c r="O24" s="102"/>
      <c r="P24" s="35" t="s">
        <v>1934</v>
      </c>
      <c r="Q24" s="36">
        <f t="shared" si="0"/>
        <v>0</v>
      </c>
      <c r="R24" s="37" t="str">
        <f t="shared" si="1"/>
        <v>F</v>
      </c>
      <c r="S24" s="38" t="str">
        <f t="shared" si="2"/>
        <v>Kém</v>
      </c>
      <c r="T24" s="39" t="str">
        <f t="shared" si="4"/>
        <v>Không đủ ĐKDT</v>
      </c>
      <c r="U24" s="89" t="s">
        <v>1666</v>
      </c>
      <c r="V24" s="3"/>
      <c r="W24" s="27"/>
      <c r="X24" s="78" t="str">
        <f t="shared" si="3"/>
        <v>Học lại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1144</v>
      </c>
      <c r="D25" s="30" t="s">
        <v>103</v>
      </c>
      <c r="E25" s="31" t="s">
        <v>95</v>
      </c>
      <c r="F25" s="32" t="s">
        <v>763</v>
      </c>
      <c r="G25" s="29" t="s">
        <v>275</v>
      </c>
      <c r="H25" s="33">
        <v>9</v>
      </c>
      <c r="I25" s="33">
        <v>3</v>
      </c>
      <c r="J25" s="33" t="s">
        <v>28</v>
      </c>
      <c r="K25" s="33">
        <v>9</v>
      </c>
      <c r="L25" s="41"/>
      <c r="M25" s="41"/>
      <c r="N25" s="41"/>
      <c r="O25" s="102"/>
      <c r="P25" s="35">
        <v>8</v>
      </c>
      <c r="Q25" s="36">
        <f t="shared" si="0"/>
        <v>7.3</v>
      </c>
      <c r="R25" s="37" t="str">
        <f t="shared" si="1"/>
        <v>B</v>
      </c>
      <c r="S25" s="38" t="str">
        <f t="shared" si="2"/>
        <v>Khá</v>
      </c>
      <c r="T25" s="39" t="str">
        <f t="shared" si="4"/>
        <v/>
      </c>
      <c r="U25" s="89" t="s">
        <v>1666</v>
      </c>
      <c r="V25" s="3"/>
      <c r="W25" s="27"/>
      <c r="X25" s="78" t="str">
        <f t="shared" si="3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1145</v>
      </c>
      <c r="D26" s="30" t="s">
        <v>1146</v>
      </c>
      <c r="E26" s="31" t="s">
        <v>95</v>
      </c>
      <c r="F26" s="32" t="s">
        <v>1147</v>
      </c>
      <c r="G26" s="29" t="s">
        <v>1148</v>
      </c>
      <c r="H26" s="33">
        <v>0</v>
      </c>
      <c r="I26" s="33">
        <v>0</v>
      </c>
      <c r="J26" s="33" t="s">
        <v>28</v>
      </c>
      <c r="K26" s="33">
        <v>0</v>
      </c>
      <c r="L26" s="41"/>
      <c r="M26" s="41"/>
      <c r="N26" s="41"/>
      <c r="O26" s="102"/>
      <c r="P26" s="35" t="s">
        <v>1934</v>
      </c>
      <c r="Q26" s="36">
        <f t="shared" si="0"/>
        <v>0</v>
      </c>
      <c r="R26" s="37" t="str">
        <f t="shared" si="1"/>
        <v>F</v>
      </c>
      <c r="S26" s="38" t="str">
        <f t="shared" si="2"/>
        <v>Kém</v>
      </c>
      <c r="T26" s="39" t="str">
        <f t="shared" si="4"/>
        <v>Không đủ ĐKDT</v>
      </c>
      <c r="U26" s="89" t="s">
        <v>1666</v>
      </c>
      <c r="V26" s="3"/>
      <c r="W26" s="27"/>
      <c r="X26" s="78" t="str">
        <f t="shared" si="3"/>
        <v>Học lại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1149</v>
      </c>
      <c r="D27" s="30" t="s">
        <v>1150</v>
      </c>
      <c r="E27" s="31" t="s">
        <v>95</v>
      </c>
      <c r="F27" s="32" t="s">
        <v>1151</v>
      </c>
      <c r="G27" s="29" t="s">
        <v>199</v>
      </c>
      <c r="H27" s="33">
        <v>0</v>
      </c>
      <c r="I27" s="33">
        <v>1</v>
      </c>
      <c r="J27" s="33" t="s">
        <v>28</v>
      </c>
      <c r="K27" s="33">
        <v>0</v>
      </c>
      <c r="L27" s="41"/>
      <c r="M27" s="41"/>
      <c r="N27" s="41"/>
      <c r="O27" s="102"/>
      <c r="P27" s="35" t="s">
        <v>1934</v>
      </c>
      <c r="Q27" s="36">
        <f t="shared" si="0"/>
        <v>0.2</v>
      </c>
      <c r="R27" s="37" t="str">
        <f t="shared" si="1"/>
        <v>F</v>
      </c>
      <c r="S27" s="38" t="str">
        <f t="shared" si="2"/>
        <v>Kém</v>
      </c>
      <c r="T27" s="39" t="str">
        <f t="shared" si="4"/>
        <v>Không đủ ĐKDT</v>
      </c>
      <c r="U27" s="89" t="s">
        <v>1666</v>
      </c>
      <c r="V27" s="3"/>
      <c r="W27" s="27"/>
      <c r="X27" s="78" t="str">
        <f t="shared" si="3"/>
        <v>Học lại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1152</v>
      </c>
      <c r="D28" s="30" t="s">
        <v>915</v>
      </c>
      <c r="E28" s="31" t="s">
        <v>1153</v>
      </c>
      <c r="F28" s="32" t="s">
        <v>1154</v>
      </c>
      <c r="G28" s="29" t="s">
        <v>1155</v>
      </c>
      <c r="H28" s="33">
        <v>7</v>
      </c>
      <c r="I28" s="33">
        <v>5.5</v>
      </c>
      <c r="J28" s="33" t="s">
        <v>28</v>
      </c>
      <c r="K28" s="33">
        <v>7</v>
      </c>
      <c r="L28" s="41"/>
      <c r="M28" s="41"/>
      <c r="N28" s="41"/>
      <c r="O28" s="102"/>
      <c r="P28" s="35" t="s">
        <v>1933</v>
      </c>
      <c r="Q28" s="36">
        <f t="shared" si="0"/>
        <v>3.2</v>
      </c>
      <c r="R28" s="37" t="str">
        <f t="shared" si="1"/>
        <v>F</v>
      </c>
      <c r="S28" s="38" t="str">
        <f t="shared" si="2"/>
        <v>Kém</v>
      </c>
      <c r="T28" s="39" t="s">
        <v>1935</v>
      </c>
      <c r="U28" s="89" t="s">
        <v>1666</v>
      </c>
      <c r="V28" s="3"/>
      <c r="W28" s="27"/>
      <c r="X28" s="78" t="str">
        <f t="shared" si="3"/>
        <v>Học lại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1156</v>
      </c>
      <c r="D29" s="30" t="s">
        <v>374</v>
      </c>
      <c r="E29" s="31" t="s">
        <v>284</v>
      </c>
      <c r="F29" s="32" t="s">
        <v>763</v>
      </c>
      <c r="G29" s="29" t="s">
        <v>359</v>
      </c>
      <c r="H29" s="33">
        <v>9</v>
      </c>
      <c r="I29" s="33">
        <v>7</v>
      </c>
      <c r="J29" s="33" t="s">
        <v>28</v>
      </c>
      <c r="K29" s="33">
        <v>10</v>
      </c>
      <c r="L29" s="41"/>
      <c r="M29" s="41"/>
      <c r="N29" s="41"/>
      <c r="O29" s="102"/>
      <c r="P29" s="35">
        <v>8.5</v>
      </c>
      <c r="Q29" s="36">
        <f t="shared" si="0"/>
        <v>8.6</v>
      </c>
      <c r="R29" s="37" t="str">
        <f t="shared" si="1"/>
        <v>A</v>
      </c>
      <c r="S29" s="38" t="str">
        <f t="shared" si="2"/>
        <v>Giỏi</v>
      </c>
      <c r="T29" s="39" t="str">
        <f t="shared" ref="T29:T40" si="5">+IF(OR($H29=0,$I29=0,$J29=0,$K29=0),"Không đủ ĐKDT","")</f>
        <v/>
      </c>
      <c r="U29" s="89" t="s">
        <v>1666</v>
      </c>
      <c r="V29" s="3"/>
      <c r="W29" s="27"/>
      <c r="X29" s="78" t="str">
        <f t="shared" si="3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1157</v>
      </c>
      <c r="D30" s="30" t="s">
        <v>1158</v>
      </c>
      <c r="E30" s="31" t="s">
        <v>284</v>
      </c>
      <c r="F30" s="32" t="s">
        <v>1159</v>
      </c>
      <c r="G30" s="29" t="s">
        <v>339</v>
      </c>
      <c r="H30" s="33">
        <v>10</v>
      </c>
      <c r="I30" s="33">
        <v>5</v>
      </c>
      <c r="J30" s="33" t="s">
        <v>28</v>
      </c>
      <c r="K30" s="33">
        <v>9</v>
      </c>
      <c r="L30" s="41"/>
      <c r="M30" s="41"/>
      <c r="N30" s="41"/>
      <c r="O30" s="102"/>
      <c r="P30" s="35">
        <v>9</v>
      </c>
      <c r="Q30" s="36">
        <f t="shared" si="0"/>
        <v>8.3000000000000007</v>
      </c>
      <c r="R30" s="37" t="str">
        <f t="shared" si="1"/>
        <v>B+</v>
      </c>
      <c r="S30" s="38" t="str">
        <f t="shared" si="2"/>
        <v>Khá</v>
      </c>
      <c r="T30" s="39" t="str">
        <f t="shared" si="5"/>
        <v/>
      </c>
      <c r="U30" s="89" t="s">
        <v>1666</v>
      </c>
      <c r="V30" s="3"/>
      <c r="W30" s="27"/>
      <c r="X30" s="78" t="str">
        <f t="shared" si="3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1160</v>
      </c>
      <c r="D31" s="30" t="s">
        <v>103</v>
      </c>
      <c r="E31" s="31" t="s">
        <v>284</v>
      </c>
      <c r="F31" s="32" t="s">
        <v>1161</v>
      </c>
      <c r="G31" s="29" t="s">
        <v>1162</v>
      </c>
      <c r="H31" s="33">
        <v>9</v>
      </c>
      <c r="I31" s="33">
        <v>4.5</v>
      </c>
      <c r="J31" s="33" t="s">
        <v>28</v>
      </c>
      <c r="K31" s="33">
        <v>6</v>
      </c>
      <c r="L31" s="41"/>
      <c r="M31" s="41"/>
      <c r="N31" s="41"/>
      <c r="O31" s="102"/>
      <c r="P31" s="35">
        <v>5</v>
      </c>
      <c r="Q31" s="36">
        <f t="shared" si="0"/>
        <v>5.5</v>
      </c>
      <c r="R31" s="37" t="str">
        <f t="shared" si="1"/>
        <v>C</v>
      </c>
      <c r="S31" s="38" t="str">
        <f t="shared" si="2"/>
        <v>Trung bình</v>
      </c>
      <c r="T31" s="39" t="str">
        <f t="shared" si="5"/>
        <v/>
      </c>
      <c r="U31" s="89" t="s">
        <v>1666</v>
      </c>
      <c r="V31" s="3"/>
      <c r="W31" s="27"/>
      <c r="X31" s="78" t="str">
        <f t="shared" si="3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1163</v>
      </c>
      <c r="D32" s="30" t="s">
        <v>103</v>
      </c>
      <c r="E32" s="31" t="s">
        <v>284</v>
      </c>
      <c r="F32" s="32" t="s">
        <v>1164</v>
      </c>
      <c r="G32" s="29" t="s">
        <v>339</v>
      </c>
      <c r="H32" s="33">
        <v>10</v>
      </c>
      <c r="I32" s="33">
        <v>10</v>
      </c>
      <c r="J32" s="33" t="s">
        <v>28</v>
      </c>
      <c r="K32" s="33">
        <v>10</v>
      </c>
      <c r="L32" s="41"/>
      <c r="M32" s="41"/>
      <c r="N32" s="41"/>
      <c r="O32" s="102"/>
      <c r="P32" s="35">
        <v>10</v>
      </c>
      <c r="Q32" s="36">
        <f t="shared" si="0"/>
        <v>10</v>
      </c>
      <c r="R32" s="37" t="str">
        <f t="shared" si="1"/>
        <v>A+</v>
      </c>
      <c r="S32" s="38" t="str">
        <f t="shared" si="2"/>
        <v>Giỏi</v>
      </c>
      <c r="T32" s="39" t="str">
        <f t="shared" si="5"/>
        <v/>
      </c>
      <c r="U32" s="89" t="s">
        <v>1666</v>
      </c>
      <c r="V32" s="3"/>
      <c r="W32" s="27"/>
      <c r="X32" s="78" t="str">
        <f t="shared" si="3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1165</v>
      </c>
      <c r="D33" s="30" t="s">
        <v>1166</v>
      </c>
      <c r="E33" s="31" t="s">
        <v>108</v>
      </c>
      <c r="F33" s="32" t="s">
        <v>281</v>
      </c>
      <c r="G33" s="29" t="s">
        <v>222</v>
      </c>
      <c r="H33" s="33">
        <v>0</v>
      </c>
      <c r="I33" s="33">
        <v>1</v>
      </c>
      <c r="J33" s="33" t="s">
        <v>28</v>
      </c>
      <c r="K33" s="33">
        <v>0</v>
      </c>
      <c r="L33" s="41"/>
      <c r="M33" s="41"/>
      <c r="N33" s="41"/>
      <c r="O33" s="102"/>
      <c r="P33" s="35" t="s">
        <v>1934</v>
      </c>
      <c r="Q33" s="36">
        <f t="shared" si="0"/>
        <v>0.2</v>
      </c>
      <c r="R33" s="37" t="str">
        <f t="shared" si="1"/>
        <v>F</v>
      </c>
      <c r="S33" s="38" t="str">
        <f t="shared" si="2"/>
        <v>Kém</v>
      </c>
      <c r="T33" s="39" t="str">
        <f t="shared" si="5"/>
        <v>Không đủ ĐKDT</v>
      </c>
      <c r="U33" s="89" t="s">
        <v>1666</v>
      </c>
      <c r="V33" s="3"/>
      <c r="W33" s="27"/>
      <c r="X33" s="78" t="str">
        <f t="shared" si="3"/>
        <v>Học lại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1167</v>
      </c>
      <c r="D34" s="30" t="s">
        <v>208</v>
      </c>
      <c r="E34" s="31" t="s">
        <v>108</v>
      </c>
      <c r="F34" s="32" t="s">
        <v>618</v>
      </c>
      <c r="G34" s="29" t="s">
        <v>222</v>
      </c>
      <c r="H34" s="33">
        <v>10</v>
      </c>
      <c r="I34" s="33">
        <v>1</v>
      </c>
      <c r="J34" s="33" t="s">
        <v>28</v>
      </c>
      <c r="K34" s="33">
        <v>10</v>
      </c>
      <c r="L34" s="41"/>
      <c r="M34" s="41"/>
      <c r="N34" s="41"/>
      <c r="O34" s="102"/>
      <c r="P34" s="35">
        <v>2</v>
      </c>
      <c r="Q34" s="36">
        <f t="shared" si="0"/>
        <v>4.2</v>
      </c>
      <c r="R34" s="37" t="str">
        <f t="shared" si="1"/>
        <v>D</v>
      </c>
      <c r="S34" s="38" t="str">
        <f t="shared" si="2"/>
        <v>Trung bình yếu</v>
      </c>
      <c r="T34" s="39" t="str">
        <f t="shared" si="5"/>
        <v/>
      </c>
      <c r="U34" s="89" t="s">
        <v>1666</v>
      </c>
      <c r="V34" s="3"/>
      <c r="W34" s="27"/>
      <c r="X34" s="78" t="str">
        <f t="shared" si="3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1168</v>
      </c>
      <c r="D35" s="30" t="s">
        <v>1169</v>
      </c>
      <c r="E35" s="31" t="s">
        <v>293</v>
      </c>
      <c r="F35" s="32" t="s">
        <v>516</v>
      </c>
      <c r="G35" s="29" t="s">
        <v>210</v>
      </c>
      <c r="H35" s="33">
        <v>10</v>
      </c>
      <c r="I35" s="33">
        <v>10</v>
      </c>
      <c r="J35" s="33" t="s">
        <v>28</v>
      </c>
      <c r="K35" s="33">
        <v>10</v>
      </c>
      <c r="L35" s="41"/>
      <c r="M35" s="41"/>
      <c r="N35" s="41"/>
      <c r="O35" s="102"/>
      <c r="P35" s="35">
        <v>10</v>
      </c>
      <c r="Q35" s="36">
        <f t="shared" si="0"/>
        <v>10</v>
      </c>
      <c r="R35" s="37" t="str">
        <f t="shared" si="1"/>
        <v>A+</v>
      </c>
      <c r="S35" s="38" t="str">
        <f t="shared" si="2"/>
        <v>Giỏi</v>
      </c>
      <c r="T35" s="39" t="str">
        <f t="shared" si="5"/>
        <v/>
      </c>
      <c r="U35" s="89" t="s">
        <v>1666</v>
      </c>
      <c r="V35" s="3"/>
      <c r="W35" s="27"/>
      <c r="X35" s="78" t="str">
        <f t="shared" si="3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1170</v>
      </c>
      <c r="D36" s="30" t="s">
        <v>1171</v>
      </c>
      <c r="E36" s="31" t="s">
        <v>118</v>
      </c>
      <c r="F36" s="32" t="s">
        <v>1172</v>
      </c>
      <c r="G36" s="29" t="s">
        <v>257</v>
      </c>
      <c r="H36" s="33">
        <v>10</v>
      </c>
      <c r="I36" s="33">
        <v>3</v>
      </c>
      <c r="J36" s="33" t="s">
        <v>28</v>
      </c>
      <c r="K36" s="33">
        <v>10</v>
      </c>
      <c r="L36" s="41"/>
      <c r="M36" s="41"/>
      <c r="N36" s="41"/>
      <c r="O36" s="102"/>
      <c r="P36" s="35">
        <v>6.5</v>
      </c>
      <c r="Q36" s="36">
        <f t="shared" si="0"/>
        <v>6.9</v>
      </c>
      <c r="R36" s="37" t="str">
        <f t="shared" si="1"/>
        <v>C+</v>
      </c>
      <c r="S36" s="38" t="str">
        <f t="shared" si="2"/>
        <v>Trung bình</v>
      </c>
      <c r="T36" s="39" t="str">
        <f t="shared" si="5"/>
        <v/>
      </c>
      <c r="U36" s="89" t="s">
        <v>1666</v>
      </c>
      <c r="V36" s="3"/>
      <c r="W36" s="27"/>
      <c r="X36" s="78" t="str">
        <f t="shared" si="3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1173</v>
      </c>
      <c r="D37" s="30" t="s">
        <v>185</v>
      </c>
      <c r="E37" s="31" t="s">
        <v>118</v>
      </c>
      <c r="F37" s="32" t="s">
        <v>1174</v>
      </c>
      <c r="G37" s="29" t="s">
        <v>275</v>
      </c>
      <c r="H37" s="33">
        <v>7</v>
      </c>
      <c r="I37" s="33">
        <v>3.5</v>
      </c>
      <c r="J37" s="33" t="s">
        <v>28</v>
      </c>
      <c r="K37" s="33">
        <v>10</v>
      </c>
      <c r="L37" s="41"/>
      <c r="M37" s="41"/>
      <c r="N37" s="41"/>
      <c r="O37" s="102"/>
      <c r="P37" s="35">
        <v>0</v>
      </c>
      <c r="Q37" s="36">
        <f t="shared" si="0"/>
        <v>3.4</v>
      </c>
      <c r="R37" s="37" t="str">
        <f t="shared" si="1"/>
        <v>F</v>
      </c>
      <c r="S37" s="38" t="str">
        <f t="shared" si="2"/>
        <v>Kém</v>
      </c>
      <c r="T37" s="39" t="str">
        <f t="shared" si="5"/>
        <v/>
      </c>
      <c r="U37" s="89" t="s">
        <v>1666</v>
      </c>
      <c r="V37" s="3"/>
      <c r="W37" s="27"/>
      <c r="X37" s="78" t="str">
        <f t="shared" si="3"/>
        <v>Học lại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1175</v>
      </c>
      <c r="D38" s="30" t="s">
        <v>304</v>
      </c>
      <c r="E38" s="31" t="s">
        <v>118</v>
      </c>
      <c r="F38" s="32" t="s">
        <v>1024</v>
      </c>
      <c r="G38" s="29" t="s">
        <v>222</v>
      </c>
      <c r="H38" s="33">
        <v>8</v>
      </c>
      <c r="I38" s="33">
        <v>2</v>
      </c>
      <c r="J38" s="33" t="s">
        <v>28</v>
      </c>
      <c r="K38" s="33">
        <v>9</v>
      </c>
      <c r="L38" s="41"/>
      <c r="M38" s="41"/>
      <c r="N38" s="41"/>
      <c r="O38" s="102"/>
      <c r="P38" s="35">
        <v>2.5</v>
      </c>
      <c r="Q38" s="36">
        <f t="shared" si="0"/>
        <v>4.3</v>
      </c>
      <c r="R38" s="37" t="str">
        <f t="shared" si="1"/>
        <v>D</v>
      </c>
      <c r="S38" s="38" t="str">
        <f t="shared" si="2"/>
        <v>Trung bình yếu</v>
      </c>
      <c r="T38" s="39" t="str">
        <f t="shared" si="5"/>
        <v/>
      </c>
      <c r="U38" s="89" t="s">
        <v>1666</v>
      </c>
      <c r="V38" s="3"/>
      <c r="W38" s="27"/>
      <c r="X38" s="78" t="str">
        <f t="shared" si="3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1176</v>
      </c>
      <c r="D39" s="30" t="s">
        <v>103</v>
      </c>
      <c r="E39" s="31" t="s">
        <v>118</v>
      </c>
      <c r="F39" s="32" t="s">
        <v>202</v>
      </c>
      <c r="G39" s="29" t="s">
        <v>195</v>
      </c>
      <c r="H39" s="33">
        <v>10</v>
      </c>
      <c r="I39" s="33">
        <v>5</v>
      </c>
      <c r="J39" s="33" t="s">
        <v>28</v>
      </c>
      <c r="K39" s="33">
        <v>10</v>
      </c>
      <c r="L39" s="41"/>
      <c r="M39" s="41"/>
      <c r="N39" s="41"/>
      <c r="O39" s="102"/>
      <c r="P39" s="35">
        <v>7.5</v>
      </c>
      <c r="Q39" s="36">
        <f t="shared" si="0"/>
        <v>7.8</v>
      </c>
      <c r="R39" s="37" t="str">
        <f t="shared" si="1"/>
        <v>B</v>
      </c>
      <c r="S39" s="38" t="str">
        <f t="shared" si="2"/>
        <v>Khá</v>
      </c>
      <c r="T39" s="39" t="str">
        <f t="shared" si="5"/>
        <v/>
      </c>
      <c r="U39" s="89" t="s">
        <v>1666</v>
      </c>
      <c r="V39" s="3"/>
      <c r="W39" s="27"/>
      <c r="X39" s="78" t="str">
        <f t="shared" si="3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1177</v>
      </c>
      <c r="D40" s="30" t="s">
        <v>1178</v>
      </c>
      <c r="E40" s="31" t="s">
        <v>118</v>
      </c>
      <c r="F40" s="32" t="s">
        <v>1179</v>
      </c>
      <c r="G40" s="29" t="s">
        <v>257</v>
      </c>
      <c r="H40" s="33">
        <v>9</v>
      </c>
      <c r="I40" s="33">
        <v>4.5</v>
      </c>
      <c r="J40" s="33" t="s">
        <v>28</v>
      </c>
      <c r="K40" s="33">
        <v>9</v>
      </c>
      <c r="L40" s="41"/>
      <c r="M40" s="41"/>
      <c r="N40" s="41"/>
      <c r="O40" s="102"/>
      <c r="P40" s="35">
        <v>0</v>
      </c>
      <c r="Q40" s="36">
        <f t="shared" si="0"/>
        <v>3.6</v>
      </c>
      <c r="R40" s="37" t="str">
        <f t="shared" si="1"/>
        <v>F</v>
      </c>
      <c r="S40" s="38" t="str">
        <f t="shared" si="2"/>
        <v>Kém</v>
      </c>
      <c r="T40" s="39" t="str">
        <f t="shared" si="5"/>
        <v/>
      </c>
      <c r="U40" s="89" t="s">
        <v>1666</v>
      </c>
      <c r="V40" s="3"/>
      <c r="W40" s="27"/>
      <c r="X40" s="78" t="str">
        <f t="shared" si="3"/>
        <v>Học lại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1180</v>
      </c>
      <c r="D41" s="30" t="s">
        <v>1181</v>
      </c>
      <c r="E41" s="31" t="s">
        <v>122</v>
      </c>
      <c r="F41" s="32" t="s">
        <v>1182</v>
      </c>
      <c r="G41" s="29" t="s">
        <v>206</v>
      </c>
      <c r="H41" s="33">
        <v>7</v>
      </c>
      <c r="I41" s="33">
        <v>1</v>
      </c>
      <c r="J41" s="33" t="s">
        <v>28</v>
      </c>
      <c r="K41" s="33">
        <v>6</v>
      </c>
      <c r="L41" s="41"/>
      <c r="M41" s="41"/>
      <c r="N41" s="41"/>
      <c r="O41" s="102"/>
      <c r="P41" s="35" t="s">
        <v>1933</v>
      </c>
      <c r="Q41" s="36">
        <f t="shared" si="0"/>
        <v>2.1</v>
      </c>
      <c r="R41" s="37" t="str">
        <f t="shared" si="1"/>
        <v>F</v>
      </c>
      <c r="S41" s="38" t="str">
        <f t="shared" si="2"/>
        <v>Kém</v>
      </c>
      <c r="T41" s="39" t="s">
        <v>1935</v>
      </c>
      <c r="U41" s="89" t="s">
        <v>1666</v>
      </c>
      <c r="V41" s="3"/>
      <c r="W41" s="27"/>
      <c r="X41" s="78" t="str">
        <f t="shared" si="3"/>
        <v>Học lại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1183</v>
      </c>
      <c r="D42" s="30" t="s">
        <v>1184</v>
      </c>
      <c r="E42" s="31" t="s">
        <v>122</v>
      </c>
      <c r="F42" s="32" t="s">
        <v>1185</v>
      </c>
      <c r="G42" s="29" t="s">
        <v>275</v>
      </c>
      <c r="H42" s="33">
        <v>0</v>
      </c>
      <c r="I42" s="33">
        <v>0</v>
      </c>
      <c r="J42" s="33" t="s">
        <v>28</v>
      </c>
      <c r="K42" s="33">
        <v>0</v>
      </c>
      <c r="L42" s="41"/>
      <c r="M42" s="41"/>
      <c r="N42" s="41"/>
      <c r="O42" s="102"/>
      <c r="P42" s="35" t="s">
        <v>1934</v>
      </c>
      <c r="Q42" s="36">
        <f t="shared" ref="Q42:Q73" si="6">ROUND(SUMPRODUCT(H42:P42,$H$9:$P$9)/100,1)</f>
        <v>0</v>
      </c>
      <c r="R42" s="37" t="str">
        <f t="shared" ref="R42:R76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8" t="str">
        <f t="shared" ref="S42:S76" si="8">IF($Q42&lt;4,"Kém",IF(AND($Q42&gt;=4,$Q42&lt;=5.4),"Trung bình yếu",IF(AND($Q42&gt;=5.5,$Q42&lt;=6.9),"Trung bình",IF(AND($Q42&gt;=7,$Q42&lt;=8.4),"Khá",IF(AND($Q42&gt;=8.5,$Q42&lt;=10),"Giỏi","")))))</f>
        <v>Kém</v>
      </c>
      <c r="T42" s="39" t="str">
        <f t="shared" ref="T42:T52" si="9">+IF(OR($H42=0,$I42=0,$J42=0,$K42=0),"Không đủ ĐKDT","")</f>
        <v>Không đủ ĐKDT</v>
      </c>
      <c r="U42" s="89" t="s">
        <v>1666</v>
      </c>
      <c r="V42" s="3"/>
      <c r="W42" s="27"/>
      <c r="X42" s="78" t="str">
        <f t="shared" ref="X42:X76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1186</v>
      </c>
      <c r="D43" s="30" t="s">
        <v>1187</v>
      </c>
      <c r="E43" s="31" t="s">
        <v>1188</v>
      </c>
      <c r="F43" s="32" t="s">
        <v>1189</v>
      </c>
      <c r="G43" s="29" t="s">
        <v>1190</v>
      </c>
      <c r="H43" s="33">
        <v>0</v>
      </c>
      <c r="I43" s="33">
        <v>0</v>
      </c>
      <c r="J43" s="33" t="s">
        <v>28</v>
      </c>
      <c r="K43" s="33">
        <v>0</v>
      </c>
      <c r="L43" s="41"/>
      <c r="M43" s="41"/>
      <c r="N43" s="41"/>
      <c r="O43" s="102"/>
      <c r="P43" s="35" t="s">
        <v>1934</v>
      </c>
      <c r="Q43" s="36">
        <f t="shared" si="6"/>
        <v>0</v>
      </c>
      <c r="R43" s="37" t="str">
        <f t="shared" si="7"/>
        <v>F</v>
      </c>
      <c r="S43" s="38" t="str">
        <f t="shared" si="8"/>
        <v>Kém</v>
      </c>
      <c r="T43" s="39" t="str">
        <f t="shared" si="9"/>
        <v>Không đủ ĐKDT</v>
      </c>
      <c r="U43" s="89" t="s">
        <v>1666</v>
      </c>
      <c r="V43" s="3"/>
      <c r="W43" s="27"/>
      <c r="X43" s="78" t="str">
        <f t="shared" si="10"/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1191</v>
      </c>
      <c r="D44" s="30" t="s">
        <v>1192</v>
      </c>
      <c r="E44" s="31" t="s">
        <v>1193</v>
      </c>
      <c r="F44" s="32" t="s">
        <v>1194</v>
      </c>
      <c r="G44" s="29" t="s">
        <v>1155</v>
      </c>
      <c r="H44" s="33">
        <v>0</v>
      </c>
      <c r="I44" s="33">
        <v>0</v>
      </c>
      <c r="J44" s="33" t="s">
        <v>28</v>
      </c>
      <c r="K44" s="33">
        <v>0</v>
      </c>
      <c r="L44" s="41"/>
      <c r="M44" s="41"/>
      <c r="N44" s="41"/>
      <c r="O44" s="102"/>
      <c r="P44" s="35" t="s">
        <v>1934</v>
      </c>
      <c r="Q44" s="36">
        <f t="shared" si="6"/>
        <v>0</v>
      </c>
      <c r="R44" s="37" t="str">
        <f t="shared" si="7"/>
        <v>F</v>
      </c>
      <c r="S44" s="38" t="str">
        <f t="shared" si="8"/>
        <v>Kém</v>
      </c>
      <c r="T44" s="39" t="str">
        <f t="shared" si="9"/>
        <v>Không đủ ĐKDT</v>
      </c>
      <c r="U44" s="89" t="s">
        <v>1667</v>
      </c>
      <c r="V44" s="3"/>
      <c r="W44" s="27"/>
      <c r="X44" s="78" t="str">
        <f t="shared" si="10"/>
        <v>Học lại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1195</v>
      </c>
      <c r="D45" s="30" t="s">
        <v>1196</v>
      </c>
      <c r="E45" s="31" t="s">
        <v>315</v>
      </c>
      <c r="F45" s="32" t="s">
        <v>1197</v>
      </c>
      <c r="G45" s="29" t="s">
        <v>359</v>
      </c>
      <c r="H45" s="33">
        <v>9</v>
      </c>
      <c r="I45" s="33">
        <v>6.5</v>
      </c>
      <c r="J45" s="33" t="s">
        <v>28</v>
      </c>
      <c r="K45" s="33">
        <v>10</v>
      </c>
      <c r="L45" s="41"/>
      <c r="M45" s="41"/>
      <c r="N45" s="41"/>
      <c r="O45" s="102"/>
      <c r="P45" s="35">
        <v>3</v>
      </c>
      <c r="Q45" s="36">
        <f t="shared" si="6"/>
        <v>5.7</v>
      </c>
      <c r="R45" s="37" t="str">
        <f t="shared" si="7"/>
        <v>C</v>
      </c>
      <c r="S45" s="38" t="str">
        <f t="shared" si="8"/>
        <v>Trung bình</v>
      </c>
      <c r="T45" s="39" t="str">
        <f t="shared" si="9"/>
        <v/>
      </c>
      <c r="U45" s="89" t="s">
        <v>1667</v>
      </c>
      <c r="V45" s="3"/>
      <c r="W45" s="27"/>
      <c r="X45" s="78" t="str">
        <f t="shared" si="10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1198</v>
      </c>
      <c r="D46" s="30" t="s">
        <v>1199</v>
      </c>
      <c r="E46" s="31" t="s">
        <v>130</v>
      </c>
      <c r="F46" s="32" t="s">
        <v>457</v>
      </c>
      <c r="G46" s="29" t="s">
        <v>195</v>
      </c>
      <c r="H46" s="33">
        <v>10</v>
      </c>
      <c r="I46" s="33">
        <v>2.5</v>
      </c>
      <c r="J46" s="33" t="s">
        <v>28</v>
      </c>
      <c r="K46" s="33">
        <v>5</v>
      </c>
      <c r="L46" s="41"/>
      <c r="M46" s="41"/>
      <c r="N46" s="41"/>
      <c r="O46" s="102"/>
      <c r="P46" s="35">
        <v>6.5</v>
      </c>
      <c r="Q46" s="36">
        <f t="shared" si="6"/>
        <v>5.8</v>
      </c>
      <c r="R46" s="37" t="str">
        <f t="shared" si="7"/>
        <v>C</v>
      </c>
      <c r="S46" s="38" t="str">
        <f t="shared" si="8"/>
        <v>Trung bình</v>
      </c>
      <c r="T46" s="39" t="str">
        <f t="shared" si="9"/>
        <v/>
      </c>
      <c r="U46" s="89" t="s">
        <v>1667</v>
      </c>
      <c r="V46" s="3"/>
      <c r="W46" s="27"/>
      <c r="X46" s="78" t="str">
        <f t="shared" si="10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1200</v>
      </c>
      <c r="D47" s="30" t="s">
        <v>1201</v>
      </c>
      <c r="E47" s="31" t="s">
        <v>130</v>
      </c>
      <c r="F47" s="32" t="s">
        <v>1202</v>
      </c>
      <c r="G47" s="29" t="s">
        <v>213</v>
      </c>
      <c r="H47" s="33">
        <v>7</v>
      </c>
      <c r="I47" s="33">
        <v>5</v>
      </c>
      <c r="J47" s="33" t="s">
        <v>28</v>
      </c>
      <c r="K47" s="33">
        <v>1</v>
      </c>
      <c r="L47" s="41"/>
      <c r="M47" s="41"/>
      <c r="N47" s="41"/>
      <c r="O47" s="102"/>
      <c r="P47" s="35">
        <v>2.5</v>
      </c>
      <c r="Q47" s="36">
        <f t="shared" si="6"/>
        <v>3.2</v>
      </c>
      <c r="R47" s="37" t="str">
        <f t="shared" si="7"/>
        <v>F</v>
      </c>
      <c r="S47" s="38" t="str">
        <f t="shared" si="8"/>
        <v>Kém</v>
      </c>
      <c r="T47" s="39" t="str">
        <f t="shared" si="9"/>
        <v/>
      </c>
      <c r="U47" s="89" t="s">
        <v>1667</v>
      </c>
      <c r="V47" s="3"/>
      <c r="W47" s="27"/>
      <c r="X47" s="78" t="str">
        <f t="shared" si="10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1203</v>
      </c>
      <c r="D48" s="30" t="s">
        <v>103</v>
      </c>
      <c r="E48" s="31" t="s">
        <v>138</v>
      </c>
      <c r="F48" s="32" t="s">
        <v>1204</v>
      </c>
      <c r="G48" s="29" t="s">
        <v>275</v>
      </c>
      <c r="H48" s="33">
        <v>9</v>
      </c>
      <c r="I48" s="33">
        <v>1</v>
      </c>
      <c r="J48" s="33" t="s">
        <v>28</v>
      </c>
      <c r="K48" s="33">
        <v>3</v>
      </c>
      <c r="L48" s="41"/>
      <c r="M48" s="41"/>
      <c r="N48" s="41"/>
      <c r="O48" s="102"/>
      <c r="P48" s="35">
        <v>6</v>
      </c>
      <c r="Q48" s="36">
        <f t="shared" si="6"/>
        <v>4.7</v>
      </c>
      <c r="R48" s="37" t="str">
        <f t="shared" si="7"/>
        <v>D</v>
      </c>
      <c r="S48" s="38" t="str">
        <f t="shared" si="8"/>
        <v>Trung bình yếu</v>
      </c>
      <c r="T48" s="39" t="str">
        <f t="shared" si="9"/>
        <v/>
      </c>
      <c r="U48" s="89" t="s">
        <v>1667</v>
      </c>
      <c r="V48" s="3"/>
      <c r="W48" s="27"/>
      <c r="X48" s="78" t="str">
        <f t="shared" si="10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1205</v>
      </c>
      <c r="D49" s="30" t="s">
        <v>1206</v>
      </c>
      <c r="E49" s="31" t="s">
        <v>138</v>
      </c>
      <c r="F49" s="32" t="s">
        <v>354</v>
      </c>
      <c r="G49" s="29" t="s">
        <v>299</v>
      </c>
      <c r="H49" s="33">
        <v>0</v>
      </c>
      <c r="I49" s="33">
        <v>0</v>
      </c>
      <c r="J49" s="33" t="s">
        <v>28</v>
      </c>
      <c r="K49" s="33">
        <v>0</v>
      </c>
      <c r="L49" s="41"/>
      <c r="M49" s="41"/>
      <c r="N49" s="41"/>
      <c r="O49" s="102"/>
      <c r="P49" s="35" t="s">
        <v>1934</v>
      </c>
      <c r="Q49" s="36">
        <f t="shared" si="6"/>
        <v>0</v>
      </c>
      <c r="R49" s="37" t="str">
        <f t="shared" si="7"/>
        <v>F</v>
      </c>
      <c r="S49" s="38" t="str">
        <f t="shared" si="8"/>
        <v>Kém</v>
      </c>
      <c r="T49" s="39" t="str">
        <f t="shared" si="9"/>
        <v>Không đủ ĐKDT</v>
      </c>
      <c r="U49" s="89" t="s">
        <v>1667</v>
      </c>
      <c r="V49" s="3"/>
      <c r="W49" s="27"/>
      <c r="X49" s="78" t="str">
        <f t="shared" si="10"/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1207</v>
      </c>
      <c r="D50" s="30" t="s">
        <v>1208</v>
      </c>
      <c r="E50" s="31" t="s">
        <v>1029</v>
      </c>
      <c r="F50" s="32" t="s">
        <v>1209</v>
      </c>
      <c r="G50" s="29" t="s">
        <v>234</v>
      </c>
      <c r="H50" s="33">
        <v>10</v>
      </c>
      <c r="I50" s="33">
        <v>10</v>
      </c>
      <c r="J50" s="33" t="s">
        <v>28</v>
      </c>
      <c r="K50" s="33">
        <v>10</v>
      </c>
      <c r="L50" s="41"/>
      <c r="M50" s="41"/>
      <c r="N50" s="41"/>
      <c r="O50" s="102"/>
      <c r="P50" s="35">
        <v>9</v>
      </c>
      <c r="Q50" s="36">
        <f t="shared" si="6"/>
        <v>9.5</v>
      </c>
      <c r="R50" s="37" t="str">
        <f t="shared" si="7"/>
        <v>A+</v>
      </c>
      <c r="S50" s="38" t="str">
        <f t="shared" si="8"/>
        <v>Giỏi</v>
      </c>
      <c r="T50" s="39" t="str">
        <f t="shared" si="9"/>
        <v/>
      </c>
      <c r="U50" s="89" t="s">
        <v>1667</v>
      </c>
      <c r="V50" s="3"/>
      <c r="W50" s="27"/>
      <c r="X50" s="78" t="str">
        <f t="shared" si="10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1210</v>
      </c>
      <c r="D51" s="30" t="s">
        <v>1211</v>
      </c>
      <c r="E51" s="31" t="s">
        <v>142</v>
      </c>
      <c r="F51" s="32" t="s">
        <v>198</v>
      </c>
      <c r="G51" s="29" t="s">
        <v>199</v>
      </c>
      <c r="H51" s="33">
        <v>6</v>
      </c>
      <c r="I51" s="33">
        <v>1</v>
      </c>
      <c r="J51" s="33" t="s">
        <v>28</v>
      </c>
      <c r="K51" s="33">
        <v>1</v>
      </c>
      <c r="L51" s="41"/>
      <c r="M51" s="41"/>
      <c r="N51" s="41"/>
      <c r="O51" s="102"/>
      <c r="P51" s="35">
        <v>5</v>
      </c>
      <c r="Q51" s="36">
        <f t="shared" si="6"/>
        <v>3.5</v>
      </c>
      <c r="R51" s="37" t="str">
        <f t="shared" si="7"/>
        <v>F</v>
      </c>
      <c r="S51" s="38" t="str">
        <f t="shared" si="8"/>
        <v>Kém</v>
      </c>
      <c r="T51" s="39" t="str">
        <f t="shared" si="9"/>
        <v/>
      </c>
      <c r="U51" s="89" t="s">
        <v>1667</v>
      </c>
      <c r="V51" s="3"/>
      <c r="W51" s="27"/>
      <c r="X51" s="78" t="str">
        <f t="shared" si="10"/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1212</v>
      </c>
      <c r="D52" s="30" t="s">
        <v>1213</v>
      </c>
      <c r="E52" s="31" t="s">
        <v>345</v>
      </c>
      <c r="F52" s="32" t="s">
        <v>1214</v>
      </c>
      <c r="G52" s="29" t="s">
        <v>249</v>
      </c>
      <c r="H52" s="33">
        <v>9</v>
      </c>
      <c r="I52" s="33">
        <v>6.5</v>
      </c>
      <c r="J52" s="33" t="s">
        <v>28</v>
      </c>
      <c r="K52" s="33">
        <v>9</v>
      </c>
      <c r="L52" s="41"/>
      <c r="M52" s="41"/>
      <c r="N52" s="41"/>
      <c r="O52" s="102"/>
      <c r="P52" s="35">
        <v>9.5</v>
      </c>
      <c r="Q52" s="36">
        <f t="shared" si="6"/>
        <v>8.8000000000000007</v>
      </c>
      <c r="R52" s="37" t="str">
        <f t="shared" si="7"/>
        <v>A</v>
      </c>
      <c r="S52" s="38" t="str">
        <f t="shared" si="8"/>
        <v>Giỏi</v>
      </c>
      <c r="T52" s="39" t="str">
        <f t="shared" si="9"/>
        <v/>
      </c>
      <c r="U52" s="89" t="s">
        <v>1667</v>
      </c>
      <c r="V52" s="3"/>
      <c r="W52" s="27"/>
      <c r="X52" s="78" t="str">
        <f t="shared" si="10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1215</v>
      </c>
      <c r="D53" s="30" t="s">
        <v>667</v>
      </c>
      <c r="E53" s="31" t="s">
        <v>345</v>
      </c>
      <c r="F53" s="32" t="s">
        <v>1216</v>
      </c>
      <c r="G53" s="29" t="s">
        <v>359</v>
      </c>
      <c r="H53" s="33">
        <v>7</v>
      </c>
      <c r="I53" s="33">
        <v>1</v>
      </c>
      <c r="J53" s="33" t="s">
        <v>28</v>
      </c>
      <c r="K53" s="33">
        <v>9</v>
      </c>
      <c r="L53" s="41"/>
      <c r="M53" s="41"/>
      <c r="N53" s="41"/>
      <c r="O53" s="102"/>
      <c r="P53" s="35" t="s">
        <v>1933</v>
      </c>
      <c r="Q53" s="36">
        <f t="shared" si="6"/>
        <v>2.7</v>
      </c>
      <c r="R53" s="37" t="str">
        <f t="shared" si="7"/>
        <v>F</v>
      </c>
      <c r="S53" s="38" t="str">
        <f t="shared" si="8"/>
        <v>Kém</v>
      </c>
      <c r="T53" s="39" t="s">
        <v>1935</v>
      </c>
      <c r="U53" s="89" t="s">
        <v>1667</v>
      </c>
      <c r="V53" s="3"/>
      <c r="W53" s="27"/>
      <c r="X53" s="78" t="str">
        <f t="shared" si="10"/>
        <v>Học lại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1217</v>
      </c>
      <c r="D54" s="30" t="s">
        <v>1218</v>
      </c>
      <c r="E54" s="31" t="s">
        <v>1219</v>
      </c>
      <c r="F54" s="32" t="s">
        <v>1006</v>
      </c>
      <c r="G54" s="29" t="s">
        <v>210</v>
      </c>
      <c r="H54" s="33">
        <v>10</v>
      </c>
      <c r="I54" s="33">
        <v>5.5</v>
      </c>
      <c r="J54" s="33" t="s">
        <v>28</v>
      </c>
      <c r="K54" s="33">
        <v>10</v>
      </c>
      <c r="L54" s="41"/>
      <c r="M54" s="41"/>
      <c r="N54" s="41"/>
      <c r="O54" s="102"/>
      <c r="P54" s="35">
        <v>2</v>
      </c>
      <c r="Q54" s="36">
        <f t="shared" si="6"/>
        <v>5.0999999999999996</v>
      </c>
      <c r="R54" s="37" t="str">
        <f t="shared" si="7"/>
        <v>D+</v>
      </c>
      <c r="S54" s="38" t="str">
        <f t="shared" si="8"/>
        <v>Trung bình yếu</v>
      </c>
      <c r="T54" s="39" t="str">
        <f t="shared" ref="T54:T76" si="11">+IF(OR($H54=0,$I54=0,$J54=0,$K54=0),"Không đủ ĐKDT","")</f>
        <v/>
      </c>
      <c r="U54" s="89" t="s">
        <v>1667</v>
      </c>
      <c r="V54" s="3"/>
      <c r="W54" s="27"/>
      <c r="X54" s="78" t="str">
        <f t="shared" si="10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1220</v>
      </c>
      <c r="D55" s="30" t="s">
        <v>1221</v>
      </c>
      <c r="E55" s="31" t="s">
        <v>555</v>
      </c>
      <c r="F55" s="32" t="s">
        <v>639</v>
      </c>
      <c r="G55" s="29" t="s">
        <v>339</v>
      </c>
      <c r="H55" s="33">
        <v>10</v>
      </c>
      <c r="I55" s="33">
        <v>9.5</v>
      </c>
      <c r="J55" s="33" t="s">
        <v>28</v>
      </c>
      <c r="K55" s="33">
        <v>10</v>
      </c>
      <c r="L55" s="41"/>
      <c r="M55" s="41"/>
      <c r="N55" s="41"/>
      <c r="O55" s="102"/>
      <c r="P55" s="35">
        <v>9.5</v>
      </c>
      <c r="Q55" s="36">
        <f t="shared" si="6"/>
        <v>9.6999999999999993</v>
      </c>
      <c r="R55" s="37" t="str">
        <f t="shared" si="7"/>
        <v>A+</v>
      </c>
      <c r="S55" s="38" t="str">
        <f t="shared" si="8"/>
        <v>Giỏi</v>
      </c>
      <c r="T55" s="39" t="str">
        <f t="shared" si="11"/>
        <v/>
      </c>
      <c r="U55" s="89" t="s">
        <v>1667</v>
      </c>
      <c r="V55" s="3"/>
      <c r="W55" s="27"/>
      <c r="X55" s="78" t="str">
        <f t="shared" si="10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1222</v>
      </c>
      <c r="D56" s="30" t="s">
        <v>1223</v>
      </c>
      <c r="E56" s="31" t="s">
        <v>1224</v>
      </c>
      <c r="F56" s="32" t="s">
        <v>1225</v>
      </c>
      <c r="G56" s="29" t="s">
        <v>199</v>
      </c>
      <c r="H56" s="33">
        <v>7</v>
      </c>
      <c r="I56" s="33">
        <v>0</v>
      </c>
      <c r="J56" s="33" t="s">
        <v>28</v>
      </c>
      <c r="K56" s="33">
        <v>0</v>
      </c>
      <c r="L56" s="41"/>
      <c r="M56" s="41"/>
      <c r="N56" s="41"/>
      <c r="O56" s="102"/>
      <c r="P56" s="35" t="s">
        <v>1934</v>
      </c>
      <c r="Q56" s="36">
        <f t="shared" si="6"/>
        <v>0.7</v>
      </c>
      <c r="R56" s="37" t="str">
        <f t="shared" si="7"/>
        <v>F</v>
      </c>
      <c r="S56" s="38" t="str">
        <f t="shared" si="8"/>
        <v>Kém</v>
      </c>
      <c r="T56" s="39" t="str">
        <f t="shared" si="11"/>
        <v>Không đủ ĐKDT</v>
      </c>
      <c r="U56" s="89" t="s">
        <v>1667</v>
      </c>
      <c r="V56" s="3"/>
      <c r="W56" s="27"/>
      <c r="X56" s="78" t="str">
        <f t="shared" si="10"/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1226</v>
      </c>
      <c r="D57" s="30" t="s">
        <v>1227</v>
      </c>
      <c r="E57" s="31" t="s">
        <v>1228</v>
      </c>
      <c r="F57" s="32" t="s">
        <v>1229</v>
      </c>
      <c r="G57" s="29" t="s">
        <v>222</v>
      </c>
      <c r="H57" s="33">
        <v>10</v>
      </c>
      <c r="I57" s="33">
        <v>3.5</v>
      </c>
      <c r="J57" s="33" t="s">
        <v>28</v>
      </c>
      <c r="K57" s="33">
        <v>9</v>
      </c>
      <c r="L57" s="41"/>
      <c r="M57" s="41"/>
      <c r="N57" s="41"/>
      <c r="O57" s="102"/>
      <c r="P57" s="35">
        <v>7</v>
      </c>
      <c r="Q57" s="36">
        <f t="shared" si="6"/>
        <v>7</v>
      </c>
      <c r="R57" s="37" t="str">
        <f t="shared" si="7"/>
        <v>B</v>
      </c>
      <c r="S57" s="38" t="str">
        <f t="shared" si="8"/>
        <v>Khá</v>
      </c>
      <c r="T57" s="39" t="str">
        <f t="shared" si="11"/>
        <v/>
      </c>
      <c r="U57" s="89" t="s">
        <v>1667</v>
      </c>
      <c r="V57" s="3"/>
      <c r="W57" s="27"/>
      <c r="X57" s="78" t="str">
        <f t="shared" si="10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1230</v>
      </c>
      <c r="D58" s="30" t="s">
        <v>1231</v>
      </c>
      <c r="E58" s="31" t="s">
        <v>1232</v>
      </c>
      <c r="F58" s="32" t="s">
        <v>294</v>
      </c>
      <c r="G58" s="29" t="s">
        <v>275</v>
      </c>
      <c r="H58" s="33">
        <v>10</v>
      </c>
      <c r="I58" s="33">
        <v>5</v>
      </c>
      <c r="J58" s="33" t="s">
        <v>28</v>
      </c>
      <c r="K58" s="33">
        <v>10</v>
      </c>
      <c r="L58" s="41"/>
      <c r="M58" s="41"/>
      <c r="N58" s="41"/>
      <c r="O58" s="102"/>
      <c r="P58" s="35">
        <v>6.5</v>
      </c>
      <c r="Q58" s="36">
        <f t="shared" si="6"/>
        <v>7.3</v>
      </c>
      <c r="R58" s="37" t="str">
        <f t="shared" si="7"/>
        <v>B</v>
      </c>
      <c r="S58" s="38" t="str">
        <f t="shared" si="8"/>
        <v>Khá</v>
      </c>
      <c r="T58" s="39" t="str">
        <f t="shared" si="11"/>
        <v/>
      </c>
      <c r="U58" s="89" t="s">
        <v>1667</v>
      </c>
      <c r="V58" s="3"/>
      <c r="W58" s="27"/>
      <c r="X58" s="78" t="str">
        <f t="shared" si="10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1233</v>
      </c>
      <c r="D59" s="30" t="s">
        <v>1234</v>
      </c>
      <c r="E59" s="31" t="s">
        <v>1235</v>
      </c>
      <c r="F59" s="32" t="s">
        <v>1236</v>
      </c>
      <c r="G59" s="29" t="s">
        <v>1190</v>
      </c>
      <c r="H59" s="33">
        <v>0</v>
      </c>
      <c r="I59" s="33">
        <v>0</v>
      </c>
      <c r="J59" s="33" t="s">
        <v>28</v>
      </c>
      <c r="K59" s="33">
        <v>0</v>
      </c>
      <c r="L59" s="41"/>
      <c r="M59" s="41"/>
      <c r="N59" s="41"/>
      <c r="O59" s="102"/>
      <c r="P59" s="35" t="s">
        <v>1934</v>
      </c>
      <c r="Q59" s="36">
        <f t="shared" si="6"/>
        <v>0</v>
      </c>
      <c r="R59" s="37" t="str">
        <f t="shared" si="7"/>
        <v>F</v>
      </c>
      <c r="S59" s="38" t="str">
        <f t="shared" si="8"/>
        <v>Kém</v>
      </c>
      <c r="T59" s="39" t="str">
        <f t="shared" si="11"/>
        <v>Không đủ ĐKDT</v>
      </c>
      <c r="U59" s="89" t="s">
        <v>1667</v>
      </c>
      <c r="V59" s="3"/>
      <c r="W59" s="27"/>
      <c r="X59" s="78" t="str">
        <f t="shared" si="10"/>
        <v>Học lại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1237</v>
      </c>
      <c r="D60" s="30" t="s">
        <v>1238</v>
      </c>
      <c r="E60" s="31" t="s">
        <v>154</v>
      </c>
      <c r="F60" s="32" t="s">
        <v>1239</v>
      </c>
      <c r="G60" s="29" t="s">
        <v>299</v>
      </c>
      <c r="H60" s="33">
        <v>0</v>
      </c>
      <c r="I60" s="33">
        <v>1</v>
      </c>
      <c r="J60" s="33" t="s">
        <v>28</v>
      </c>
      <c r="K60" s="33">
        <v>1</v>
      </c>
      <c r="L60" s="41"/>
      <c r="M60" s="41"/>
      <c r="N60" s="41"/>
      <c r="O60" s="102"/>
      <c r="P60" s="35" t="s">
        <v>1934</v>
      </c>
      <c r="Q60" s="36">
        <f t="shared" si="6"/>
        <v>0.4</v>
      </c>
      <c r="R60" s="37" t="str">
        <f t="shared" si="7"/>
        <v>F</v>
      </c>
      <c r="S60" s="38" t="str">
        <f t="shared" si="8"/>
        <v>Kém</v>
      </c>
      <c r="T60" s="39" t="str">
        <f t="shared" si="11"/>
        <v>Không đủ ĐKDT</v>
      </c>
      <c r="U60" s="89" t="s">
        <v>1667</v>
      </c>
      <c r="V60" s="3"/>
      <c r="W60" s="27"/>
      <c r="X60" s="78" t="str">
        <f t="shared" si="10"/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1240</v>
      </c>
      <c r="D61" s="30" t="s">
        <v>188</v>
      </c>
      <c r="E61" s="31" t="s">
        <v>154</v>
      </c>
      <c r="F61" s="32" t="s">
        <v>1241</v>
      </c>
      <c r="G61" s="29" t="s">
        <v>195</v>
      </c>
      <c r="H61" s="33">
        <v>10</v>
      </c>
      <c r="I61" s="33">
        <v>1.5</v>
      </c>
      <c r="J61" s="33" t="s">
        <v>28</v>
      </c>
      <c r="K61" s="33">
        <v>7</v>
      </c>
      <c r="L61" s="41"/>
      <c r="M61" s="41"/>
      <c r="N61" s="41"/>
      <c r="O61" s="102"/>
      <c r="P61" s="35">
        <v>5</v>
      </c>
      <c r="Q61" s="36">
        <f t="shared" si="6"/>
        <v>5.2</v>
      </c>
      <c r="R61" s="37" t="str">
        <f t="shared" si="7"/>
        <v>D+</v>
      </c>
      <c r="S61" s="38" t="str">
        <f t="shared" si="8"/>
        <v>Trung bình yếu</v>
      </c>
      <c r="T61" s="39" t="str">
        <f t="shared" si="11"/>
        <v/>
      </c>
      <c r="U61" s="89" t="s">
        <v>1667</v>
      </c>
      <c r="V61" s="3"/>
      <c r="W61" s="27"/>
      <c r="X61" s="78" t="str">
        <f t="shared" si="10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1242</v>
      </c>
      <c r="D62" s="30" t="s">
        <v>1243</v>
      </c>
      <c r="E62" s="31" t="s">
        <v>1244</v>
      </c>
      <c r="F62" s="32" t="s">
        <v>1245</v>
      </c>
      <c r="G62" s="29" t="s">
        <v>222</v>
      </c>
      <c r="H62" s="33">
        <v>10</v>
      </c>
      <c r="I62" s="33">
        <v>6</v>
      </c>
      <c r="J62" s="33" t="s">
        <v>28</v>
      </c>
      <c r="K62" s="33">
        <v>7</v>
      </c>
      <c r="L62" s="41"/>
      <c r="M62" s="41"/>
      <c r="N62" s="41"/>
      <c r="O62" s="102"/>
      <c r="P62" s="35">
        <v>5</v>
      </c>
      <c r="Q62" s="36">
        <f t="shared" si="6"/>
        <v>6.1</v>
      </c>
      <c r="R62" s="37" t="str">
        <f t="shared" si="7"/>
        <v>C</v>
      </c>
      <c r="S62" s="38" t="str">
        <f t="shared" si="8"/>
        <v>Trung bình</v>
      </c>
      <c r="T62" s="39" t="str">
        <f t="shared" si="11"/>
        <v/>
      </c>
      <c r="U62" s="89" t="s">
        <v>1667</v>
      </c>
      <c r="V62" s="3"/>
      <c r="W62" s="27"/>
      <c r="X62" s="78" t="str">
        <f t="shared" si="10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1246</v>
      </c>
      <c r="D63" s="30" t="s">
        <v>1247</v>
      </c>
      <c r="E63" s="31" t="s">
        <v>162</v>
      </c>
      <c r="F63" s="32" t="s">
        <v>1248</v>
      </c>
      <c r="G63" s="29" t="s">
        <v>1249</v>
      </c>
      <c r="H63" s="33">
        <v>8</v>
      </c>
      <c r="I63" s="33">
        <v>6.5</v>
      </c>
      <c r="J63" s="33" t="s">
        <v>28</v>
      </c>
      <c r="K63" s="33">
        <v>10</v>
      </c>
      <c r="L63" s="41"/>
      <c r="M63" s="41"/>
      <c r="N63" s="41"/>
      <c r="O63" s="102"/>
      <c r="P63" s="35">
        <v>5.5</v>
      </c>
      <c r="Q63" s="36">
        <f t="shared" si="6"/>
        <v>6.9</v>
      </c>
      <c r="R63" s="37" t="str">
        <f t="shared" si="7"/>
        <v>C+</v>
      </c>
      <c r="S63" s="38" t="str">
        <f t="shared" si="8"/>
        <v>Trung bình</v>
      </c>
      <c r="T63" s="39" t="str">
        <f t="shared" si="11"/>
        <v/>
      </c>
      <c r="U63" s="89" t="s">
        <v>1667</v>
      </c>
      <c r="V63" s="3"/>
      <c r="W63" s="27"/>
      <c r="X63" s="78" t="str">
        <f t="shared" si="10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1250</v>
      </c>
      <c r="D64" s="30" t="s">
        <v>691</v>
      </c>
      <c r="E64" s="31" t="s">
        <v>1251</v>
      </c>
      <c r="F64" s="32" t="s">
        <v>119</v>
      </c>
      <c r="G64" s="29" t="s">
        <v>1252</v>
      </c>
      <c r="H64" s="33">
        <v>0</v>
      </c>
      <c r="I64" s="33">
        <v>0</v>
      </c>
      <c r="J64" s="33" t="s">
        <v>28</v>
      </c>
      <c r="K64" s="33">
        <v>0</v>
      </c>
      <c r="L64" s="41"/>
      <c r="M64" s="41"/>
      <c r="N64" s="41"/>
      <c r="O64" s="102"/>
      <c r="P64" s="35" t="s">
        <v>1934</v>
      </c>
      <c r="Q64" s="36">
        <f t="shared" si="6"/>
        <v>0</v>
      </c>
      <c r="R64" s="37" t="str">
        <f t="shared" si="7"/>
        <v>F</v>
      </c>
      <c r="S64" s="38" t="str">
        <f t="shared" si="8"/>
        <v>Kém</v>
      </c>
      <c r="T64" s="39" t="str">
        <f t="shared" si="11"/>
        <v>Không đủ ĐKDT</v>
      </c>
      <c r="U64" s="89" t="s">
        <v>1667</v>
      </c>
      <c r="V64" s="3"/>
      <c r="W64" s="27"/>
      <c r="X64" s="78" t="str">
        <f t="shared" si="10"/>
        <v>Học lại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1253</v>
      </c>
      <c r="D65" s="30" t="s">
        <v>313</v>
      </c>
      <c r="E65" s="31" t="s">
        <v>1254</v>
      </c>
      <c r="F65" s="32" t="s">
        <v>1255</v>
      </c>
      <c r="G65" s="29" t="s">
        <v>222</v>
      </c>
      <c r="H65" s="33">
        <v>10</v>
      </c>
      <c r="I65" s="33">
        <v>1</v>
      </c>
      <c r="J65" s="33" t="s">
        <v>28</v>
      </c>
      <c r="K65" s="33">
        <v>8</v>
      </c>
      <c r="L65" s="41"/>
      <c r="M65" s="41"/>
      <c r="N65" s="41"/>
      <c r="O65" s="102"/>
      <c r="P65" s="35">
        <v>2.5</v>
      </c>
      <c r="Q65" s="36">
        <f t="shared" si="6"/>
        <v>4.0999999999999996</v>
      </c>
      <c r="R65" s="37" t="str">
        <f t="shared" si="7"/>
        <v>D</v>
      </c>
      <c r="S65" s="38" t="str">
        <f t="shared" si="8"/>
        <v>Trung bình yếu</v>
      </c>
      <c r="T65" s="39" t="str">
        <f t="shared" si="11"/>
        <v/>
      </c>
      <c r="U65" s="89" t="s">
        <v>1667</v>
      </c>
      <c r="V65" s="3"/>
      <c r="W65" s="27"/>
      <c r="X65" s="78" t="str">
        <f t="shared" si="10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1256</v>
      </c>
      <c r="D66" s="30" t="s">
        <v>1257</v>
      </c>
      <c r="E66" s="31" t="s">
        <v>174</v>
      </c>
      <c r="F66" s="32" t="s">
        <v>1258</v>
      </c>
      <c r="G66" s="29" t="s">
        <v>195</v>
      </c>
      <c r="H66" s="33">
        <v>8</v>
      </c>
      <c r="I66" s="33">
        <v>1</v>
      </c>
      <c r="J66" s="33" t="s">
        <v>28</v>
      </c>
      <c r="K66" s="33">
        <v>4</v>
      </c>
      <c r="L66" s="41"/>
      <c r="M66" s="41"/>
      <c r="N66" s="41"/>
      <c r="O66" s="102"/>
      <c r="P66" s="35">
        <v>4</v>
      </c>
      <c r="Q66" s="36">
        <f t="shared" si="6"/>
        <v>3.8</v>
      </c>
      <c r="R66" s="37" t="str">
        <f t="shared" si="7"/>
        <v>F</v>
      </c>
      <c r="S66" s="38" t="str">
        <f t="shared" si="8"/>
        <v>Kém</v>
      </c>
      <c r="T66" s="39" t="str">
        <f t="shared" si="11"/>
        <v/>
      </c>
      <c r="U66" s="89" t="s">
        <v>1667</v>
      </c>
      <c r="V66" s="3"/>
      <c r="W66" s="27"/>
      <c r="X66" s="78" t="str">
        <f t="shared" si="10"/>
        <v>Học lại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1259</v>
      </c>
      <c r="D67" s="30" t="s">
        <v>406</v>
      </c>
      <c r="E67" s="31" t="s">
        <v>1260</v>
      </c>
      <c r="F67" s="32" t="s">
        <v>768</v>
      </c>
      <c r="G67" s="29" t="s">
        <v>359</v>
      </c>
      <c r="H67" s="33">
        <v>9</v>
      </c>
      <c r="I67" s="33">
        <v>7</v>
      </c>
      <c r="J67" s="33" t="s">
        <v>28</v>
      </c>
      <c r="K67" s="33">
        <v>5</v>
      </c>
      <c r="L67" s="41"/>
      <c r="M67" s="41"/>
      <c r="N67" s="41"/>
      <c r="O67" s="102"/>
      <c r="P67" s="35">
        <v>3</v>
      </c>
      <c r="Q67" s="36">
        <f t="shared" si="6"/>
        <v>4.8</v>
      </c>
      <c r="R67" s="37" t="str">
        <f t="shared" si="7"/>
        <v>D</v>
      </c>
      <c r="S67" s="38" t="str">
        <f t="shared" si="8"/>
        <v>Trung bình yếu</v>
      </c>
      <c r="T67" s="39" t="str">
        <f t="shared" si="11"/>
        <v/>
      </c>
      <c r="U67" s="89" t="s">
        <v>1667</v>
      </c>
      <c r="V67" s="3"/>
      <c r="W67" s="27"/>
      <c r="X67" s="78" t="str">
        <f t="shared" si="10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1261</v>
      </c>
      <c r="D68" s="30" t="s">
        <v>1262</v>
      </c>
      <c r="E68" s="31" t="s">
        <v>1263</v>
      </c>
      <c r="F68" s="32" t="s">
        <v>1264</v>
      </c>
      <c r="G68" s="29" t="s">
        <v>222</v>
      </c>
      <c r="H68" s="33">
        <v>10</v>
      </c>
      <c r="I68" s="33">
        <v>4</v>
      </c>
      <c r="J68" s="33" t="s">
        <v>28</v>
      </c>
      <c r="K68" s="33">
        <v>10</v>
      </c>
      <c r="L68" s="41"/>
      <c r="M68" s="41"/>
      <c r="N68" s="41"/>
      <c r="O68" s="102"/>
      <c r="P68" s="35">
        <v>2</v>
      </c>
      <c r="Q68" s="36">
        <f t="shared" si="6"/>
        <v>4.8</v>
      </c>
      <c r="R68" s="37" t="str">
        <f t="shared" si="7"/>
        <v>D</v>
      </c>
      <c r="S68" s="38" t="str">
        <f t="shared" si="8"/>
        <v>Trung bình yếu</v>
      </c>
      <c r="T68" s="39" t="str">
        <f t="shared" si="11"/>
        <v/>
      </c>
      <c r="U68" s="89" t="s">
        <v>1667</v>
      </c>
      <c r="V68" s="3"/>
      <c r="W68" s="27"/>
      <c r="X68" s="78" t="str">
        <f t="shared" si="10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1265</v>
      </c>
      <c r="D69" s="30" t="s">
        <v>103</v>
      </c>
      <c r="E69" s="31" t="s">
        <v>1263</v>
      </c>
      <c r="F69" s="32" t="s">
        <v>1266</v>
      </c>
      <c r="G69" s="29" t="s">
        <v>1267</v>
      </c>
      <c r="H69" s="33">
        <v>0</v>
      </c>
      <c r="I69" s="33">
        <v>0</v>
      </c>
      <c r="J69" s="33" t="s">
        <v>28</v>
      </c>
      <c r="K69" s="33">
        <v>0</v>
      </c>
      <c r="L69" s="41"/>
      <c r="M69" s="41"/>
      <c r="N69" s="41"/>
      <c r="O69" s="102"/>
      <c r="P69" s="35" t="s">
        <v>1934</v>
      </c>
      <c r="Q69" s="36">
        <f t="shared" si="6"/>
        <v>0</v>
      </c>
      <c r="R69" s="37" t="str">
        <f t="shared" si="7"/>
        <v>F</v>
      </c>
      <c r="S69" s="38" t="str">
        <f t="shared" si="8"/>
        <v>Kém</v>
      </c>
      <c r="T69" s="39" t="str">
        <f t="shared" si="11"/>
        <v>Không đủ ĐKDT</v>
      </c>
      <c r="U69" s="89" t="s">
        <v>1667</v>
      </c>
      <c r="V69" s="3"/>
      <c r="W69" s="27"/>
      <c r="X69" s="78" t="str">
        <f t="shared" si="10"/>
        <v>Học lại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1268</v>
      </c>
      <c r="D70" s="30" t="s">
        <v>663</v>
      </c>
      <c r="E70" s="31" t="s">
        <v>591</v>
      </c>
      <c r="F70" s="32" t="s">
        <v>1269</v>
      </c>
      <c r="G70" s="29" t="s">
        <v>339</v>
      </c>
      <c r="H70" s="33">
        <v>9</v>
      </c>
      <c r="I70" s="33">
        <v>3</v>
      </c>
      <c r="J70" s="33" t="s">
        <v>28</v>
      </c>
      <c r="K70" s="33">
        <v>10</v>
      </c>
      <c r="L70" s="41"/>
      <c r="M70" s="41"/>
      <c r="N70" s="41"/>
      <c r="O70" s="102"/>
      <c r="P70" s="35">
        <v>3.5</v>
      </c>
      <c r="Q70" s="36">
        <f t="shared" si="6"/>
        <v>5.3</v>
      </c>
      <c r="R70" s="37" t="str">
        <f t="shared" si="7"/>
        <v>D+</v>
      </c>
      <c r="S70" s="38" t="str">
        <f t="shared" si="8"/>
        <v>Trung bình yếu</v>
      </c>
      <c r="T70" s="39" t="str">
        <f t="shared" si="11"/>
        <v/>
      </c>
      <c r="U70" s="89" t="s">
        <v>1667</v>
      </c>
      <c r="V70" s="3"/>
      <c r="W70" s="27"/>
      <c r="X70" s="78" t="str">
        <f t="shared" si="10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1270</v>
      </c>
      <c r="D71" s="30" t="s">
        <v>370</v>
      </c>
      <c r="E71" s="31" t="s">
        <v>410</v>
      </c>
      <c r="F71" s="32" t="s">
        <v>1271</v>
      </c>
      <c r="G71" s="29" t="s">
        <v>222</v>
      </c>
      <c r="H71" s="33">
        <v>9</v>
      </c>
      <c r="I71" s="33">
        <v>8.5</v>
      </c>
      <c r="J71" s="33" t="s">
        <v>28</v>
      </c>
      <c r="K71" s="33">
        <v>8</v>
      </c>
      <c r="L71" s="41"/>
      <c r="M71" s="41"/>
      <c r="N71" s="41"/>
      <c r="O71" s="102"/>
      <c r="P71" s="35">
        <v>8.5</v>
      </c>
      <c r="Q71" s="36">
        <f t="shared" si="6"/>
        <v>8.5</v>
      </c>
      <c r="R71" s="37" t="str">
        <f t="shared" si="7"/>
        <v>A</v>
      </c>
      <c r="S71" s="38" t="str">
        <f t="shared" si="8"/>
        <v>Giỏi</v>
      </c>
      <c r="T71" s="39" t="str">
        <f t="shared" si="11"/>
        <v/>
      </c>
      <c r="U71" s="89" t="s">
        <v>1667</v>
      </c>
      <c r="V71" s="3"/>
      <c r="W71" s="27"/>
      <c r="X71" s="78" t="str">
        <f t="shared" si="10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1272</v>
      </c>
      <c r="D72" s="30" t="s">
        <v>1273</v>
      </c>
      <c r="E72" s="31" t="s">
        <v>601</v>
      </c>
      <c r="F72" s="32" t="s">
        <v>958</v>
      </c>
      <c r="G72" s="29" t="s">
        <v>257</v>
      </c>
      <c r="H72" s="33">
        <v>8</v>
      </c>
      <c r="I72" s="33">
        <v>2</v>
      </c>
      <c r="J72" s="33" t="s">
        <v>28</v>
      </c>
      <c r="K72" s="33">
        <v>1</v>
      </c>
      <c r="L72" s="41"/>
      <c r="M72" s="41"/>
      <c r="N72" s="41"/>
      <c r="O72" s="102"/>
      <c r="P72" s="35">
        <v>0</v>
      </c>
      <c r="Q72" s="36">
        <f t="shared" si="6"/>
        <v>1.4</v>
      </c>
      <c r="R72" s="37" t="str">
        <f t="shared" si="7"/>
        <v>F</v>
      </c>
      <c r="S72" s="38" t="str">
        <f t="shared" si="8"/>
        <v>Kém</v>
      </c>
      <c r="T72" s="39" t="str">
        <f t="shared" si="11"/>
        <v/>
      </c>
      <c r="U72" s="89" t="s">
        <v>1667</v>
      </c>
      <c r="V72" s="3"/>
      <c r="W72" s="27"/>
      <c r="X72" s="78" t="str">
        <f t="shared" si="10"/>
        <v>Học lại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1274</v>
      </c>
      <c r="D73" s="30" t="s">
        <v>772</v>
      </c>
      <c r="E73" s="31" t="s">
        <v>601</v>
      </c>
      <c r="F73" s="32" t="s">
        <v>1275</v>
      </c>
      <c r="G73" s="29" t="s">
        <v>195</v>
      </c>
      <c r="H73" s="33">
        <v>0</v>
      </c>
      <c r="I73" s="33">
        <v>0</v>
      </c>
      <c r="J73" s="33" t="s">
        <v>28</v>
      </c>
      <c r="K73" s="33">
        <v>0</v>
      </c>
      <c r="L73" s="41"/>
      <c r="M73" s="41"/>
      <c r="N73" s="41"/>
      <c r="O73" s="102"/>
      <c r="P73" s="35" t="s">
        <v>1934</v>
      </c>
      <c r="Q73" s="36">
        <f t="shared" si="6"/>
        <v>0</v>
      </c>
      <c r="R73" s="37" t="str">
        <f t="shared" si="7"/>
        <v>F</v>
      </c>
      <c r="S73" s="38" t="str">
        <f t="shared" si="8"/>
        <v>Kém</v>
      </c>
      <c r="T73" s="39" t="str">
        <f t="shared" si="11"/>
        <v>Không đủ ĐKDT</v>
      </c>
      <c r="U73" s="89" t="s">
        <v>1667</v>
      </c>
      <c r="V73" s="3"/>
      <c r="W73" s="27"/>
      <c r="X73" s="78" t="str">
        <f t="shared" si="10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1276</v>
      </c>
      <c r="D74" s="30" t="s">
        <v>1277</v>
      </c>
      <c r="E74" s="31" t="s">
        <v>601</v>
      </c>
      <c r="F74" s="32" t="s">
        <v>819</v>
      </c>
      <c r="G74" s="29" t="s">
        <v>257</v>
      </c>
      <c r="H74" s="33">
        <v>9</v>
      </c>
      <c r="I74" s="33">
        <v>6.5</v>
      </c>
      <c r="J74" s="33" t="s">
        <v>28</v>
      </c>
      <c r="K74" s="33">
        <v>8</v>
      </c>
      <c r="L74" s="41"/>
      <c r="M74" s="41"/>
      <c r="N74" s="41"/>
      <c r="O74" s="102"/>
      <c r="P74" s="35">
        <v>6.5</v>
      </c>
      <c r="Q74" s="36">
        <f t="shared" ref="Q74:Q76" si="12">ROUND(SUMPRODUCT(H74:P74,$H$9:$P$9)/100,1)</f>
        <v>7.1</v>
      </c>
      <c r="R74" s="37" t="str">
        <f t="shared" si="7"/>
        <v>B</v>
      </c>
      <c r="S74" s="38" t="str">
        <f t="shared" si="8"/>
        <v>Khá</v>
      </c>
      <c r="T74" s="39" t="str">
        <f t="shared" si="11"/>
        <v/>
      </c>
      <c r="U74" s="89" t="s">
        <v>1667</v>
      </c>
      <c r="V74" s="3"/>
      <c r="W74" s="27"/>
      <c r="X74" s="78" t="str">
        <f t="shared" si="10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1278</v>
      </c>
      <c r="D75" s="30" t="s">
        <v>1279</v>
      </c>
      <c r="E75" s="31" t="s">
        <v>604</v>
      </c>
      <c r="F75" s="32" t="s">
        <v>1172</v>
      </c>
      <c r="G75" s="29" t="s">
        <v>195</v>
      </c>
      <c r="H75" s="33">
        <v>10</v>
      </c>
      <c r="I75" s="33">
        <v>4</v>
      </c>
      <c r="J75" s="33" t="s">
        <v>28</v>
      </c>
      <c r="K75" s="33">
        <v>10</v>
      </c>
      <c r="L75" s="41"/>
      <c r="M75" s="41"/>
      <c r="N75" s="41"/>
      <c r="O75" s="102"/>
      <c r="P75" s="35">
        <v>9.5</v>
      </c>
      <c r="Q75" s="36">
        <f t="shared" si="12"/>
        <v>8.6</v>
      </c>
      <c r="R75" s="37" t="str">
        <f t="shared" si="7"/>
        <v>A</v>
      </c>
      <c r="S75" s="38" t="str">
        <f t="shared" si="8"/>
        <v>Giỏi</v>
      </c>
      <c r="T75" s="39" t="str">
        <f t="shared" si="11"/>
        <v/>
      </c>
      <c r="U75" s="89" t="s">
        <v>1667</v>
      </c>
      <c r="V75" s="3"/>
      <c r="W75" s="27"/>
      <c r="X75" s="78" t="str">
        <f t="shared" si="10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30" customHeight="1">
      <c r="B76" s="28">
        <v>67</v>
      </c>
      <c r="C76" s="29" t="s">
        <v>1280</v>
      </c>
      <c r="D76" s="30" t="s">
        <v>1281</v>
      </c>
      <c r="E76" s="31" t="s">
        <v>607</v>
      </c>
      <c r="F76" s="32" t="s">
        <v>550</v>
      </c>
      <c r="G76" s="29" t="s">
        <v>195</v>
      </c>
      <c r="H76" s="33">
        <v>10</v>
      </c>
      <c r="I76" s="33">
        <v>3</v>
      </c>
      <c r="J76" s="33" t="s">
        <v>28</v>
      </c>
      <c r="K76" s="33">
        <v>8</v>
      </c>
      <c r="L76" s="41"/>
      <c r="M76" s="41"/>
      <c r="N76" s="41"/>
      <c r="O76" s="102"/>
      <c r="P76" s="35">
        <v>7.5</v>
      </c>
      <c r="Q76" s="36">
        <f t="shared" si="12"/>
        <v>7</v>
      </c>
      <c r="R76" s="37" t="str">
        <f t="shared" si="7"/>
        <v>B</v>
      </c>
      <c r="S76" s="38" t="str">
        <f t="shared" si="8"/>
        <v>Khá</v>
      </c>
      <c r="T76" s="39" t="str">
        <f t="shared" si="11"/>
        <v/>
      </c>
      <c r="U76" s="89" t="s">
        <v>1667</v>
      </c>
      <c r="V76" s="3"/>
      <c r="W76" s="27"/>
      <c r="X76" s="78" t="str">
        <f t="shared" si="10"/>
        <v>Đạt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9" customHeight="1">
      <c r="A77" s="2"/>
      <c r="B77" s="42"/>
      <c r="C77" s="4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03"/>
      <c r="P77" s="47"/>
      <c r="Q77" s="47"/>
      <c r="R77" s="47"/>
      <c r="S77" s="47"/>
      <c r="T77" s="47"/>
      <c r="U77" s="2"/>
      <c r="V77" s="3"/>
    </row>
    <row r="78" spans="1:39" hidden="1">
      <c r="A78" s="2"/>
      <c r="B78" s="153" t="s">
        <v>29</v>
      </c>
      <c r="C78" s="153"/>
      <c r="D78" s="43"/>
      <c r="E78" s="44"/>
      <c r="F78" s="44"/>
      <c r="G78" s="44"/>
      <c r="H78" s="45"/>
      <c r="I78" s="46"/>
      <c r="J78" s="46"/>
      <c r="K78" s="47"/>
      <c r="L78" s="47"/>
      <c r="M78" s="47"/>
      <c r="N78" s="47"/>
      <c r="O78" s="103"/>
      <c r="P78" s="47"/>
      <c r="Q78" s="47"/>
      <c r="R78" s="47"/>
      <c r="S78" s="47"/>
      <c r="T78" s="47"/>
      <c r="U78" s="2"/>
      <c r="V78" s="3"/>
    </row>
    <row r="79" spans="1:39" ht="16.5" hidden="1" customHeight="1">
      <c r="A79" s="2"/>
      <c r="B79" s="48" t="s">
        <v>30</v>
      </c>
      <c r="C79" s="48"/>
      <c r="D79" s="49">
        <f>+$AA$8</f>
        <v>67</v>
      </c>
      <c r="E79" s="50" t="s">
        <v>31</v>
      </c>
      <c r="F79" s="124" t="s">
        <v>32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1">
        <f>$AA$8 -COUNTIF($T$9:$T$266,"Vắng") -COUNTIF($T$9:$T$266,"Vắng có phép") - COUNTIF($T$9:$T$266,"Đình chỉ thi") - COUNTIF($T$9:$T$266,"Không đủ ĐKDT")</f>
        <v>45</v>
      </c>
      <c r="Q79" s="51"/>
      <c r="R79" s="51"/>
      <c r="S79" s="52"/>
      <c r="T79" s="53" t="s">
        <v>31</v>
      </c>
      <c r="U79" s="94"/>
      <c r="V79" s="3"/>
    </row>
    <row r="80" spans="1:39" ht="16.5" hidden="1" customHeight="1">
      <c r="A80" s="2"/>
      <c r="B80" s="48" t="s">
        <v>33</v>
      </c>
      <c r="C80" s="48"/>
      <c r="D80" s="49">
        <f>+$AL$8</f>
        <v>38</v>
      </c>
      <c r="E80" s="50" t="s">
        <v>31</v>
      </c>
      <c r="F80" s="124" t="s">
        <v>34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4">
        <f>COUNTIF($T$9:$T$142,"Vắng")</f>
        <v>6</v>
      </c>
      <c r="Q80" s="54"/>
      <c r="R80" s="54"/>
      <c r="S80" s="55"/>
      <c r="T80" s="53" t="s">
        <v>31</v>
      </c>
      <c r="U80" s="95"/>
      <c r="V80" s="3"/>
    </row>
    <row r="81" spans="1:39" ht="16.5" hidden="1" customHeight="1">
      <c r="A81" s="2"/>
      <c r="B81" s="48" t="s">
        <v>48</v>
      </c>
      <c r="C81" s="48"/>
      <c r="D81" s="64">
        <f>COUNTIF(X10:X76,"Học lại")</f>
        <v>29</v>
      </c>
      <c r="E81" s="50" t="s">
        <v>31</v>
      </c>
      <c r="F81" s="124" t="s">
        <v>49</v>
      </c>
      <c r="G81" s="124"/>
      <c r="H81" s="124"/>
      <c r="I81" s="124"/>
      <c r="J81" s="124"/>
      <c r="K81" s="124"/>
      <c r="L81" s="124"/>
      <c r="M81" s="124"/>
      <c r="N81" s="124"/>
      <c r="O81" s="124"/>
      <c r="P81" s="51">
        <f>COUNTIF($T$9:$T$142,"Vắng có phép")</f>
        <v>0</v>
      </c>
      <c r="Q81" s="51"/>
      <c r="R81" s="51"/>
      <c r="S81" s="52"/>
      <c r="T81" s="53" t="s">
        <v>31</v>
      </c>
      <c r="U81" s="94"/>
      <c r="V81" s="3"/>
    </row>
    <row r="82" spans="1:39" ht="3" hidden="1" customHeight="1">
      <c r="A82" s="2"/>
      <c r="B82" s="42"/>
      <c r="C82" s="43"/>
      <c r="D82" s="43"/>
      <c r="E82" s="44"/>
      <c r="F82" s="44"/>
      <c r="G82" s="44"/>
      <c r="H82" s="45"/>
      <c r="I82" s="46"/>
      <c r="J82" s="46"/>
      <c r="K82" s="47"/>
      <c r="L82" s="47"/>
      <c r="M82" s="47"/>
      <c r="N82" s="47"/>
      <c r="O82" s="103"/>
      <c r="P82" s="47"/>
      <c r="Q82" s="47"/>
      <c r="R82" s="47"/>
      <c r="S82" s="47"/>
      <c r="T82" s="47"/>
      <c r="U82" s="2"/>
      <c r="V82" s="3"/>
    </row>
    <row r="83" spans="1:39" ht="15.75" hidden="1">
      <c r="B83" s="83" t="s">
        <v>50</v>
      </c>
      <c r="C83" s="83"/>
      <c r="D83" s="84">
        <f>COUNTIF(X10:X76,"Thi lại")</f>
        <v>0</v>
      </c>
      <c r="E83" s="85" t="s">
        <v>31</v>
      </c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24.75" hidden="1" customHeight="1">
      <c r="B84" s="83"/>
      <c r="C84" s="83"/>
      <c r="D84" s="84"/>
      <c r="E84" s="85"/>
      <c r="F84" s="3"/>
      <c r="G84" s="3"/>
      <c r="H84" s="3"/>
      <c r="I84" s="3"/>
      <c r="J84" s="155" t="s">
        <v>51</v>
      </c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3"/>
    </row>
    <row r="85" spans="1:39" ht="15.75" hidden="1">
      <c r="A85" s="56"/>
      <c r="B85" s="144" t="s">
        <v>35</v>
      </c>
      <c r="C85" s="144"/>
      <c r="D85" s="144"/>
      <c r="E85" s="144"/>
      <c r="F85" s="144"/>
      <c r="G85" s="144"/>
      <c r="H85" s="144"/>
      <c r="I85" s="57"/>
      <c r="J85" s="156" t="s">
        <v>36</v>
      </c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3"/>
    </row>
    <row r="86" spans="1:39" ht="4.5" hidden="1" customHeight="1">
      <c r="A86" s="2"/>
      <c r="B86" s="42"/>
      <c r="C86" s="58"/>
      <c r="D86" s="58"/>
      <c r="E86" s="59"/>
      <c r="F86" s="59"/>
      <c r="G86" s="59"/>
      <c r="H86" s="60"/>
      <c r="I86" s="61"/>
      <c r="J86" s="61"/>
      <c r="K86" s="3"/>
      <c r="L86" s="3"/>
      <c r="M86" s="3"/>
      <c r="N86" s="3"/>
      <c r="P86" s="3"/>
      <c r="Q86" s="3"/>
      <c r="R86" s="3"/>
      <c r="S86" s="3"/>
      <c r="T86" s="3"/>
      <c r="V86" s="3"/>
    </row>
    <row r="87" spans="1:39" s="2" customFormat="1" hidden="1">
      <c r="B87" s="144" t="s">
        <v>37</v>
      </c>
      <c r="C87" s="144"/>
      <c r="D87" s="145" t="s">
        <v>38</v>
      </c>
      <c r="E87" s="145"/>
      <c r="F87" s="145"/>
      <c r="G87" s="145"/>
      <c r="H87" s="145"/>
      <c r="I87" s="61"/>
      <c r="J87" s="61"/>
      <c r="K87" s="47"/>
      <c r="L87" s="47"/>
      <c r="M87" s="47"/>
      <c r="N87" s="47"/>
      <c r="O87" s="103"/>
      <c r="P87" s="47"/>
      <c r="Q87" s="47"/>
      <c r="R87" s="47"/>
      <c r="S87" s="47"/>
      <c r="T87" s="47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4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4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4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4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4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18" hidden="1" customHeight="1">
      <c r="A93" s="1"/>
      <c r="B93" s="158" t="s">
        <v>39</v>
      </c>
      <c r="C93" s="158"/>
      <c r="D93" s="158" t="s">
        <v>52</v>
      </c>
      <c r="E93" s="158"/>
      <c r="F93" s="158"/>
      <c r="G93" s="158"/>
      <c r="H93" s="158"/>
      <c r="I93" s="158"/>
      <c r="J93" s="158" t="s">
        <v>40</v>
      </c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4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4"/>
      <c r="P95" s="3"/>
      <c r="Q95" s="3"/>
      <c r="R95" s="3"/>
      <c r="S95" s="3"/>
      <c r="T95" s="3"/>
      <c r="U95" s="1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21.75" customHeight="1">
      <c r="A96" s="1"/>
      <c r="B96" s="144"/>
      <c r="C96" s="144"/>
      <c r="D96" s="144"/>
      <c r="E96" s="144"/>
      <c r="F96" s="144"/>
      <c r="G96" s="144"/>
      <c r="H96" s="144"/>
      <c r="I96" s="57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15.75">
      <c r="A97" s="1"/>
      <c r="B97" s="42"/>
      <c r="C97" s="58"/>
      <c r="D97" s="58"/>
      <c r="E97" s="59"/>
      <c r="F97" s="59"/>
      <c r="G97" s="59"/>
      <c r="H97" s="60"/>
      <c r="I97" s="61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144"/>
      <c r="C98" s="144"/>
      <c r="D98" s="145"/>
      <c r="E98" s="145"/>
      <c r="F98" s="145"/>
      <c r="G98" s="145"/>
      <c r="H98" s="145"/>
      <c r="I98" s="61"/>
      <c r="J98" s="61"/>
      <c r="K98" s="47"/>
      <c r="L98" s="47"/>
      <c r="M98" s="47"/>
      <c r="N98" s="47"/>
      <c r="O98" s="103"/>
      <c r="P98" s="47"/>
      <c r="Q98" s="47"/>
      <c r="R98" s="47"/>
      <c r="S98" s="47"/>
      <c r="T98" s="47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04"/>
      <c r="P99" s="3"/>
      <c r="Q99" s="3"/>
      <c r="R99" s="3"/>
      <c r="S99" s="3"/>
      <c r="T99" s="3"/>
      <c r="U99" s="1"/>
      <c r="V99" s="1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3" spans="1:39" ht="15.75"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8">
    <mergeCell ref="B85:H85"/>
    <mergeCell ref="J85:U85"/>
    <mergeCell ref="F81:O81"/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J84:U84"/>
    <mergeCell ref="J97:U97"/>
    <mergeCell ref="AB4:AE6"/>
    <mergeCell ref="B87:C87"/>
    <mergeCell ref="D87:H87"/>
    <mergeCell ref="S7:S8"/>
    <mergeCell ref="T7:T9"/>
    <mergeCell ref="U7:U9"/>
    <mergeCell ref="B9:G9"/>
    <mergeCell ref="B78:C78"/>
    <mergeCell ref="M7:M8"/>
    <mergeCell ref="N7:N8"/>
    <mergeCell ref="O7:O8"/>
    <mergeCell ref="P7:P8"/>
    <mergeCell ref="Q7:Q9"/>
    <mergeCell ref="R7:R8"/>
    <mergeCell ref="G7:G8"/>
    <mergeCell ref="J83:U83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9:O79"/>
    <mergeCell ref="F80:O80"/>
    <mergeCell ref="L7:L8"/>
    <mergeCell ref="H7:H8"/>
    <mergeCell ref="G5:O5"/>
  </mergeCells>
  <conditionalFormatting sqref="H10:N76 P10:P76">
    <cfRule type="cellIs" dxfId="50" priority="12" operator="greaterThan">
      <formula>10</formula>
    </cfRule>
  </conditionalFormatting>
  <conditionalFormatting sqref="O98:O1048576 O1:O96">
    <cfRule type="duplicateValues" dxfId="49" priority="4"/>
  </conditionalFormatting>
  <conditionalFormatting sqref="C1:C1048576">
    <cfRule type="duplicateValues" dxfId="48" priority="3"/>
  </conditionalFormatting>
  <conditionalFormatting sqref="O5">
    <cfRule type="duplicateValues" dxfId="47" priority="2"/>
  </conditionalFormatting>
  <conditionalFormatting sqref="O1">
    <cfRule type="duplicateValues" dxfId="46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9"/>
  <sheetViews>
    <sheetView topLeftCell="B1" workbookViewId="0">
      <pane ySplit="3" topLeftCell="A87" activePane="bottomLeft" state="frozen"/>
      <selection activeCell="A6" sqref="A6:XFD6"/>
      <selection pane="bottomLeft" activeCell="B80" sqref="A80:XFD99"/>
    </sheetView>
  </sheetViews>
  <sheetFormatPr defaultColWidth="9" defaultRowHeight="22.5"/>
  <cols>
    <col min="1" max="1" width="0.625" style="1" hidden="1" customWidth="1"/>
    <col min="2" max="2" width="4" style="1" customWidth="1"/>
    <col min="3" max="3" width="10.625" style="1" customWidth="1"/>
    <col min="4" max="4" width="11.875" style="1" customWidth="1"/>
    <col min="5" max="5" width="7.25" style="1" customWidth="1"/>
    <col min="6" max="6" width="9.375" style="1" customWidth="1"/>
    <col min="7" max="7" width="13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4.375" style="1" hidden="1" customWidth="1"/>
    <col min="13" max="13" width="4.625" style="1" hidden="1" customWidth="1"/>
    <col min="14" max="14" width="9" style="1" hidden="1" customWidth="1"/>
    <col min="15" max="15" width="18.125" style="112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6.8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61" t="s">
        <v>1673</v>
      </c>
      <c r="Q4" s="161"/>
      <c r="R4" s="161"/>
      <c r="S4" s="161"/>
      <c r="T4" s="161"/>
      <c r="U4" s="161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60" t="s">
        <v>56</v>
      </c>
      <c r="H5" s="160"/>
      <c r="I5" s="160"/>
      <c r="J5" s="160"/>
      <c r="K5" s="160"/>
      <c r="L5" s="160"/>
      <c r="M5" s="160"/>
      <c r="N5" s="160"/>
      <c r="O5" s="160"/>
      <c r="P5" s="160" t="s">
        <v>57</v>
      </c>
      <c r="Q5" s="160"/>
      <c r="R5" s="160"/>
      <c r="S5" s="160"/>
      <c r="T5" s="160"/>
      <c r="U5" s="160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ELE1330-10</v>
      </c>
      <c r="AA8" s="73">
        <f>+$AJ$8+$AL$8+$AH$8</f>
        <v>63</v>
      </c>
      <c r="AB8" s="67">
        <f>COUNTIF($T$9:$T$132,"Khiển trách")</f>
        <v>0</v>
      </c>
      <c r="AC8" s="67">
        <f>COUNTIF($T$9:$T$132,"Cảnh cáo")</f>
        <v>0</v>
      </c>
      <c r="AD8" s="67">
        <f>COUNTIF($T$9:$T$132,"Đình chỉ thi")</f>
        <v>0</v>
      </c>
      <c r="AE8" s="74">
        <f>+($AB$8+$AC$8+$AD$8)/$AA$8*100%</f>
        <v>0</v>
      </c>
      <c r="AF8" s="67">
        <f>SUM(COUNTIF($T$9:$T$130,"Vắng"),COUNTIF($T$9:$T$130,"Vắng có phép"))</f>
        <v>3</v>
      </c>
      <c r="AG8" s="75">
        <f>+$AF$8/$AA$8</f>
        <v>4.7619047619047616E-2</v>
      </c>
      <c r="AH8" s="76">
        <f>COUNTIF($X$9:$X$130,"Thi lại")</f>
        <v>0</v>
      </c>
      <c r="AI8" s="75">
        <f>+$AH$8/$AA$8</f>
        <v>0</v>
      </c>
      <c r="AJ8" s="76">
        <f>COUNTIF($X$9:$X$131,"Học lại")</f>
        <v>12</v>
      </c>
      <c r="AK8" s="75">
        <f>+$AJ$8/$AA$8</f>
        <v>0.19047619047619047</v>
      </c>
      <c r="AL8" s="67">
        <f>COUNTIF($X$10:$X$131,"Đạt")</f>
        <v>51</v>
      </c>
      <c r="AM8" s="74">
        <f>+$AL$8/$AA$8</f>
        <v>0.80952380952380953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1547</v>
      </c>
      <c r="D10" s="19" t="s">
        <v>1418</v>
      </c>
      <c r="E10" s="20" t="s">
        <v>1548</v>
      </c>
      <c r="F10" s="21" t="s">
        <v>248</v>
      </c>
      <c r="G10" s="18" t="s">
        <v>234</v>
      </c>
      <c r="H10" s="22">
        <v>10</v>
      </c>
      <c r="I10" s="22">
        <v>10</v>
      </c>
      <c r="J10" s="22" t="s">
        <v>28</v>
      </c>
      <c r="K10" s="22">
        <v>10</v>
      </c>
      <c r="L10" s="23"/>
      <c r="M10" s="23"/>
      <c r="N10" s="23"/>
      <c r="O10" s="109"/>
      <c r="P10" s="119">
        <v>10</v>
      </c>
      <c r="Q10" s="24">
        <f t="shared" ref="Q10:Q41" si="0">ROUND(SUMPRODUCT(H10:P10,$H$9:$P$9)/100,1)</f>
        <v>10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6" t="str">
        <f t="shared" ref="T10:T49" si="3">+IF(OR($H10=0,$I10=0,$J10=0,$K10=0),"Không đủ ĐKDT","")</f>
        <v/>
      </c>
      <c r="U10" s="88" t="s">
        <v>1674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1549</v>
      </c>
      <c r="D11" s="30" t="s">
        <v>1078</v>
      </c>
      <c r="E11" s="31" t="s">
        <v>61</v>
      </c>
      <c r="F11" s="32" t="s">
        <v>895</v>
      </c>
      <c r="G11" s="29" t="s">
        <v>249</v>
      </c>
      <c r="H11" s="33">
        <v>10</v>
      </c>
      <c r="I11" s="33">
        <v>7</v>
      </c>
      <c r="J11" s="33" t="s">
        <v>28</v>
      </c>
      <c r="K11" s="33">
        <v>9</v>
      </c>
      <c r="L11" s="34"/>
      <c r="M11" s="34"/>
      <c r="N11" s="34"/>
      <c r="O11" s="110"/>
      <c r="P11" s="35">
        <v>5.5</v>
      </c>
      <c r="Q11" s="36">
        <f t="shared" si="0"/>
        <v>7</v>
      </c>
      <c r="R11" s="37" t="str">
        <f t="shared" si="1"/>
        <v>B</v>
      </c>
      <c r="S11" s="38" t="str">
        <f t="shared" si="2"/>
        <v>Khá</v>
      </c>
      <c r="T11" s="39" t="str">
        <f t="shared" si="3"/>
        <v/>
      </c>
      <c r="U11" s="89" t="s">
        <v>1674</v>
      </c>
      <c r="V11" s="3"/>
      <c r="W11" s="27"/>
      <c r="X11" s="78" t="str">
        <f t="shared" si="4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1550</v>
      </c>
      <c r="D12" s="30" t="s">
        <v>549</v>
      </c>
      <c r="E12" s="31" t="s">
        <v>61</v>
      </c>
      <c r="F12" s="32" t="s">
        <v>338</v>
      </c>
      <c r="G12" s="29" t="s">
        <v>299</v>
      </c>
      <c r="H12" s="33">
        <v>9</v>
      </c>
      <c r="I12" s="33">
        <v>5</v>
      </c>
      <c r="J12" s="33" t="s">
        <v>28</v>
      </c>
      <c r="K12" s="33">
        <v>7</v>
      </c>
      <c r="L12" s="41"/>
      <c r="M12" s="41"/>
      <c r="N12" s="41"/>
      <c r="O12" s="110"/>
      <c r="P12" s="35">
        <v>9</v>
      </c>
      <c r="Q12" s="36">
        <f t="shared" si="0"/>
        <v>7.8</v>
      </c>
      <c r="R12" s="37" t="str">
        <f t="shared" si="1"/>
        <v>B</v>
      </c>
      <c r="S12" s="38" t="str">
        <f t="shared" si="2"/>
        <v>Khá</v>
      </c>
      <c r="T12" s="39" t="str">
        <f t="shared" si="3"/>
        <v/>
      </c>
      <c r="U12" s="89" t="s">
        <v>1674</v>
      </c>
      <c r="V12" s="3"/>
      <c r="W12" s="27"/>
      <c r="X12" s="78" t="str">
        <f t="shared" si="4"/>
        <v>Đạt</v>
      </c>
      <c r="Y12" s="79"/>
      <c r="Z12" s="79"/>
      <c r="AA12" s="120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1551</v>
      </c>
      <c r="D13" s="30" t="s">
        <v>684</v>
      </c>
      <c r="E13" s="31" t="s">
        <v>61</v>
      </c>
      <c r="F13" s="32" t="s">
        <v>1552</v>
      </c>
      <c r="G13" s="29" t="s">
        <v>299</v>
      </c>
      <c r="H13" s="33">
        <v>10</v>
      </c>
      <c r="I13" s="33">
        <v>6</v>
      </c>
      <c r="J13" s="33" t="s">
        <v>28</v>
      </c>
      <c r="K13" s="33">
        <v>8</v>
      </c>
      <c r="L13" s="41"/>
      <c r="M13" s="41"/>
      <c r="N13" s="41"/>
      <c r="O13" s="110"/>
      <c r="P13" s="35">
        <v>3</v>
      </c>
      <c r="Q13" s="36">
        <f t="shared" si="0"/>
        <v>5.3</v>
      </c>
      <c r="R13" s="37" t="str">
        <f t="shared" si="1"/>
        <v>D+</v>
      </c>
      <c r="S13" s="38" t="str">
        <f t="shared" si="2"/>
        <v>Trung bình yếu</v>
      </c>
      <c r="T13" s="39" t="str">
        <f t="shared" si="3"/>
        <v/>
      </c>
      <c r="U13" s="89" t="s">
        <v>1674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1553</v>
      </c>
      <c r="D14" s="30" t="s">
        <v>628</v>
      </c>
      <c r="E14" s="31" t="s">
        <v>61</v>
      </c>
      <c r="F14" s="32" t="s">
        <v>1151</v>
      </c>
      <c r="G14" s="29" t="s">
        <v>213</v>
      </c>
      <c r="H14" s="33">
        <v>7</v>
      </c>
      <c r="I14" s="33">
        <v>7</v>
      </c>
      <c r="J14" s="33" t="s">
        <v>28</v>
      </c>
      <c r="K14" s="33">
        <v>2</v>
      </c>
      <c r="L14" s="41"/>
      <c r="M14" s="41"/>
      <c r="N14" s="41"/>
      <c r="O14" s="110"/>
      <c r="P14" s="35">
        <v>5</v>
      </c>
      <c r="Q14" s="36">
        <f t="shared" si="0"/>
        <v>5</v>
      </c>
      <c r="R14" s="37" t="str">
        <f t="shared" si="1"/>
        <v>D+</v>
      </c>
      <c r="S14" s="38" t="str">
        <f t="shared" si="2"/>
        <v>Trung bình yếu</v>
      </c>
      <c r="T14" s="39" t="str">
        <f t="shared" si="3"/>
        <v/>
      </c>
      <c r="U14" s="89" t="s">
        <v>1674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1554</v>
      </c>
      <c r="D15" s="30" t="s">
        <v>1555</v>
      </c>
      <c r="E15" s="31" t="s">
        <v>949</v>
      </c>
      <c r="F15" s="32" t="s">
        <v>597</v>
      </c>
      <c r="G15" s="29" t="s">
        <v>234</v>
      </c>
      <c r="H15" s="33">
        <v>10</v>
      </c>
      <c r="I15" s="33">
        <v>10</v>
      </c>
      <c r="J15" s="33" t="s">
        <v>28</v>
      </c>
      <c r="K15" s="33">
        <v>10</v>
      </c>
      <c r="L15" s="41"/>
      <c r="M15" s="41"/>
      <c r="N15" s="41"/>
      <c r="O15" s="110"/>
      <c r="P15" s="35">
        <v>10</v>
      </c>
      <c r="Q15" s="36">
        <f t="shared" si="0"/>
        <v>10</v>
      </c>
      <c r="R15" s="37" t="str">
        <f t="shared" si="1"/>
        <v>A+</v>
      </c>
      <c r="S15" s="38" t="str">
        <f t="shared" si="2"/>
        <v>Giỏi</v>
      </c>
      <c r="T15" s="39" t="str">
        <f t="shared" si="3"/>
        <v/>
      </c>
      <c r="U15" s="89" t="s">
        <v>1674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1556</v>
      </c>
      <c r="D16" s="30" t="s">
        <v>310</v>
      </c>
      <c r="E16" s="31" t="s">
        <v>1557</v>
      </c>
      <c r="F16" s="32" t="s">
        <v>866</v>
      </c>
      <c r="G16" s="29" t="s">
        <v>195</v>
      </c>
      <c r="H16" s="33">
        <v>9</v>
      </c>
      <c r="I16" s="33">
        <v>9</v>
      </c>
      <c r="J16" s="33" t="s">
        <v>28</v>
      </c>
      <c r="K16" s="33">
        <v>10</v>
      </c>
      <c r="L16" s="41"/>
      <c r="M16" s="41"/>
      <c r="N16" s="41"/>
      <c r="O16" s="110"/>
      <c r="P16" s="35">
        <v>7</v>
      </c>
      <c r="Q16" s="36">
        <f t="shared" si="0"/>
        <v>8.1999999999999993</v>
      </c>
      <c r="R16" s="37" t="str">
        <f t="shared" si="1"/>
        <v>B+</v>
      </c>
      <c r="S16" s="38" t="str">
        <f t="shared" si="2"/>
        <v>Khá</v>
      </c>
      <c r="T16" s="39" t="str">
        <f t="shared" si="3"/>
        <v/>
      </c>
      <c r="U16" s="89" t="s">
        <v>1674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1558</v>
      </c>
      <c r="D17" s="30" t="s">
        <v>628</v>
      </c>
      <c r="E17" s="31" t="s">
        <v>229</v>
      </c>
      <c r="F17" s="32" t="s">
        <v>1559</v>
      </c>
      <c r="G17" s="29" t="s">
        <v>1560</v>
      </c>
      <c r="H17" s="33">
        <v>0</v>
      </c>
      <c r="I17" s="33">
        <v>0</v>
      </c>
      <c r="J17" s="33" t="s">
        <v>28</v>
      </c>
      <c r="K17" s="33">
        <v>0</v>
      </c>
      <c r="L17" s="41"/>
      <c r="M17" s="41"/>
      <c r="N17" s="41"/>
      <c r="O17" s="110"/>
      <c r="P17" s="35" t="s">
        <v>1934</v>
      </c>
      <c r="Q17" s="36">
        <f t="shared" si="0"/>
        <v>0</v>
      </c>
      <c r="R17" s="37" t="str">
        <f t="shared" si="1"/>
        <v>F</v>
      </c>
      <c r="S17" s="38" t="str">
        <f t="shared" si="2"/>
        <v>Kém</v>
      </c>
      <c r="T17" s="39" t="str">
        <f t="shared" si="3"/>
        <v>Không đủ ĐKDT</v>
      </c>
      <c r="U17" s="89" t="s">
        <v>1674</v>
      </c>
      <c r="V17" s="3"/>
      <c r="W17" s="27"/>
      <c r="X17" s="78" t="str">
        <f t="shared" si="4"/>
        <v>Học lại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1561</v>
      </c>
      <c r="D18" s="30" t="s">
        <v>1562</v>
      </c>
      <c r="E18" s="31" t="s">
        <v>1563</v>
      </c>
      <c r="F18" s="32" t="s">
        <v>1564</v>
      </c>
      <c r="G18" s="29" t="s">
        <v>213</v>
      </c>
      <c r="H18" s="33">
        <v>8</v>
      </c>
      <c r="I18" s="33">
        <v>3</v>
      </c>
      <c r="J18" s="33" t="s">
        <v>28</v>
      </c>
      <c r="K18" s="33">
        <v>7</v>
      </c>
      <c r="L18" s="41"/>
      <c r="M18" s="41"/>
      <c r="N18" s="41"/>
      <c r="O18" s="110"/>
      <c r="P18" s="35">
        <v>3.5</v>
      </c>
      <c r="Q18" s="36">
        <f t="shared" si="0"/>
        <v>4.5999999999999996</v>
      </c>
      <c r="R18" s="37" t="str">
        <f t="shared" si="1"/>
        <v>D</v>
      </c>
      <c r="S18" s="38" t="str">
        <f t="shared" si="2"/>
        <v>Trung bình yếu</v>
      </c>
      <c r="T18" s="39" t="str">
        <f t="shared" si="3"/>
        <v/>
      </c>
      <c r="U18" s="89" t="s">
        <v>1674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1565</v>
      </c>
      <c r="D19" s="30" t="s">
        <v>115</v>
      </c>
      <c r="E19" s="31" t="s">
        <v>80</v>
      </c>
      <c r="F19" s="32" t="s">
        <v>1566</v>
      </c>
      <c r="G19" s="29" t="s">
        <v>1249</v>
      </c>
      <c r="H19" s="33">
        <v>0</v>
      </c>
      <c r="I19" s="33">
        <v>0</v>
      </c>
      <c r="J19" s="33" t="s">
        <v>28</v>
      </c>
      <c r="K19" s="33">
        <v>0</v>
      </c>
      <c r="L19" s="41"/>
      <c r="M19" s="41"/>
      <c r="N19" s="41"/>
      <c r="O19" s="110"/>
      <c r="P19" s="35" t="s">
        <v>1934</v>
      </c>
      <c r="Q19" s="36">
        <f t="shared" si="0"/>
        <v>0</v>
      </c>
      <c r="R19" s="37" t="str">
        <f t="shared" si="1"/>
        <v>F</v>
      </c>
      <c r="S19" s="38" t="str">
        <f t="shared" si="2"/>
        <v>Kém</v>
      </c>
      <c r="T19" s="39" t="str">
        <f t="shared" si="3"/>
        <v>Không đủ ĐKDT</v>
      </c>
      <c r="U19" s="89" t="s">
        <v>1674</v>
      </c>
      <c r="V19" s="3"/>
      <c r="W19" s="27"/>
      <c r="X19" s="78" t="str">
        <f t="shared" si="4"/>
        <v>Học lại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1567</v>
      </c>
      <c r="D20" s="30" t="s">
        <v>1568</v>
      </c>
      <c r="E20" s="31" t="s">
        <v>243</v>
      </c>
      <c r="F20" s="32" t="s">
        <v>672</v>
      </c>
      <c r="G20" s="29" t="s">
        <v>275</v>
      </c>
      <c r="H20" s="33">
        <v>0</v>
      </c>
      <c r="I20" s="33">
        <v>1</v>
      </c>
      <c r="J20" s="33" t="s">
        <v>28</v>
      </c>
      <c r="K20" s="33">
        <v>0</v>
      </c>
      <c r="L20" s="41"/>
      <c r="M20" s="41"/>
      <c r="N20" s="41"/>
      <c r="O20" s="110"/>
      <c r="P20" s="35" t="s">
        <v>1934</v>
      </c>
      <c r="Q20" s="36">
        <f t="shared" si="0"/>
        <v>0.2</v>
      </c>
      <c r="R20" s="37" t="str">
        <f t="shared" si="1"/>
        <v>F</v>
      </c>
      <c r="S20" s="38" t="str">
        <f t="shared" si="2"/>
        <v>Kém</v>
      </c>
      <c r="T20" s="39" t="str">
        <f t="shared" si="3"/>
        <v>Không đủ ĐKDT</v>
      </c>
      <c r="U20" s="89" t="s">
        <v>1674</v>
      </c>
      <c r="V20" s="3"/>
      <c r="W20" s="27"/>
      <c r="X20" s="78" t="str">
        <f t="shared" si="4"/>
        <v>Học lại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1569</v>
      </c>
      <c r="D21" s="30" t="s">
        <v>1570</v>
      </c>
      <c r="E21" s="31" t="s">
        <v>95</v>
      </c>
      <c r="F21" s="32" t="s">
        <v>1571</v>
      </c>
      <c r="G21" s="29" t="s">
        <v>213</v>
      </c>
      <c r="H21" s="33">
        <v>8</v>
      </c>
      <c r="I21" s="33">
        <v>7</v>
      </c>
      <c r="J21" s="33" t="s">
        <v>28</v>
      </c>
      <c r="K21" s="33">
        <v>8</v>
      </c>
      <c r="L21" s="41"/>
      <c r="M21" s="41"/>
      <c r="N21" s="41"/>
      <c r="O21" s="110"/>
      <c r="P21" s="35">
        <v>6</v>
      </c>
      <c r="Q21" s="36">
        <f t="shared" si="0"/>
        <v>6.8</v>
      </c>
      <c r="R21" s="37" t="str">
        <f t="shared" si="1"/>
        <v>C+</v>
      </c>
      <c r="S21" s="38" t="str">
        <f t="shared" si="2"/>
        <v>Trung bình</v>
      </c>
      <c r="T21" s="39" t="str">
        <f t="shared" si="3"/>
        <v/>
      </c>
      <c r="U21" s="89" t="s">
        <v>1674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1572</v>
      </c>
      <c r="D22" s="30" t="s">
        <v>748</v>
      </c>
      <c r="E22" s="31" t="s">
        <v>95</v>
      </c>
      <c r="F22" s="32" t="s">
        <v>1573</v>
      </c>
      <c r="G22" s="29" t="s">
        <v>1069</v>
      </c>
      <c r="H22" s="33">
        <v>8</v>
      </c>
      <c r="I22" s="33">
        <v>8.5</v>
      </c>
      <c r="J22" s="33" t="s">
        <v>28</v>
      </c>
      <c r="K22" s="33">
        <v>10</v>
      </c>
      <c r="L22" s="41"/>
      <c r="M22" s="41"/>
      <c r="N22" s="41"/>
      <c r="O22" s="110"/>
      <c r="P22" s="35">
        <v>9</v>
      </c>
      <c r="Q22" s="36">
        <f t="shared" si="0"/>
        <v>9</v>
      </c>
      <c r="R22" s="37" t="str">
        <f t="shared" si="1"/>
        <v>A+</v>
      </c>
      <c r="S22" s="38" t="str">
        <f t="shared" si="2"/>
        <v>Giỏi</v>
      </c>
      <c r="T22" s="39" t="str">
        <f t="shared" si="3"/>
        <v/>
      </c>
      <c r="U22" s="89" t="s">
        <v>1674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1574</v>
      </c>
      <c r="D23" s="30" t="s">
        <v>1575</v>
      </c>
      <c r="E23" s="31" t="s">
        <v>95</v>
      </c>
      <c r="F23" s="32" t="s">
        <v>334</v>
      </c>
      <c r="G23" s="29" t="s">
        <v>195</v>
      </c>
      <c r="H23" s="33">
        <v>10</v>
      </c>
      <c r="I23" s="33">
        <v>9</v>
      </c>
      <c r="J23" s="33" t="s">
        <v>28</v>
      </c>
      <c r="K23" s="33">
        <v>9</v>
      </c>
      <c r="L23" s="41"/>
      <c r="M23" s="41"/>
      <c r="N23" s="41"/>
      <c r="O23" s="110"/>
      <c r="P23" s="35">
        <v>2</v>
      </c>
      <c r="Q23" s="36">
        <f t="shared" si="0"/>
        <v>5.6</v>
      </c>
      <c r="R23" s="37" t="str">
        <f t="shared" si="1"/>
        <v>C</v>
      </c>
      <c r="S23" s="38" t="str">
        <f t="shared" si="2"/>
        <v>Trung bình</v>
      </c>
      <c r="T23" s="39" t="str">
        <f t="shared" si="3"/>
        <v/>
      </c>
      <c r="U23" s="89" t="s">
        <v>1674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1576</v>
      </c>
      <c r="D24" s="30" t="s">
        <v>364</v>
      </c>
      <c r="E24" s="31" t="s">
        <v>483</v>
      </c>
      <c r="F24" s="32" t="s">
        <v>240</v>
      </c>
      <c r="G24" s="29" t="s">
        <v>206</v>
      </c>
      <c r="H24" s="33">
        <v>10</v>
      </c>
      <c r="I24" s="33">
        <v>8</v>
      </c>
      <c r="J24" s="33" t="s">
        <v>28</v>
      </c>
      <c r="K24" s="33">
        <v>8</v>
      </c>
      <c r="L24" s="41"/>
      <c r="M24" s="41"/>
      <c r="N24" s="41"/>
      <c r="O24" s="110"/>
      <c r="P24" s="35">
        <v>9.5</v>
      </c>
      <c r="Q24" s="36">
        <f t="shared" si="0"/>
        <v>9</v>
      </c>
      <c r="R24" s="37" t="str">
        <f t="shared" si="1"/>
        <v>A+</v>
      </c>
      <c r="S24" s="38" t="str">
        <f t="shared" si="2"/>
        <v>Giỏi</v>
      </c>
      <c r="T24" s="39" t="str">
        <f t="shared" si="3"/>
        <v/>
      </c>
      <c r="U24" s="89" t="s">
        <v>1674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1577</v>
      </c>
      <c r="D25" s="30" t="s">
        <v>1578</v>
      </c>
      <c r="E25" s="31" t="s">
        <v>99</v>
      </c>
      <c r="F25" s="32" t="s">
        <v>460</v>
      </c>
      <c r="G25" s="29" t="s">
        <v>210</v>
      </c>
      <c r="H25" s="33">
        <v>10</v>
      </c>
      <c r="I25" s="33">
        <v>9</v>
      </c>
      <c r="J25" s="33" t="s">
        <v>28</v>
      </c>
      <c r="K25" s="33">
        <v>8</v>
      </c>
      <c r="L25" s="41"/>
      <c r="M25" s="41"/>
      <c r="N25" s="41"/>
      <c r="O25" s="110"/>
      <c r="P25" s="35">
        <v>7</v>
      </c>
      <c r="Q25" s="36">
        <f t="shared" si="0"/>
        <v>7.9</v>
      </c>
      <c r="R25" s="37" t="str">
        <f t="shared" si="1"/>
        <v>B</v>
      </c>
      <c r="S25" s="38" t="str">
        <f t="shared" si="2"/>
        <v>Khá</v>
      </c>
      <c r="T25" s="39" t="str">
        <f t="shared" si="3"/>
        <v/>
      </c>
      <c r="U25" s="89" t="s">
        <v>1674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1579</v>
      </c>
      <c r="D26" s="30" t="s">
        <v>103</v>
      </c>
      <c r="E26" s="31" t="s">
        <v>99</v>
      </c>
      <c r="F26" s="32" t="s">
        <v>1580</v>
      </c>
      <c r="G26" s="29" t="s">
        <v>339</v>
      </c>
      <c r="H26" s="33">
        <v>9</v>
      </c>
      <c r="I26" s="33">
        <v>9</v>
      </c>
      <c r="J26" s="33" t="s">
        <v>28</v>
      </c>
      <c r="K26" s="33">
        <v>10</v>
      </c>
      <c r="L26" s="41"/>
      <c r="M26" s="41"/>
      <c r="N26" s="41"/>
      <c r="O26" s="110"/>
      <c r="P26" s="35">
        <v>8</v>
      </c>
      <c r="Q26" s="36">
        <f t="shared" si="0"/>
        <v>8.6999999999999993</v>
      </c>
      <c r="R26" s="37" t="str">
        <f t="shared" si="1"/>
        <v>A</v>
      </c>
      <c r="S26" s="38" t="str">
        <f t="shared" si="2"/>
        <v>Giỏi</v>
      </c>
      <c r="T26" s="39" t="str">
        <f t="shared" si="3"/>
        <v/>
      </c>
      <c r="U26" s="89" t="s">
        <v>1674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1581</v>
      </c>
      <c r="D27" s="30" t="s">
        <v>815</v>
      </c>
      <c r="E27" s="31" t="s">
        <v>99</v>
      </c>
      <c r="F27" s="32" t="s">
        <v>724</v>
      </c>
      <c r="G27" s="29" t="s">
        <v>275</v>
      </c>
      <c r="H27" s="33">
        <v>9</v>
      </c>
      <c r="I27" s="33">
        <v>10</v>
      </c>
      <c r="J27" s="33" t="s">
        <v>28</v>
      </c>
      <c r="K27" s="33">
        <v>10</v>
      </c>
      <c r="L27" s="41"/>
      <c r="M27" s="41"/>
      <c r="N27" s="41"/>
      <c r="O27" s="110"/>
      <c r="P27" s="35">
        <v>9</v>
      </c>
      <c r="Q27" s="36">
        <f t="shared" si="0"/>
        <v>9.4</v>
      </c>
      <c r="R27" s="37" t="str">
        <f t="shared" si="1"/>
        <v>A+</v>
      </c>
      <c r="S27" s="38" t="str">
        <f t="shared" si="2"/>
        <v>Giỏi</v>
      </c>
      <c r="T27" s="39" t="str">
        <f t="shared" si="3"/>
        <v/>
      </c>
      <c r="U27" s="89" t="s">
        <v>1674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1582</v>
      </c>
      <c r="D28" s="30" t="s">
        <v>1583</v>
      </c>
      <c r="E28" s="31" t="s">
        <v>269</v>
      </c>
      <c r="F28" s="32" t="s">
        <v>1584</v>
      </c>
      <c r="G28" s="29" t="s">
        <v>249</v>
      </c>
      <c r="H28" s="33">
        <v>10</v>
      </c>
      <c r="I28" s="33">
        <v>10</v>
      </c>
      <c r="J28" s="33" t="s">
        <v>28</v>
      </c>
      <c r="K28" s="33">
        <v>9</v>
      </c>
      <c r="L28" s="41"/>
      <c r="M28" s="41"/>
      <c r="N28" s="41"/>
      <c r="O28" s="110"/>
      <c r="P28" s="35">
        <v>7.5</v>
      </c>
      <c r="Q28" s="36">
        <f t="shared" si="0"/>
        <v>8.6</v>
      </c>
      <c r="R28" s="37" t="str">
        <f t="shared" si="1"/>
        <v>A</v>
      </c>
      <c r="S28" s="38" t="str">
        <f t="shared" si="2"/>
        <v>Giỏi</v>
      </c>
      <c r="T28" s="39" t="str">
        <f t="shared" si="3"/>
        <v/>
      </c>
      <c r="U28" s="89" t="s">
        <v>1674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1585</v>
      </c>
      <c r="D29" s="30" t="s">
        <v>1586</v>
      </c>
      <c r="E29" s="31" t="s">
        <v>273</v>
      </c>
      <c r="F29" s="32" t="s">
        <v>618</v>
      </c>
      <c r="G29" s="29" t="s">
        <v>299</v>
      </c>
      <c r="H29" s="33">
        <v>9</v>
      </c>
      <c r="I29" s="33">
        <v>8</v>
      </c>
      <c r="J29" s="33" t="s">
        <v>28</v>
      </c>
      <c r="K29" s="33">
        <v>8</v>
      </c>
      <c r="L29" s="41"/>
      <c r="M29" s="41"/>
      <c r="N29" s="41"/>
      <c r="O29" s="110"/>
      <c r="P29" s="35">
        <v>7.5</v>
      </c>
      <c r="Q29" s="36">
        <f t="shared" si="0"/>
        <v>7.9</v>
      </c>
      <c r="R29" s="37" t="str">
        <f t="shared" si="1"/>
        <v>B</v>
      </c>
      <c r="S29" s="38" t="str">
        <f t="shared" si="2"/>
        <v>Khá</v>
      </c>
      <c r="T29" s="39" t="str">
        <f t="shared" si="3"/>
        <v/>
      </c>
      <c r="U29" s="89" t="s">
        <v>1674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1587</v>
      </c>
      <c r="D30" s="30" t="s">
        <v>370</v>
      </c>
      <c r="E30" s="31" t="s">
        <v>273</v>
      </c>
      <c r="F30" s="32" t="s">
        <v>1588</v>
      </c>
      <c r="G30" s="29" t="s">
        <v>199</v>
      </c>
      <c r="H30" s="33">
        <v>10</v>
      </c>
      <c r="I30" s="33">
        <v>8.5</v>
      </c>
      <c r="J30" s="33" t="s">
        <v>28</v>
      </c>
      <c r="K30" s="33">
        <v>10</v>
      </c>
      <c r="L30" s="41"/>
      <c r="M30" s="41"/>
      <c r="N30" s="41"/>
      <c r="O30" s="110"/>
      <c r="P30" s="35">
        <v>3.5</v>
      </c>
      <c r="Q30" s="36">
        <f t="shared" si="0"/>
        <v>6.5</v>
      </c>
      <c r="R30" s="37" t="str">
        <f t="shared" si="1"/>
        <v>C+</v>
      </c>
      <c r="S30" s="38" t="str">
        <f t="shared" si="2"/>
        <v>Trung bình</v>
      </c>
      <c r="T30" s="39" t="str">
        <f t="shared" si="3"/>
        <v/>
      </c>
      <c r="U30" s="89" t="s">
        <v>1674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1589</v>
      </c>
      <c r="D31" s="30" t="s">
        <v>1590</v>
      </c>
      <c r="E31" s="31" t="s">
        <v>284</v>
      </c>
      <c r="F31" s="32" t="s">
        <v>507</v>
      </c>
      <c r="G31" s="29" t="s">
        <v>206</v>
      </c>
      <c r="H31" s="33">
        <v>9</v>
      </c>
      <c r="I31" s="33">
        <v>8.5</v>
      </c>
      <c r="J31" s="33" t="s">
        <v>28</v>
      </c>
      <c r="K31" s="33">
        <v>8</v>
      </c>
      <c r="L31" s="41"/>
      <c r="M31" s="41"/>
      <c r="N31" s="41"/>
      <c r="O31" s="110"/>
      <c r="P31" s="35">
        <v>7.5</v>
      </c>
      <c r="Q31" s="36">
        <f t="shared" si="0"/>
        <v>8</v>
      </c>
      <c r="R31" s="37" t="str">
        <f t="shared" si="1"/>
        <v>B+</v>
      </c>
      <c r="S31" s="38" t="str">
        <f t="shared" si="2"/>
        <v>Khá</v>
      </c>
      <c r="T31" s="39" t="str">
        <f t="shared" si="3"/>
        <v/>
      </c>
      <c r="U31" s="89" t="s">
        <v>1674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1591</v>
      </c>
      <c r="D32" s="30" t="s">
        <v>292</v>
      </c>
      <c r="E32" s="31" t="s">
        <v>284</v>
      </c>
      <c r="F32" s="32" t="s">
        <v>298</v>
      </c>
      <c r="G32" s="29" t="s">
        <v>210</v>
      </c>
      <c r="H32" s="33">
        <v>9</v>
      </c>
      <c r="I32" s="33">
        <v>9.5</v>
      </c>
      <c r="J32" s="33" t="s">
        <v>28</v>
      </c>
      <c r="K32" s="33">
        <v>10</v>
      </c>
      <c r="L32" s="41"/>
      <c r="M32" s="41"/>
      <c r="N32" s="41"/>
      <c r="O32" s="110"/>
      <c r="P32" s="35">
        <v>8</v>
      </c>
      <c r="Q32" s="36">
        <f t="shared" si="0"/>
        <v>8.8000000000000007</v>
      </c>
      <c r="R32" s="37" t="str">
        <f t="shared" si="1"/>
        <v>A</v>
      </c>
      <c r="S32" s="38" t="str">
        <f t="shared" si="2"/>
        <v>Giỏi</v>
      </c>
      <c r="T32" s="39" t="str">
        <f t="shared" si="3"/>
        <v/>
      </c>
      <c r="U32" s="89" t="s">
        <v>1674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1592</v>
      </c>
      <c r="D33" s="30" t="s">
        <v>1593</v>
      </c>
      <c r="E33" s="31" t="s">
        <v>284</v>
      </c>
      <c r="F33" s="32" t="s">
        <v>1594</v>
      </c>
      <c r="G33" s="29" t="s">
        <v>1190</v>
      </c>
      <c r="H33" s="33">
        <v>8</v>
      </c>
      <c r="I33" s="33">
        <v>5</v>
      </c>
      <c r="J33" s="33" t="s">
        <v>28</v>
      </c>
      <c r="K33" s="33">
        <v>6</v>
      </c>
      <c r="L33" s="41"/>
      <c r="M33" s="41"/>
      <c r="N33" s="41"/>
      <c r="O33" s="110"/>
      <c r="P33" s="35">
        <v>2.5</v>
      </c>
      <c r="Q33" s="36">
        <f t="shared" si="0"/>
        <v>4.3</v>
      </c>
      <c r="R33" s="37" t="str">
        <f t="shared" si="1"/>
        <v>D</v>
      </c>
      <c r="S33" s="38" t="str">
        <f t="shared" si="2"/>
        <v>Trung bình yếu</v>
      </c>
      <c r="T33" s="39" t="str">
        <f t="shared" si="3"/>
        <v/>
      </c>
      <c r="U33" s="89" t="s">
        <v>1674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1595</v>
      </c>
      <c r="D34" s="30" t="s">
        <v>1596</v>
      </c>
      <c r="E34" s="31" t="s">
        <v>831</v>
      </c>
      <c r="F34" s="32" t="s">
        <v>216</v>
      </c>
      <c r="G34" s="29" t="s">
        <v>210</v>
      </c>
      <c r="H34" s="33">
        <v>10</v>
      </c>
      <c r="I34" s="33">
        <v>10</v>
      </c>
      <c r="J34" s="33" t="s">
        <v>28</v>
      </c>
      <c r="K34" s="33">
        <v>10</v>
      </c>
      <c r="L34" s="41"/>
      <c r="M34" s="41"/>
      <c r="N34" s="41"/>
      <c r="O34" s="110"/>
      <c r="P34" s="35">
        <v>4</v>
      </c>
      <c r="Q34" s="36">
        <f t="shared" si="0"/>
        <v>7</v>
      </c>
      <c r="R34" s="37" t="str">
        <f t="shared" si="1"/>
        <v>B</v>
      </c>
      <c r="S34" s="38" t="str">
        <f t="shared" si="2"/>
        <v>Khá</v>
      </c>
      <c r="T34" s="39" t="str">
        <f t="shared" si="3"/>
        <v/>
      </c>
      <c r="U34" s="89" t="s">
        <v>1674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1597</v>
      </c>
      <c r="D35" s="30" t="s">
        <v>71</v>
      </c>
      <c r="E35" s="31" t="s">
        <v>996</v>
      </c>
      <c r="F35" s="32" t="s">
        <v>1179</v>
      </c>
      <c r="G35" s="29" t="s">
        <v>257</v>
      </c>
      <c r="H35" s="33">
        <v>10</v>
      </c>
      <c r="I35" s="33">
        <v>7.5</v>
      </c>
      <c r="J35" s="33" t="s">
        <v>28</v>
      </c>
      <c r="K35" s="33">
        <v>10</v>
      </c>
      <c r="L35" s="41"/>
      <c r="M35" s="41"/>
      <c r="N35" s="41"/>
      <c r="O35" s="110"/>
      <c r="P35" s="35">
        <v>5</v>
      </c>
      <c r="Q35" s="36">
        <f t="shared" si="0"/>
        <v>7</v>
      </c>
      <c r="R35" s="37" t="str">
        <f t="shared" si="1"/>
        <v>B</v>
      </c>
      <c r="S35" s="38" t="str">
        <f t="shared" si="2"/>
        <v>Khá</v>
      </c>
      <c r="T35" s="39" t="str">
        <f t="shared" si="3"/>
        <v/>
      </c>
      <c r="U35" s="89" t="s">
        <v>1674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1598</v>
      </c>
      <c r="D36" s="30" t="s">
        <v>530</v>
      </c>
      <c r="E36" s="31" t="s">
        <v>996</v>
      </c>
      <c r="F36" s="32" t="s">
        <v>813</v>
      </c>
      <c r="G36" s="29" t="s">
        <v>339</v>
      </c>
      <c r="H36" s="33">
        <v>9</v>
      </c>
      <c r="I36" s="33">
        <v>9</v>
      </c>
      <c r="J36" s="33" t="s">
        <v>28</v>
      </c>
      <c r="K36" s="33">
        <v>10</v>
      </c>
      <c r="L36" s="41"/>
      <c r="M36" s="41"/>
      <c r="N36" s="41"/>
      <c r="O36" s="110"/>
      <c r="P36" s="35">
        <v>6</v>
      </c>
      <c r="Q36" s="36">
        <f t="shared" si="0"/>
        <v>7.7</v>
      </c>
      <c r="R36" s="37" t="str">
        <f t="shared" si="1"/>
        <v>B</v>
      </c>
      <c r="S36" s="38" t="str">
        <f t="shared" si="2"/>
        <v>Khá</v>
      </c>
      <c r="T36" s="39" t="str">
        <f t="shared" si="3"/>
        <v/>
      </c>
      <c r="U36" s="89" t="s">
        <v>1674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1599</v>
      </c>
      <c r="D37" s="30" t="s">
        <v>1600</v>
      </c>
      <c r="E37" s="31" t="s">
        <v>112</v>
      </c>
      <c r="F37" s="32" t="s">
        <v>1375</v>
      </c>
      <c r="G37" s="29" t="s">
        <v>275</v>
      </c>
      <c r="H37" s="33">
        <v>6</v>
      </c>
      <c r="I37" s="33">
        <v>7</v>
      </c>
      <c r="J37" s="33" t="s">
        <v>28</v>
      </c>
      <c r="K37" s="33">
        <v>1</v>
      </c>
      <c r="L37" s="41"/>
      <c r="M37" s="41"/>
      <c r="N37" s="41"/>
      <c r="O37" s="110"/>
      <c r="P37" s="35">
        <v>1.5</v>
      </c>
      <c r="Q37" s="36">
        <f t="shared" si="0"/>
        <v>3</v>
      </c>
      <c r="R37" s="37" t="str">
        <f t="shared" si="1"/>
        <v>F</v>
      </c>
      <c r="S37" s="38" t="str">
        <f t="shared" si="2"/>
        <v>Kém</v>
      </c>
      <c r="T37" s="39" t="str">
        <f t="shared" si="3"/>
        <v/>
      </c>
      <c r="U37" s="89" t="s">
        <v>1674</v>
      </c>
      <c r="V37" s="3"/>
      <c r="W37" s="27"/>
      <c r="X37" s="78" t="str">
        <f t="shared" si="4"/>
        <v>Học lại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1601</v>
      </c>
      <c r="D38" s="30" t="s">
        <v>1602</v>
      </c>
      <c r="E38" s="31" t="s">
        <v>112</v>
      </c>
      <c r="F38" s="32" t="s">
        <v>866</v>
      </c>
      <c r="G38" s="29" t="s">
        <v>234</v>
      </c>
      <c r="H38" s="33">
        <v>8</v>
      </c>
      <c r="I38" s="33">
        <v>4</v>
      </c>
      <c r="J38" s="33" t="s">
        <v>28</v>
      </c>
      <c r="K38" s="33">
        <v>3</v>
      </c>
      <c r="L38" s="41"/>
      <c r="M38" s="41"/>
      <c r="N38" s="41"/>
      <c r="O38" s="110"/>
      <c r="P38" s="35">
        <v>2</v>
      </c>
      <c r="Q38" s="36">
        <f t="shared" si="0"/>
        <v>3.2</v>
      </c>
      <c r="R38" s="37" t="str">
        <f t="shared" si="1"/>
        <v>F</v>
      </c>
      <c r="S38" s="38" t="str">
        <f t="shared" si="2"/>
        <v>Kém</v>
      </c>
      <c r="T38" s="39" t="str">
        <f t="shared" si="3"/>
        <v/>
      </c>
      <c r="U38" s="89" t="s">
        <v>1674</v>
      </c>
      <c r="V38" s="3"/>
      <c r="W38" s="27"/>
      <c r="X38" s="78" t="str">
        <f t="shared" si="4"/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1603</v>
      </c>
      <c r="D39" s="30" t="s">
        <v>197</v>
      </c>
      <c r="E39" s="31" t="s">
        <v>112</v>
      </c>
      <c r="F39" s="32" t="s">
        <v>936</v>
      </c>
      <c r="G39" s="29" t="s">
        <v>249</v>
      </c>
      <c r="H39" s="33">
        <v>8</v>
      </c>
      <c r="I39" s="33">
        <v>6.5</v>
      </c>
      <c r="J39" s="33" t="s">
        <v>28</v>
      </c>
      <c r="K39" s="33">
        <v>7</v>
      </c>
      <c r="L39" s="41"/>
      <c r="M39" s="41"/>
      <c r="N39" s="41"/>
      <c r="O39" s="110"/>
      <c r="P39" s="35">
        <v>5.5</v>
      </c>
      <c r="Q39" s="36">
        <f t="shared" si="0"/>
        <v>6.3</v>
      </c>
      <c r="R39" s="37" t="str">
        <f t="shared" si="1"/>
        <v>C</v>
      </c>
      <c r="S39" s="38" t="str">
        <f t="shared" si="2"/>
        <v>Trung bình</v>
      </c>
      <c r="T39" s="39" t="str">
        <f t="shared" si="3"/>
        <v/>
      </c>
      <c r="U39" s="89" t="s">
        <v>1674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1604</v>
      </c>
      <c r="D40" s="30" t="s">
        <v>698</v>
      </c>
      <c r="E40" s="31" t="s">
        <v>112</v>
      </c>
      <c r="F40" s="32" t="s">
        <v>650</v>
      </c>
      <c r="G40" s="29" t="s">
        <v>234</v>
      </c>
      <c r="H40" s="33">
        <v>6</v>
      </c>
      <c r="I40" s="33">
        <v>4.5</v>
      </c>
      <c r="J40" s="33" t="s">
        <v>28</v>
      </c>
      <c r="K40" s="33">
        <v>10</v>
      </c>
      <c r="L40" s="41"/>
      <c r="M40" s="41"/>
      <c r="N40" s="41"/>
      <c r="O40" s="110"/>
      <c r="P40" s="35">
        <v>9.5</v>
      </c>
      <c r="Q40" s="36">
        <f t="shared" si="0"/>
        <v>8.3000000000000007</v>
      </c>
      <c r="R40" s="37" t="str">
        <f t="shared" si="1"/>
        <v>B+</v>
      </c>
      <c r="S40" s="38" t="str">
        <f t="shared" si="2"/>
        <v>Khá</v>
      </c>
      <c r="T40" s="39" t="str">
        <f t="shared" si="3"/>
        <v/>
      </c>
      <c r="U40" s="89" t="s">
        <v>1674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1605</v>
      </c>
      <c r="D41" s="30" t="s">
        <v>643</v>
      </c>
      <c r="E41" s="31" t="s">
        <v>122</v>
      </c>
      <c r="F41" s="32" t="s">
        <v>1606</v>
      </c>
      <c r="G41" s="29" t="s">
        <v>257</v>
      </c>
      <c r="H41" s="33">
        <v>7</v>
      </c>
      <c r="I41" s="33">
        <v>3.5</v>
      </c>
      <c r="J41" s="33" t="s">
        <v>28</v>
      </c>
      <c r="K41" s="33">
        <v>1</v>
      </c>
      <c r="L41" s="41"/>
      <c r="M41" s="41"/>
      <c r="N41" s="41"/>
      <c r="O41" s="110"/>
      <c r="P41" s="35">
        <v>5</v>
      </c>
      <c r="Q41" s="36">
        <f t="shared" si="0"/>
        <v>4.0999999999999996</v>
      </c>
      <c r="R41" s="37" t="str">
        <f t="shared" si="1"/>
        <v>D</v>
      </c>
      <c r="S41" s="38" t="str">
        <f t="shared" si="2"/>
        <v>Trung bình yếu</v>
      </c>
      <c r="T41" s="39" t="str">
        <f t="shared" si="3"/>
        <v/>
      </c>
      <c r="U41" s="89" t="s">
        <v>1674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1607</v>
      </c>
      <c r="D42" s="30" t="s">
        <v>1608</v>
      </c>
      <c r="E42" s="31" t="s">
        <v>1609</v>
      </c>
      <c r="F42" s="32" t="s">
        <v>811</v>
      </c>
      <c r="G42" s="29" t="s">
        <v>234</v>
      </c>
      <c r="H42" s="33">
        <v>9</v>
      </c>
      <c r="I42" s="33">
        <v>8.5</v>
      </c>
      <c r="J42" s="33" t="s">
        <v>28</v>
      </c>
      <c r="K42" s="33">
        <v>7</v>
      </c>
      <c r="L42" s="41"/>
      <c r="M42" s="41"/>
      <c r="N42" s="41"/>
      <c r="O42" s="110"/>
      <c r="P42" s="35">
        <v>6</v>
      </c>
      <c r="Q42" s="36">
        <f t="shared" ref="Q42:Q72" si="5">ROUND(SUMPRODUCT(H42:P42,$H$9:$P$9)/100,1)</f>
        <v>7</v>
      </c>
      <c r="R42" s="37" t="str">
        <f t="shared" ref="R42:R72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8" t="str">
        <f t="shared" ref="S42:S72" si="7">IF($Q42&lt;4,"Kém",IF(AND($Q42&gt;=4,$Q42&lt;=5.4),"Trung bình yếu",IF(AND($Q42&gt;=5.5,$Q42&lt;=6.9),"Trung bình",IF(AND($Q42&gt;=7,$Q42&lt;=8.4),"Khá",IF(AND($Q42&gt;=8.5,$Q42&lt;=10),"Giỏi","")))))</f>
        <v>Khá</v>
      </c>
      <c r="T42" s="39" t="str">
        <f t="shared" si="3"/>
        <v/>
      </c>
      <c r="U42" s="89" t="s">
        <v>1675</v>
      </c>
      <c r="V42" s="3"/>
      <c r="W42" s="27"/>
      <c r="X42" s="78" t="str">
        <f t="shared" ref="X42:X72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1610</v>
      </c>
      <c r="D43" s="30" t="s">
        <v>364</v>
      </c>
      <c r="E43" s="31" t="s">
        <v>126</v>
      </c>
      <c r="F43" s="32" t="s">
        <v>989</v>
      </c>
      <c r="G43" s="29" t="s">
        <v>249</v>
      </c>
      <c r="H43" s="33">
        <v>10</v>
      </c>
      <c r="I43" s="33">
        <v>6</v>
      </c>
      <c r="J43" s="33" t="s">
        <v>28</v>
      </c>
      <c r="K43" s="33">
        <v>10</v>
      </c>
      <c r="L43" s="41"/>
      <c r="M43" s="41"/>
      <c r="N43" s="41"/>
      <c r="O43" s="110"/>
      <c r="P43" s="35">
        <v>7.5</v>
      </c>
      <c r="Q43" s="36">
        <f t="shared" si="5"/>
        <v>8</v>
      </c>
      <c r="R43" s="37" t="str">
        <f t="shared" si="6"/>
        <v>B+</v>
      </c>
      <c r="S43" s="38" t="str">
        <f t="shared" si="7"/>
        <v>Khá</v>
      </c>
      <c r="T43" s="39" t="str">
        <f t="shared" si="3"/>
        <v/>
      </c>
      <c r="U43" s="89" t="s">
        <v>1675</v>
      </c>
      <c r="V43" s="3"/>
      <c r="W43" s="27"/>
      <c r="X43" s="78" t="str">
        <f t="shared" si="8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1611</v>
      </c>
      <c r="D44" s="30" t="s">
        <v>748</v>
      </c>
      <c r="E44" s="31" t="s">
        <v>126</v>
      </c>
      <c r="F44" s="32" t="s">
        <v>1044</v>
      </c>
      <c r="G44" s="29" t="s">
        <v>210</v>
      </c>
      <c r="H44" s="33">
        <v>10</v>
      </c>
      <c r="I44" s="33">
        <v>6.5</v>
      </c>
      <c r="J44" s="33" t="s">
        <v>28</v>
      </c>
      <c r="K44" s="33">
        <v>10</v>
      </c>
      <c r="L44" s="41"/>
      <c r="M44" s="41"/>
      <c r="N44" s="41"/>
      <c r="O44" s="110"/>
      <c r="P44" s="35">
        <v>3</v>
      </c>
      <c r="Q44" s="36">
        <f t="shared" si="5"/>
        <v>5.8</v>
      </c>
      <c r="R44" s="37" t="str">
        <f t="shared" si="6"/>
        <v>C</v>
      </c>
      <c r="S44" s="38" t="str">
        <f t="shared" si="7"/>
        <v>Trung bình</v>
      </c>
      <c r="T44" s="39" t="str">
        <f t="shared" si="3"/>
        <v/>
      </c>
      <c r="U44" s="89" t="s">
        <v>1675</v>
      </c>
      <c r="V44" s="3"/>
      <c r="W44" s="27"/>
      <c r="X44" s="78" t="str">
        <f t="shared" si="8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1612</v>
      </c>
      <c r="D45" s="30" t="s">
        <v>111</v>
      </c>
      <c r="E45" s="31" t="s">
        <v>701</v>
      </c>
      <c r="F45" s="32" t="s">
        <v>421</v>
      </c>
      <c r="G45" s="29" t="s">
        <v>257</v>
      </c>
      <c r="H45" s="33">
        <v>10</v>
      </c>
      <c r="I45" s="33">
        <v>9</v>
      </c>
      <c r="J45" s="33" t="s">
        <v>28</v>
      </c>
      <c r="K45" s="33">
        <v>9</v>
      </c>
      <c r="L45" s="41"/>
      <c r="M45" s="41"/>
      <c r="N45" s="41"/>
      <c r="O45" s="110"/>
      <c r="P45" s="35">
        <v>8.5</v>
      </c>
      <c r="Q45" s="36">
        <f t="shared" si="5"/>
        <v>8.9</v>
      </c>
      <c r="R45" s="37" t="str">
        <f t="shared" si="6"/>
        <v>A</v>
      </c>
      <c r="S45" s="38" t="str">
        <f t="shared" si="7"/>
        <v>Giỏi</v>
      </c>
      <c r="T45" s="39" t="str">
        <f t="shared" si="3"/>
        <v/>
      </c>
      <c r="U45" s="89" t="s">
        <v>1675</v>
      </c>
      <c r="V45" s="3"/>
      <c r="W45" s="27"/>
      <c r="X45" s="78" t="str">
        <f t="shared" si="8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1613</v>
      </c>
      <c r="D46" s="30" t="s">
        <v>204</v>
      </c>
      <c r="E46" s="31" t="s">
        <v>1614</v>
      </c>
      <c r="F46" s="32" t="s">
        <v>439</v>
      </c>
      <c r="G46" s="29" t="s">
        <v>275</v>
      </c>
      <c r="H46" s="33">
        <v>8</v>
      </c>
      <c r="I46" s="33">
        <v>6.5</v>
      </c>
      <c r="J46" s="33" t="s">
        <v>28</v>
      </c>
      <c r="K46" s="33">
        <v>7</v>
      </c>
      <c r="L46" s="41"/>
      <c r="M46" s="41"/>
      <c r="N46" s="41"/>
      <c r="O46" s="110"/>
      <c r="P46" s="35">
        <v>2.5</v>
      </c>
      <c r="Q46" s="36">
        <f t="shared" si="5"/>
        <v>4.8</v>
      </c>
      <c r="R46" s="37" t="str">
        <f t="shared" si="6"/>
        <v>D</v>
      </c>
      <c r="S46" s="38" t="str">
        <f t="shared" si="7"/>
        <v>Trung bình yếu</v>
      </c>
      <c r="T46" s="39" t="str">
        <f t="shared" si="3"/>
        <v/>
      </c>
      <c r="U46" s="89" t="s">
        <v>1675</v>
      </c>
      <c r="V46" s="3"/>
      <c r="W46" s="27"/>
      <c r="X46" s="78" t="str">
        <f t="shared" si="8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1615</v>
      </c>
      <c r="D47" s="30" t="s">
        <v>1616</v>
      </c>
      <c r="E47" s="31" t="s">
        <v>329</v>
      </c>
      <c r="F47" s="32" t="s">
        <v>1617</v>
      </c>
      <c r="G47" s="29" t="s">
        <v>1249</v>
      </c>
      <c r="H47" s="33">
        <v>6</v>
      </c>
      <c r="I47" s="33">
        <v>4</v>
      </c>
      <c r="J47" s="33" t="s">
        <v>28</v>
      </c>
      <c r="K47" s="33">
        <v>2</v>
      </c>
      <c r="L47" s="41"/>
      <c r="M47" s="41"/>
      <c r="N47" s="41"/>
      <c r="O47" s="110"/>
      <c r="P47" s="35">
        <v>3</v>
      </c>
      <c r="Q47" s="36">
        <f t="shared" si="5"/>
        <v>3.3</v>
      </c>
      <c r="R47" s="37" t="str">
        <f t="shared" si="6"/>
        <v>F</v>
      </c>
      <c r="S47" s="38" t="str">
        <f t="shared" si="7"/>
        <v>Kém</v>
      </c>
      <c r="T47" s="39" t="str">
        <f t="shared" si="3"/>
        <v/>
      </c>
      <c r="U47" s="89" t="s">
        <v>1675</v>
      </c>
      <c r="V47" s="3"/>
      <c r="W47" s="27"/>
      <c r="X47" s="78" t="str">
        <f t="shared" si="8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1618</v>
      </c>
      <c r="D48" s="30" t="s">
        <v>1619</v>
      </c>
      <c r="E48" s="31" t="s">
        <v>329</v>
      </c>
      <c r="F48" s="32" t="s">
        <v>1255</v>
      </c>
      <c r="G48" s="29" t="s">
        <v>249</v>
      </c>
      <c r="H48" s="33">
        <v>10</v>
      </c>
      <c r="I48" s="33">
        <v>7</v>
      </c>
      <c r="J48" s="33" t="s">
        <v>28</v>
      </c>
      <c r="K48" s="33">
        <v>7</v>
      </c>
      <c r="L48" s="41"/>
      <c r="M48" s="41"/>
      <c r="N48" s="41"/>
      <c r="O48" s="110"/>
      <c r="P48" s="35">
        <v>4</v>
      </c>
      <c r="Q48" s="36">
        <f t="shared" si="5"/>
        <v>5.8</v>
      </c>
      <c r="R48" s="37" t="str">
        <f t="shared" si="6"/>
        <v>C</v>
      </c>
      <c r="S48" s="38" t="str">
        <f t="shared" si="7"/>
        <v>Trung bình</v>
      </c>
      <c r="T48" s="39" t="str">
        <f t="shared" si="3"/>
        <v/>
      </c>
      <c r="U48" s="89" t="s">
        <v>1675</v>
      </c>
      <c r="V48" s="3"/>
      <c r="W48" s="27"/>
      <c r="X48" s="78" t="str">
        <f t="shared" si="8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1620</v>
      </c>
      <c r="D49" s="30" t="s">
        <v>1621</v>
      </c>
      <c r="E49" s="31" t="s">
        <v>138</v>
      </c>
      <c r="F49" s="32" t="s">
        <v>696</v>
      </c>
      <c r="G49" s="29" t="s">
        <v>195</v>
      </c>
      <c r="H49" s="33">
        <v>10</v>
      </c>
      <c r="I49" s="33">
        <v>2</v>
      </c>
      <c r="J49" s="33" t="s">
        <v>28</v>
      </c>
      <c r="K49" s="33">
        <v>5</v>
      </c>
      <c r="L49" s="41"/>
      <c r="M49" s="41"/>
      <c r="N49" s="41"/>
      <c r="O49" s="110"/>
      <c r="P49" s="35">
        <v>1.5</v>
      </c>
      <c r="Q49" s="36">
        <f t="shared" si="5"/>
        <v>3.2</v>
      </c>
      <c r="R49" s="37" t="str">
        <f t="shared" si="6"/>
        <v>F</v>
      </c>
      <c r="S49" s="38" t="str">
        <f t="shared" si="7"/>
        <v>Kém</v>
      </c>
      <c r="T49" s="39" t="str">
        <f t="shared" si="3"/>
        <v/>
      </c>
      <c r="U49" s="89" t="s">
        <v>1675</v>
      </c>
      <c r="V49" s="3"/>
      <c r="W49" s="27"/>
      <c r="X49" s="78" t="str">
        <f t="shared" si="8"/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1622</v>
      </c>
      <c r="D50" s="30" t="s">
        <v>1623</v>
      </c>
      <c r="E50" s="31" t="s">
        <v>1624</v>
      </c>
      <c r="F50" s="32" t="s">
        <v>1625</v>
      </c>
      <c r="G50" s="29" t="s">
        <v>195</v>
      </c>
      <c r="H50" s="33">
        <v>6</v>
      </c>
      <c r="I50" s="33">
        <v>3</v>
      </c>
      <c r="J50" s="33" t="s">
        <v>28</v>
      </c>
      <c r="K50" s="33">
        <v>1</v>
      </c>
      <c r="L50" s="41"/>
      <c r="M50" s="41"/>
      <c r="N50" s="41"/>
      <c r="O50" s="110"/>
      <c r="P50" s="35" t="s">
        <v>1933</v>
      </c>
      <c r="Q50" s="36">
        <f t="shared" si="5"/>
        <v>1.4</v>
      </c>
      <c r="R50" s="37" t="str">
        <f t="shared" si="6"/>
        <v>F</v>
      </c>
      <c r="S50" s="38" t="str">
        <f t="shared" si="7"/>
        <v>Kém</v>
      </c>
      <c r="T50" s="39" t="s">
        <v>1935</v>
      </c>
      <c r="U50" s="89" t="s">
        <v>1675</v>
      </c>
      <c r="V50" s="3"/>
      <c r="W50" s="27"/>
      <c r="X50" s="78" t="str">
        <f t="shared" si="8"/>
        <v>Học lại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1626</v>
      </c>
      <c r="D51" s="30" t="s">
        <v>103</v>
      </c>
      <c r="E51" s="31" t="s">
        <v>142</v>
      </c>
      <c r="F51" s="32" t="s">
        <v>1507</v>
      </c>
      <c r="G51" s="29" t="s">
        <v>206</v>
      </c>
      <c r="H51" s="33">
        <v>10</v>
      </c>
      <c r="I51" s="33">
        <v>10</v>
      </c>
      <c r="J51" s="33" t="s">
        <v>28</v>
      </c>
      <c r="K51" s="33">
        <v>8</v>
      </c>
      <c r="L51" s="41"/>
      <c r="M51" s="41"/>
      <c r="N51" s="41"/>
      <c r="O51" s="110"/>
      <c r="P51" s="35">
        <v>7.5</v>
      </c>
      <c r="Q51" s="36">
        <f t="shared" si="5"/>
        <v>8.4</v>
      </c>
      <c r="R51" s="37" t="str">
        <f t="shared" si="6"/>
        <v>B+</v>
      </c>
      <c r="S51" s="38" t="str">
        <f t="shared" si="7"/>
        <v>Khá</v>
      </c>
      <c r="T51" s="39" t="str">
        <f>+IF(OR($H51=0,$I51=0,$J51=0,$K51=0),"Không đủ ĐKDT","")</f>
        <v/>
      </c>
      <c r="U51" s="89" t="s">
        <v>1675</v>
      </c>
      <c r="V51" s="3"/>
      <c r="W51" s="27"/>
      <c r="X51" s="78" t="str">
        <f t="shared" si="8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1627</v>
      </c>
      <c r="D52" s="30" t="s">
        <v>1628</v>
      </c>
      <c r="E52" s="31" t="s">
        <v>342</v>
      </c>
      <c r="F52" s="32" t="s">
        <v>1225</v>
      </c>
      <c r="G52" s="29" t="s">
        <v>199</v>
      </c>
      <c r="H52" s="33">
        <v>8</v>
      </c>
      <c r="I52" s="33">
        <v>1</v>
      </c>
      <c r="J52" s="33" t="s">
        <v>28</v>
      </c>
      <c r="K52" s="33">
        <v>1</v>
      </c>
      <c r="L52" s="41"/>
      <c r="M52" s="41"/>
      <c r="N52" s="41"/>
      <c r="O52" s="110"/>
      <c r="P52" s="35">
        <v>1</v>
      </c>
      <c r="Q52" s="36">
        <f t="shared" si="5"/>
        <v>1.7</v>
      </c>
      <c r="R52" s="37" t="str">
        <f t="shared" si="6"/>
        <v>F</v>
      </c>
      <c r="S52" s="38" t="str">
        <f t="shared" si="7"/>
        <v>Kém</v>
      </c>
      <c r="T52" s="39" t="str">
        <f>+IF(OR($H52=0,$I52=0,$J52=0,$K52=0),"Không đủ ĐKDT","")</f>
        <v/>
      </c>
      <c r="U52" s="89" t="s">
        <v>1675</v>
      </c>
      <c r="V52" s="3"/>
      <c r="W52" s="27"/>
      <c r="X52" s="78" t="str">
        <f t="shared" si="8"/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1629</v>
      </c>
      <c r="D53" s="30" t="s">
        <v>1630</v>
      </c>
      <c r="E53" s="31" t="s">
        <v>342</v>
      </c>
      <c r="F53" s="32" t="s">
        <v>1022</v>
      </c>
      <c r="G53" s="29" t="s">
        <v>249</v>
      </c>
      <c r="H53" s="33">
        <v>6</v>
      </c>
      <c r="I53" s="33">
        <v>1</v>
      </c>
      <c r="J53" s="33" t="s">
        <v>28</v>
      </c>
      <c r="K53" s="33">
        <v>1</v>
      </c>
      <c r="L53" s="41"/>
      <c r="M53" s="41"/>
      <c r="N53" s="41"/>
      <c r="O53" s="110"/>
      <c r="P53" s="35" t="s">
        <v>1933</v>
      </c>
      <c r="Q53" s="36">
        <f t="shared" si="5"/>
        <v>1</v>
      </c>
      <c r="R53" s="37" t="str">
        <f t="shared" si="6"/>
        <v>F</v>
      </c>
      <c r="S53" s="38" t="str">
        <f t="shared" si="7"/>
        <v>Kém</v>
      </c>
      <c r="T53" s="39" t="s">
        <v>1935</v>
      </c>
      <c r="U53" s="89" t="s">
        <v>1675</v>
      </c>
      <c r="V53" s="3"/>
      <c r="W53" s="27"/>
      <c r="X53" s="78" t="str">
        <f t="shared" si="8"/>
        <v>Học lại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1631</v>
      </c>
      <c r="D54" s="30" t="s">
        <v>1632</v>
      </c>
      <c r="E54" s="31" t="s">
        <v>1633</v>
      </c>
      <c r="F54" s="32" t="s">
        <v>1479</v>
      </c>
      <c r="G54" s="29" t="s">
        <v>257</v>
      </c>
      <c r="H54" s="33">
        <v>9</v>
      </c>
      <c r="I54" s="33">
        <v>9.5</v>
      </c>
      <c r="J54" s="33" t="s">
        <v>28</v>
      </c>
      <c r="K54" s="33">
        <v>10</v>
      </c>
      <c r="L54" s="41"/>
      <c r="M54" s="41"/>
      <c r="N54" s="41"/>
      <c r="O54" s="110"/>
      <c r="P54" s="35">
        <v>2.5</v>
      </c>
      <c r="Q54" s="36">
        <f t="shared" si="5"/>
        <v>6.1</v>
      </c>
      <c r="R54" s="37" t="str">
        <f t="shared" si="6"/>
        <v>C</v>
      </c>
      <c r="S54" s="38" t="str">
        <f t="shared" si="7"/>
        <v>Trung bình</v>
      </c>
      <c r="T54" s="39" t="str">
        <f t="shared" ref="T54:T61" si="9">+IF(OR($H54=0,$I54=0,$J54=0,$K54=0),"Không đủ ĐKDT","")</f>
        <v/>
      </c>
      <c r="U54" s="89" t="s">
        <v>1675</v>
      </c>
      <c r="V54" s="3"/>
      <c r="W54" s="27"/>
      <c r="X54" s="78" t="str">
        <f t="shared" si="8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1634</v>
      </c>
      <c r="D55" s="30" t="s">
        <v>185</v>
      </c>
      <c r="E55" s="31" t="s">
        <v>345</v>
      </c>
      <c r="F55" s="32" t="s">
        <v>281</v>
      </c>
      <c r="G55" s="29" t="s">
        <v>195</v>
      </c>
      <c r="H55" s="33">
        <v>10</v>
      </c>
      <c r="I55" s="33">
        <v>9</v>
      </c>
      <c r="J55" s="33" t="s">
        <v>28</v>
      </c>
      <c r="K55" s="33">
        <v>10</v>
      </c>
      <c r="L55" s="41"/>
      <c r="M55" s="41"/>
      <c r="N55" s="41"/>
      <c r="O55" s="110"/>
      <c r="P55" s="35">
        <v>7.5</v>
      </c>
      <c r="Q55" s="36">
        <f t="shared" si="5"/>
        <v>8.6</v>
      </c>
      <c r="R55" s="37" t="str">
        <f t="shared" si="6"/>
        <v>A</v>
      </c>
      <c r="S55" s="38" t="str">
        <f t="shared" si="7"/>
        <v>Giỏi</v>
      </c>
      <c r="T55" s="39" t="str">
        <f t="shared" si="9"/>
        <v/>
      </c>
      <c r="U55" s="89" t="s">
        <v>1675</v>
      </c>
      <c r="V55" s="3"/>
      <c r="W55" s="27"/>
      <c r="X55" s="78" t="str">
        <f t="shared" si="8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1635</v>
      </c>
      <c r="D56" s="30" t="s">
        <v>1418</v>
      </c>
      <c r="E56" s="31" t="s">
        <v>1636</v>
      </c>
      <c r="F56" s="32" t="s">
        <v>900</v>
      </c>
      <c r="G56" s="29" t="s">
        <v>299</v>
      </c>
      <c r="H56" s="33">
        <v>10</v>
      </c>
      <c r="I56" s="33">
        <v>7</v>
      </c>
      <c r="J56" s="33" t="s">
        <v>28</v>
      </c>
      <c r="K56" s="33">
        <v>6</v>
      </c>
      <c r="L56" s="41"/>
      <c r="M56" s="41"/>
      <c r="N56" s="41"/>
      <c r="O56" s="110"/>
      <c r="P56" s="35">
        <v>6.5</v>
      </c>
      <c r="Q56" s="36">
        <f t="shared" si="5"/>
        <v>6.9</v>
      </c>
      <c r="R56" s="37" t="str">
        <f t="shared" si="6"/>
        <v>C+</v>
      </c>
      <c r="S56" s="38" t="str">
        <f t="shared" si="7"/>
        <v>Trung bình</v>
      </c>
      <c r="T56" s="39" t="str">
        <f t="shared" si="9"/>
        <v/>
      </c>
      <c r="U56" s="89" t="s">
        <v>1675</v>
      </c>
      <c r="V56" s="3"/>
      <c r="W56" s="27"/>
      <c r="X56" s="78" t="str">
        <f t="shared" si="8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1637</v>
      </c>
      <c r="D57" s="30" t="s">
        <v>1593</v>
      </c>
      <c r="E57" s="31" t="s">
        <v>552</v>
      </c>
      <c r="F57" s="32" t="s">
        <v>262</v>
      </c>
      <c r="G57" s="29" t="s">
        <v>199</v>
      </c>
      <c r="H57" s="33">
        <v>10</v>
      </c>
      <c r="I57" s="33">
        <v>3</v>
      </c>
      <c r="J57" s="33" t="s">
        <v>28</v>
      </c>
      <c r="K57" s="33">
        <v>9</v>
      </c>
      <c r="L57" s="41"/>
      <c r="M57" s="41"/>
      <c r="N57" s="41"/>
      <c r="O57" s="110"/>
      <c r="P57" s="35">
        <v>2</v>
      </c>
      <c r="Q57" s="36">
        <f t="shared" si="5"/>
        <v>4.4000000000000004</v>
      </c>
      <c r="R57" s="37" t="str">
        <f t="shared" si="6"/>
        <v>D</v>
      </c>
      <c r="S57" s="38" t="str">
        <f t="shared" si="7"/>
        <v>Trung bình yếu</v>
      </c>
      <c r="T57" s="39" t="str">
        <f t="shared" si="9"/>
        <v/>
      </c>
      <c r="U57" s="89" t="s">
        <v>1675</v>
      </c>
      <c r="V57" s="3"/>
      <c r="W57" s="27"/>
      <c r="X57" s="78" t="str">
        <f t="shared" si="8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1638</v>
      </c>
      <c r="D58" s="30" t="s">
        <v>310</v>
      </c>
      <c r="E58" s="31" t="s">
        <v>1502</v>
      </c>
      <c r="F58" s="32" t="s">
        <v>853</v>
      </c>
      <c r="G58" s="29" t="s">
        <v>195</v>
      </c>
      <c r="H58" s="33">
        <v>10</v>
      </c>
      <c r="I58" s="33">
        <v>10</v>
      </c>
      <c r="J58" s="33" t="s">
        <v>28</v>
      </c>
      <c r="K58" s="33">
        <v>10</v>
      </c>
      <c r="L58" s="41"/>
      <c r="M58" s="41"/>
      <c r="N58" s="41"/>
      <c r="O58" s="110"/>
      <c r="P58" s="35">
        <v>8.5</v>
      </c>
      <c r="Q58" s="36">
        <f t="shared" si="5"/>
        <v>9.3000000000000007</v>
      </c>
      <c r="R58" s="37" t="str">
        <f t="shared" si="6"/>
        <v>A+</v>
      </c>
      <c r="S58" s="38" t="str">
        <f t="shared" si="7"/>
        <v>Giỏi</v>
      </c>
      <c r="T58" s="39" t="str">
        <f t="shared" si="9"/>
        <v/>
      </c>
      <c r="U58" s="89" t="s">
        <v>1675</v>
      </c>
      <c r="V58" s="3"/>
      <c r="W58" s="27"/>
      <c r="X58" s="78" t="str">
        <f t="shared" si="8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1639</v>
      </c>
      <c r="D59" s="30" t="s">
        <v>1640</v>
      </c>
      <c r="E59" s="31" t="s">
        <v>731</v>
      </c>
      <c r="F59" s="32" t="s">
        <v>585</v>
      </c>
      <c r="G59" s="29" t="s">
        <v>359</v>
      </c>
      <c r="H59" s="33">
        <v>10</v>
      </c>
      <c r="I59" s="33">
        <v>7</v>
      </c>
      <c r="J59" s="33" t="s">
        <v>28</v>
      </c>
      <c r="K59" s="33">
        <v>10</v>
      </c>
      <c r="L59" s="41"/>
      <c r="M59" s="41"/>
      <c r="N59" s="41"/>
      <c r="O59" s="110"/>
      <c r="P59" s="35">
        <v>6.5</v>
      </c>
      <c r="Q59" s="36">
        <f t="shared" si="5"/>
        <v>7.7</v>
      </c>
      <c r="R59" s="37" t="str">
        <f t="shared" si="6"/>
        <v>B</v>
      </c>
      <c r="S59" s="38" t="str">
        <f t="shared" si="7"/>
        <v>Khá</v>
      </c>
      <c r="T59" s="39" t="str">
        <f t="shared" si="9"/>
        <v/>
      </c>
      <c r="U59" s="89" t="s">
        <v>1675</v>
      </c>
      <c r="V59" s="3"/>
      <c r="W59" s="27"/>
      <c r="X59" s="78" t="str">
        <f t="shared" si="8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1641</v>
      </c>
      <c r="D60" s="30" t="s">
        <v>292</v>
      </c>
      <c r="E60" s="31" t="s">
        <v>150</v>
      </c>
      <c r="F60" s="32" t="s">
        <v>1642</v>
      </c>
      <c r="G60" s="29" t="s">
        <v>299</v>
      </c>
      <c r="H60" s="33">
        <v>10</v>
      </c>
      <c r="I60" s="33">
        <v>10</v>
      </c>
      <c r="J60" s="33" t="s">
        <v>28</v>
      </c>
      <c r="K60" s="33">
        <v>10</v>
      </c>
      <c r="L60" s="41"/>
      <c r="M60" s="41"/>
      <c r="N60" s="41"/>
      <c r="O60" s="110"/>
      <c r="P60" s="35">
        <v>3.5</v>
      </c>
      <c r="Q60" s="36">
        <f t="shared" si="5"/>
        <v>6.8</v>
      </c>
      <c r="R60" s="37" t="str">
        <f t="shared" si="6"/>
        <v>C+</v>
      </c>
      <c r="S60" s="38" t="str">
        <f t="shared" si="7"/>
        <v>Trung bình</v>
      </c>
      <c r="T60" s="39" t="str">
        <f t="shared" si="9"/>
        <v/>
      </c>
      <c r="U60" s="89" t="s">
        <v>1675</v>
      </c>
      <c r="V60" s="3"/>
      <c r="W60" s="27"/>
      <c r="X60" s="78" t="str">
        <f t="shared" si="8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1643</v>
      </c>
      <c r="D61" s="30" t="s">
        <v>1644</v>
      </c>
      <c r="E61" s="31" t="s">
        <v>154</v>
      </c>
      <c r="F61" s="32" t="s">
        <v>866</v>
      </c>
      <c r="G61" s="29" t="s">
        <v>234</v>
      </c>
      <c r="H61" s="33">
        <v>10</v>
      </c>
      <c r="I61" s="33">
        <v>9</v>
      </c>
      <c r="J61" s="33" t="s">
        <v>28</v>
      </c>
      <c r="K61" s="33">
        <v>10</v>
      </c>
      <c r="L61" s="41"/>
      <c r="M61" s="41"/>
      <c r="N61" s="41"/>
      <c r="O61" s="110"/>
      <c r="P61" s="35">
        <v>8</v>
      </c>
      <c r="Q61" s="36">
        <f t="shared" si="5"/>
        <v>8.8000000000000007</v>
      </c>
      <c r="R61" s="37" t="str">
        <f t="shared" si="6"/>
        <v>A</v>
      </c>
      <c r="S61" s="38" t="str">
        <f t="shared" si="7"/>
        <v>Giỏi</v>
      </c>
      <c r="T61" s="39" t="str">
        <f t="shared" si="9"/>
        <v/>
      </c>
      <c r="U61" s="89" t="s">
        <v>1675</v>
      </c>
      <c r="V61" s="3"/>
      <c r="W61" s="27"/>
      <c r="X61" s="78" t="str">
        <f t="shared" si="8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1645</v>
      </c>
      <c r="D62" s="30" t="s">
        <v>1646</v>
      </c>
      <c r="E62" s="31" t="s">
        <v>1647</v>
      </c>
      <c r="F62" s="32" t="s">
        <v>202</v>
      </c>
      <c r="G62" s="29" t="s">
        <v>206</v>
      </c>
      <c r="H62" s="33">
        <v>7</v>
      </c>
      <c r="I62" s="33">
        <v>6</v>
      </c>
      <c r="J62" s="33" t="s">
        <v>28</v>
      </c>
      <c r="K62" s="33">
        <v>1</v>
      </c>
      <c r="L62" s="41"/>
      <c r="M62" s="41"/>
      <c r="N62" s="41"/>
      <c r="O62" s="110"/>
      <c r="P62" s="35" t="s">
        <v>1933</v>
      </c>
      <c r="Q62" s="36">
        <f t="shared" si="5"/>
        <v>2.1</v>
      </c>
      <c r="R62" s="37" t="str">
        <f t="shared" si="6"/>
        <v>F</v>
      </c>
      <c r="S62" s="38" t="str">
        <f t="shared" si="7"/>
        <v>Kém</v>
      </c>
      <c r="T62" s="39" t="s">
        <v>1935</v>
      </c>
      <c r="U62" s="89" t="s">
        <v>1675</v>
      </c>
      <c r="V62" s="3"/>
      <c r="W62" s="27"/>
      <c r="X62" s="78" t="str">
        <f t="shared" si="8"/>
        <v>Học lại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1648</v>
      </c>
      <c r="D63" s="30" t="s">
        <v>684</v>
      </c>
      <c r="E63" s="31" t="s">
        <v>1649</v>
      </c>
      <c r="F63" s="32" t="s">
        <v>1650</v>
      </c>
      <c r="G63" s="29" t="s">
        <v>195</v>
      </c>
      <c r="H63" s="33">
        <v>10</v>
      </c>
      <c r="I63" s="33">
        <v>7.5</v>
      </c>
      <c r="J63" s="33" t="s">
        <v>28</v>
      </c>
      <c r="K63" s="33">
        <v>10</v>
      </c>
      <c r="L63" s="41"/>
      <c r="M63" s="41"/>
      <c r="N63" s="41"/>
      <c r="O63" s="110"/>
      <c r="P63" s="35">
        <v>3.5</v>
      </c>
      <c r="Q63" s="36">
        <f t="shared" si="5"/>
        <v>6.3</v>
      </c>
      <c r="R63" s="37" t="str">
        <f t="shared" si="6"/>
        <v>C</v>
      </c>
      <c r="S63" s="38" t="str">
        <f t="shared" si="7"/>
        <v>Trung bình</v>
      </c>
      <c r="T63" s="39" t="str">
        <f t="shared" ref="T63:T72" si="10">+IF(OR($H63=0,$I63=0,$J63=0,$K63=0),"Không đủ ĐKDT","")</f>
        <v/>
      </c>
      <c r="U63" s="89" t="s">
        <v>1675</v>
      </c>
      <c r="V63" s="3"/>
      <c r="W63" s="27"/>
      <c r="X63" s="78" t="str">
        <f t="shared" si="8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1651</v>
      </c>
      <c r="D64" s="30" t="s">
        <v>1542</v>
      </c>
      <c r="E64" s="31" t="s">
        <v>576</v>
      </c>
      <c r="F64" s="32" t="s">
        <v>1652</v>
      </c>
      <c r="G64" s="29" t="s">
        <v>1190</v>
      </c>
      <c r="H64" s="33">
        <v>8</v>
      </c>
      <c r="I64" s="33">
        <v>6</v>
      </c>
      <c r="J64" s="33" t="s">
        <v>28</v>
      </c>
      <c r="K64" s="33">
        <v>7</v>
      </c>
      <c r="L64" s="41"/>
      <c r="M64" s="41"/>
      <c r="N64" s="41"/>
      <c r="O64" s="110"/>
      <c r="P64" s="35">
        <v>2</v>
      </c>
      <c r="Q64" s="36">
        <f t="shared" si="5"/>
        <v>4.4000000000000004</v>
      </c>
      <c r="R64" s="37" t="str">
        <f t="shared" si="6"/>
        <v>D</v>
      </c>
      <c r="S64" s="38" t="str">
        <f t="shared" si="7"/>
        <v>Trung bình yếu</v>
      </c>
      <c r="T64" s="39" t="str">
        <f t="shared" si="10"/>
        <v/>
      </c>
      <c r="U64" s="89" t="s">
        <v>1675</v>
      </c>
      <c r="V64" s="3"/>
      <c r="W64" s="27"/>
      <c r="X64" s="78" t="str">
        <f t="shared" si="8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1653</v>
      </c>
      <c r="D65" s="30" t="s">
        <v>1654</v>
      </c>
      <c r="E65" s="31" t="s">
        <v>580</v>
      </c>
      <c r="F65" s="32" t="s">
        <v>216</v>
      </c>
      <c r="G65" s="29" t="s">
        <v>359</v>
      </c>
      <c r="H65" s="33">
        <v>10</v>
      </c>
      <c r="I65" s="33">
        <v>10</v>
      </c>
      <c r="J65" s="33" t="s">
        <v>28</v>
      </c>
      <c r="K65" s="33">
        <v>10</v>
      </c>
      <c r="L65" s="41"/>
      <c r="M65" s="41"/>
      <c r="N65" s="41"/>
      <c r="O65" s="110"/>
      <c r="P65" s="35">
        <v>9.5</v>
      </c>
      <c r="Q65" s="36">
        <f t="shared" si="5"/>
        <v>9.8000000000000007</v>
      </c>
      <c r="R65" s="37" t="str">
        <f t="shared" si="6"/>
        <v>A+</v>
      </c>
      <c r="S65" s="38" t="str">
        <f t="shared" si="7"/>
        <v>Giỏi</v>
      </c>
      <c r="T65" s="39" t="str">
        <f t="shared" si="10"/>
        <v/>
      </c>
      <c r="U65" s="89" t="s">
        <v>1675</v>
      </c>
      <c r="V65" s="3"/>
      <c r="W65" s="27"/>
      <c r="X65" s="78" t="str">
        <f t="shared" si="8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1655</v>
      </c>
      <c r="D66" s="30" t="s">
        <v>620</v>
      </c>
      <c r="E66" s="31" t="s">
        <v>174</v>
      </c>
      <c r="F66" s="32" t="s">
        <v>1329</v>
      </c>
      <c r="G66" s="29" t="s">
        <v>213</v>
      </c>
      <c r="H66" s="33">
        <v>10</v>
      </c>
      <c r="I66" s="33">
        <v>10</v>
      </c>
      <c r="J66" s="33" t="s">
        <v>28</v>
      </c>
      <c r="K66" s="33">
        <v>9</v>
      </c>
      <c r="L66" s="41"/>
      <c r="M66" s="41"/>
      <c r="N66" s="41"/>
      <c r="O66" s="110"/>
      <c r="P66" s="35">
        <v>6.5</v>
      </c>
      <c r="Q66" s="36">
        <f t="shared" si="5"/>
        <v>8.1</v>
      </c>
      <c r="R66" s="37" t="str">
        <f t="shared" si="6"/>
        <v>B+</v>
      </c>
      <c r="S66" s="38" t="str">
        <f t="shared" si="7"/>
        <v>Khá</v>
      </c>
      <c r="T66" s="39" t="str">
        <f t="shared" si="10"/>
        <v/>
      </c>
      <c r="U66" s="89" t="s">
        <v>1675</v>
      </c>
      <c r="V66" s="3"/>
      <c r="W66" s="27"/>
      <c r="X66" s="78" t="str">
        <f t="shared" si="8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1656</v>
      </c>
      <c r="D67" s="30" t="s">
        <v>1657</v>
      </c>
      <c r="E67" s="31" t="s">
        <v>1067</v>
      </c>
      <c r="F67" s="32" t="s">
        <v>318</v>
      </c>
      <c r="G67" s="29" t="s">
        <v>299</v>
      </c>
      <c r="H67" s="33">
        <v>9</v>
      </c>
      <c r="I67" s="33">
        <v>8</v>
      </c>
      <c r="J67" s="33" t="s">
        <v>28</v>
      </c>
      <c r="K67" s="33">
        <v>10</v>
      </c>
      <c r="L67" s="41"/>
      <c r="M67" s="41"/>
      <c r="N67" s="41"/>
      <c r="O67" s="110"/>
      <c r="P67" s="35">
        <v>9</v>
      </c>
      <c r="Q67" s="36">
        <f t="shared" si="5"/>
        <v>9</v>
      </c>
      <c r="R67" s="37" t="str">
        <f t="shared" si="6"/>
        <v>A+</v>
      </c>
      <c r="S67" s="38" t="str">
        <f t="shared" si="7"/>
        <v>Giỏi</v>
      </c>
      <c r="T67" s="39" t="str">
        <f t="shared" si="10"/>
        <v/>
      </c>
      <c r="U67" s="89" t="s">
        <v>1675</v>
      </c>
      <c r="V67" s="3"/>
      <c r="W67" s="27"/>
      <c r="X67" s="78" t="str">
        <f t="shared" si="8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1658</v>
      </c>
      <c r="D68" s="30" t="s">
        <v>204</v>
      </c>
      <c r="E68" s="31" t="s">
        <v>381</v>
      </c>
      <c r="F68" s="32" t="s">
        <v>1659</v>
      </c>
      <c r="G68" s="29" t="s">
        <v>213</v>
      </c>
      <c r="H68" s="33">
        <v>10</v>
      </c>
      <c r="I68" s="33">
        <v>9</v>
      </c>
      <c r="J68" s="33" t="s">
        <v>28</v>
      </c>
      <c r="K68" s="33">
        <v>8</v>
      </c>
      <c r="L68" s="41"/>
      <c r="M68" s="41"/>
      <c r="N68" s="41"/>
      <c r="O68" s="110"/>
      <c r="P68" s="35">
        <v>0</v>
      </c>
      <c r="Q68" s="36">
        <f t="shared" si="5"/>
        <v>4.4000000000000004</v>
      </c>
      <c r="R68" s="37" t="str">
        <f t="shared" si="6"/>
        <v>D</v>
      </c>
      <c r="S68" s="38" t="str">
        <f t="shared" si="7"/>
        <v>Trung bình yếu</v>
      </c>
      <c r="T68" s="39" t="str">
        <f t="shared" si="10"/>
        <v/>
      </c>
      <c r="U68" s="89" t="s">
        <v>1675</v>
      </c>
      <c r="V68" s="3"/>
      <c r="W68" s="27"/>
      <c r="X68" s="78" t="str">
        <f t="shared" si="8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1660</v>
      </c>
      <c r="D69" s="30" t="s">
        <v>115</v>
      </c>
      <c r="E69" s="31" t="s">
        <v>1661</v>
      </c>
      <c r="F69" s="32" t="s">
        <v>739</v>
      </c>
      <c r="G69" s="29" t="s">
        <v>206</v>
      </c>
      <c r="H69" s="33">
        <v>9</v>
      </c>
      <c r="I69" s="33">
        <v>6.5</v>
      </c>
      <c r="J69" s="33" t="s">
        <v>28</v>
      </c>
      <c r="K69" s="33">
        <v>8</v>
      </c>
      <c r="L69" s="41"/>
      <c r="M69" s="41"/>
      <c r="N69" s="41"/>
      <c r="O69" s="110"/>
      <c r="P69" s="35">
        <v>1</v>
      </c>
      <c r="Q69" s="36">
        <f t="shared" si="5"/>
        <v>4.3</v>
      </c>
      <c r="R69" s="37" t="str">
        <f t="shared" si="6"/>
        <v>D</v>
      </c>
      <c r="S69" s="38" t="str">
        <f t="shared" si="7"/>
        <v>Trung bình yếu</v>
      </c>
      <c r="T69" s="39" t="str">
        <f t="shared" si="10"/>
        <v/>
      </c>
      <c r="U69" s="89" t="s">
        <v>1675</v>
      </c>
      <c r="V69" s="3"/>
      <c r="W69" s="27"/>
      <c r="X69" s="78" t="str">
        <f t="shared" si="8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1662</v>
      </c>
      <c r="D70" s="30" t="s">
        <v>1663</v>
      </c>
      <c r="E70" s="31" t="s">
        <v>594</v>
      </c>
      <c r="F70" s="32" t="s">
        <v>216</v>
      </c>
      <c r="G70" s="29" t="s">
        <v>257</v>
      </c>
      <c r="H70" s="33">
        <v>0</v>
      </c>
      <c r="I70" s="33">
        <v>0</v>
      </c>
      <c r="J70" s="33" t="s">
        <v>28</v>
      </c>
      <c r="K70" s="33">
        <v>0</v>
      </c>
      <c r="L70" s="41"/>
      <c r="M70" s="41"/>
      <c r="N70" s="41"/>
      <c r="O70" s="110"/>
      <c r="P70" s="35" t="s">
        <v>1934</v>
      </c>
      <c r="Q70" s="36">
        <f t="shared" si="5"/>
        <v>0</v>
      </c>
      <c r="R70" s="37" t="str">
        <f t="shared" si="6"/>
        <v>F</v>
      </c>
      <c r="S70" s="38" t="str">
        <f t="shared" si="7"/>
        <v>Kém</v>
      </c>
      <c r="T70" s="39" t="str">
        <f t="shared" si="10"/>
        <v>Không đủ ĐKDT</v>
      </c>
      <c r="U70" s="89" t="s">
        <v>1675</v>
      </c>
      <c r="V70" s="3"/>
      <c r="W70" s="27"/>
      <c r="X70" s="78" t="str">
        <f t="shared" si="8"/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1664</v>
      </c>
      <c r="D71" s="30" t="s">
        <v>1351</v>
      </c>
      <c r="E71" s="31" t="s">
        <v>410</v>
      </c>
      <c r="F71" s="32" t="s">
        <v>1528</v>
      </c>
      <c r="G71" s="29" t="s">
        <v>210</v>
      </c>
      <c r="H71" s="33">
        <v>9</v>
      </c>
      <c r="I71" s="33">
        <v>9</v>
      </c>
      <c r="J71" s="33" t="s">
        <v>28</v>
      </c>
      <c r="K71" s="33">
        <v>8</v>
      </c>
      <c r="L71" s="41"/>
      <c r="M71" s="41"/>
      <c r="N71" s="41"/>
      <c r="O71" s="110"/>
      <c r="P71" s="35">
        <v>8</v>
      </c>
      <c r="Q71" s="36">
        <f t="shared" si="5"/>
        <v>8.3000000000000007</v>
      </c>
      <c r="R71" s="37" t="str">
        <f t="shared" si="6"/>
        <v>B+</v>
      </c>
      <c r="S71" s="38" t="str">
        <f t="shared" si="7"/>
        <v>Khá</v>
      </c>
      <c r="T71" s="39" t="str">
        <f t="shared" si="10"/>
        <v/>
      </c>
      <c r="U71" s="89" t="s">
        <v>1675</v>
      </c>
      <c r="V71" s="3"/>
      <c r="W71" s="27"/>
      <c r="X71" s="78" t="str">
        <f t="shared" si="8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1665</v>
      </c>
      <c r="D72" s="30" t="s">
        <v>181</v>
      </c>
      <c r="E72" s="31" t="s">
        <v>182</v>
      </c>
      <c r="F72" s="32" t="s">
        <v>761</v>
      </c>
      <c r="G72" s="29" t="s">
        <v>299</v>
      </c>
      <c r="H72" s="33">
        <v>10</v>
      </c>
      <c r="I72" s="33">
        <v>5</v>
      </c>
      <c r="J72" s="33" t="s">
        <v>28</v>
      </c>
      <c r="K72" s="33">
        <v>8</v>
      </c>
      <c r="L72" s="41"/>
      <c r="M72" s="41"/>
      <c r="N72" s="41"/>
      <c r="O72" s="110"/>
      <c r="P72" s="35">
        <v>2</v>
      </c>
      <c r="Q72" s="36">
        <f t="shared" si="5"/>
        <v>4.5999999999999996</v>
      </c>
      <c r="R72" s="37" t="str">
        <f t="shared" si="6"/>
        <v>D</v>
      </c>
      <c r="S72" s="38" t="str">
        <f t="shared" si="7"/>
        <v>Trung bình yếu</v>
      </c>
      <c r="T72" s="39" t="str">
        <f t="shared" si="10"/>
        <v/>
      </c>
      <c r="U72" s="89" t="s">
        <v>1675</v>
      </c>
      <c r="V72" s="3"/>
      <c r="W72" s="27"/>
      <c r="X72" s="78" t="str">
        <f t="shared" si="8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9" customHeight="1">
      <c r="A73" s="2"/>
      <c r="B73" s="42"/>
      <c r="C73" s="43"/>
      <c r="D73" s="43"/>
      <c r="E73" s="44"/>
      <c r="F73" s="44"/>
      <c r="G73" s="44"/>
      <c r="H73" s="45"/>
      <c r="I73" s="46"/>
      <c r="J73" s="46"/>
      <c r="K73" s="47"/>
      <c r="L73" s="47"/>
      <c r="M73" s="47"/>
      <c r="N73" s="47"/>
      <c r="O73" s="111"/>
      <c r="P73" s="47"/>
      <c r="Q73" s="47"/>
      <c r="R73" s="47"/>
      <c r="S73" s="47"/>
      <c r="T73" s="47"/>
      <c r="U73" s="2"/>
      <c r="V73" s="3"/>
    </row>
    <row r="74" spans="1:39">
      <c r="A74" s="2"/>
      <c r="B74" s="153" t="s">
        <v>29</v>
      </c>
      <c r="C74" s="153"/>
      <c r="D74" s="43"/>
      <c r="E74" s="44"/>
      <c r="F74" s="44"/>
      <c r="G74" s="44"/>
      <c r="H74" s="45"/>
      <c r="I74" s="46"/>
      <c r="J74" s="46"/>
      <c r="K74" s="47"/>
      <c r="L74" s="47"/>
      <c r="M74" s="47"/>
      <c r="N74" s="47"/>
      <c r="O74" s="111"/>
      <c r="P74" s="47"/>
      <c r="Q74" s="47"/>
      <c r="R74" s="47"/>
      <c r="S74" s="47"/>
      <c r="T74" s="47"/>
      <c r="U74" s="2"/>
      <c r="V74" s="3"/>
    </row>
    <row r="75" spans="1:39" ht="16.5" customHeight="1">
      <c r="A75" s="2"/>
      <c r="B75" s="48" t="s">
        <v>30</v>
      </c>
      <c r="C75" s="48"/>
      <c r="D75" s="49">
        <f>+$AA$8</f>
        <v>63</v>
      </c>
      <c r="E75" s="50" t="s">
        <v>31</v>
      </c>
      <c r="F75" s="124" t="s">
        <v>32</v>
      </c>
      <c r="G75" s="124"/>
      <c r="H75" s="124"/>
      <c r="I75" s="124"/>
      <c r="J75" s="124"/>
      <c r="K75" s="124"/>
      <c r="L75" s="124"/>
      <c r="M75" s="124"/>
      <c r="N75" s="124"/>
      <c r="O75" s="124"/>
      <c r="P75" s="51">
        <f>$AA$8 -COUNTIF($T$9:$T$262,"Vắng") -COUNTIF($T$9:$T$262,"Vắng có phép") - COUNTIF($T$9:$T$262,"Đình chỉ thi") - COUNTIF($T$9:$T$262,"Không đủ ĐKDT")</f>
        <v>56</v>
      </c>
      <c r="Q75" s="51"/>
      <c r="R75" s="51"/>
      <c r="S75" s="52"/>
      <c r="T75" s="53" t="s">
        <v>31</v>
      </c>
      <c r="U75" s="94"/>
      <c r="V75" s="3"/>
    </row>
    <row r="76" spans="1:39" ht="16.5" customHeight="1">
      <c r="A76" s="2"/>
      <c r="B76" s="48" t="s">
        <v>33</v>
      </c>
      <c r="C76" s="48"/>
      <c r="D76" s="49">
        <f>+$AL$8</f>
        <v>51</v>
      </c>
      <c r="E76" s="50" t="s">
        <v>31</v>
      </c>
      <c r="F76" s="124" t="s">
        <v>34</v>
      </c>
      <c r="G76" s="124"/>
      <c r="H76" s="124"/>
      <c r="I76" s="124"/>
      <c r="J76" s="124"/>
      <c r="K76" s="124"/>
      <c r="L76" s="124"/>
      <c r="M76" s="124"/>
      <c r="N76" s="124"/>
      <c r="O76" s="124"/>
      <c r="P76" s="54">
        <f>COUNTIF($T$9:$T$138,"Vắng")</f>
        <v>3</v>
      </c>
      <c r="Q76" s="54"/>
      <c r="R76" s="54"/>
      <c r="S76" s="55"/>
      <c r="T76" s="53" t="s">
        <v>31</v>
      </c>
      <c r="U76" s="95"/>
      <c r="V76" s="3"/>
    </row>
    <row r="77" spans="1:39" ht="16.5" customHeight="1">
      <c r="A77" s="2"/>
      <c r="B77" s="48" t="s">
        <v>48</v>
      </c>
      <c r="C77" s="48"/>
      <c r="D77" s="64">
        <f>COUNTIF(X10:X72,"Học lại")</f>
        <v>12</v>
      </c>
      <c r="E77" s="50" t="s">
        <v>31</v>
      </c>
      <c r="F77" s="124" t="s">
        <v>49</v>
      </c>
      <c r="G77" s="124"/>
      <c r="H77" s="124"/>
      <c r="I77" s="124"/>
      <c r="J77" s="124"/>
      <c r="K77" s="124"/>
      <c r="L77" s="124"/>
      <c r="M77" s="124"/>
      <c r="N77" s="124"/>
      <c r="O77" s="124"/>
      <c r="P77" s="51">
        <f>COUNTIF($T$9:$T$138,"Vắng có phép")</f>
        <v>0</v>
      </c>
      <c r="Q77" s="51"/>
      <c r="R77" s="51"/>
      <c r="S77" s="52"/>
      <c r="T77" s="53" t="s">
        <v>31</v>
      </c>
      <c r="U77" s="94"/>
      <c r="V77" s="3"/>
    </row>
    <row r="78" spans="1:39" ht="3" customHeight="1">
      <c r="A78" s="2"/>
      <c r="B78" s="42"/>
      <c r="C78" s="43"/>
      <c r="D78" s="43"/>
      <c r="E78" s="44"/>
      <c r="F78" s="44"/>
      <c r="G78" s="44"/>
      <c r="H78" s="45"/>
      <c r="I78" s="46"/>
      <c r="J78" s="46"/>
      <c r="K78" s="47"/>
      <c r="L78" s="47"/>
      <c r="M78" s="47"/>
      <c r="N78" s="47"/>
      <c r="O78" s="111"/>
      <c r="P78" s="47"/>
      <c r="Q78" s="47"/>
      <c r="R78" s="47"/>
      <c r="S78" s="47"/>
      <c r="T78" s="47"/>
      <c r="U78" s="2"/>
      <c r="V78" s="3"/>
    </row>
    <row r="79" spans="1:39" ht="15.75">
      <c r="B79" s="83" t="s">
        <v>50</v>
      </c>
      <c r="C79" s="83"/>
      <c r="D79" s="84">
        <f>COUNTIF(X10:X72,"Thi lại")</f>
        <v>0</v>
      </c>
      <c r="E79" s="85" t="s">
        <v>31</v>
      </c>
      <c r="F79" s="3"/>
      <c r="G79" s="3"/>
      <c r="H79" s="3"/>
      <c r="I79" s="3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3"/>
    </row>
    <row r="80" spans="1:39" ht="24.75" customHeight="1">
      <c r="B80" s="83"/>
      <c r="C80" s="83"/>
      <c r="D80" s="84"/>
      <c r="E80" s="85"/>
      <c r="F80" s="3"/>
      <c r="G80" s="3"/>
      <c r="H80" s="3"/>
      <c r="I80" s="3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3"/>
    </row>
    <row r="81" spans="1:39" ht="15.75">
      <c r="A81" s="56"/>
      <c r="B81" s="144"/>
      <c r="C81" s="144"/>
      <c r="D81" s="144"/>
      <c r="E81" s="144"/>
      <c r="F81" s="144"/>
      <c r="G81" s="144"/>
      <c r="H81" s="144"/>
      <c r="I81" s="57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3"/>
    </row>
    <row r="82" spans="1:39" ht="4.5" customHeight="1">
      <c r="A82" s="2"/>
      <c r="B82" s="42"/>
      <c r="C82" s="58"/>
      <c r="D82" s="58"/>
      <c r="E82" s="59"/>
      <c r="F82" s="59"/>
      <c r="G82" s="59"/>
      <c r="H82" s="60"/>
      <c r="I82" s="61"/>
      <c r="J82" s="61"/>
      <c r="K82" s="3"/>
      <c r="L82" s="3"/>
      <c r="M82" s="3"/>
      <c r="N82" s="3"/>
      <c r="P82" s="3"/>
      <c r="Q82" s="3"/>
      <c r="R82" s="3"/>
      <c r="S82" s="3"/>
      <c r="T82" s="3"/>
      <c r="V82" s="3"/>
    </row>
    <row r="83" spans="1:39" s="2" customFormat="1">
      <c r="B83" s="144"/>
      <c r="C83" s="144"/>
      <c r="D83" s="145"/>
      <c r="E83" s="145"/>
      <c r="F83" s="145"/>
      <c r="G83" s="145"/>
      <c r="H83" s="145"/>
      <c r="I83" s="61"/>
      <c r="J83" s="61"/>
      <c r="K83" s="47"/>
      <c r="L83" s="47"/>
      <c r="M83" s="47"/>
      <c r="N83" s="47"/>
      <c r="O83" s="111"/>
      <c r="P83" s="47"/>
      <c r="Q83" s="47"/>
      <c r="R83" s="47"/>
      <c r="S83" s="47"/>
      <c r="T83" s="47"/>
      <c r="V83" s="3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12"/>
      <c r="P84" s="3"/>
      <c r="Q84" s="3"/>
      <c r="R84" s="3"/>
      <c r="S84" s="3"/>
      <c r="T84" s="3"/>
      <c r="U84" s="1"/>
      <c r="V84" s="3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12"/>
      <c r="P85" s="3"/>
      <c r="Q85" s="3"/>
      <c r="R85" s="3"/>
      <c r="S85" s="3"/>
      <c r="T85" s="3"/>
      <c r="U85" s="1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12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t="18" customHeight="1">
      <c r="A89" s="1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21.75" customHeight="1">
      <c r="A92" s="1"/>
      <c r="B92" s="144"/>
      <c r="C92" s="144"/>
      <c r="D92" s="144"/>
      <c r="E92" s="144"/>
      <c r="F92" s="144"/>
      <c r="G92" s="144"/>
      <c r="H92" s="144"/>
      <c r="I92" s="57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15.75">
      <c r="A93" s="1"/>
      <c r="B93" s="42"/>
      <c r="C93" s="58"/>
      <c r="D93" s="58"/>
      <c r="E93" s="59"/>
      <c r="F93" s="59"/>
      <c r="G93" s="59"/>
      <c r="H93" s="60"/>
      <c r="I93" s="61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>
      <c r="A94" s="1"/>
      <c r="B94" s="144"/>
      <c r="C94" s="144"/>
      <c r="D94" s="145"/>
      <c r="E94" s="145"/>
      <c r="F94" s="145"/>
      <c r="G94" s="145"/>
      <c r="H94" s="145"/>
      <c r="I94" s="61"/>
      <c r="J94" s="61"/>
      <c r="K94" s="47"/>
      <c r="L94" s="47"/>
      <c r="M94" s="47"/>
      <c r="N94" s="47"/>
      <c r="O94" s="111"/>
      <c r="P94" s="47"/>
      <c r="Q94" s="47"/>
      <c r="R94" s="47"/>
      <c r="S94" s="47"/>
      <c r="T94" s="47"/>
      <c r="V94" s="1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12"/>
      <c r="P95" s="3"/>
      <c r="Q95" s="3"/>
      <c r="R95" s="3"/>
      <c r="S95" s="3"/>
      <c r="T95" s="3"/>
      <c r="U95" s="1"/>
      <c r="V95" s="1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9" spans="2:21" ht="15.75"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sortState ref="A10:AM72">
    <sortCondition ref="B10:B72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4:C74"/>
    <mergeCell ref="P7:P8"/>
    <mergeCell ref="Q7:Q9"/>
    <mergeCell ref="H7:H8"/>
    <mergeCell ref="I7:I8"/>
    <mergeCell ref="J7:J8"/>
    <mergeCell ref="K7:K8"/>
    <mergeCell ref="L7:L8"/>
    <mergeCell ref="M7:M8"/>
    <mergeCell ref="J93:U93"/>
    <mergeCell ref="F77:O77"/>
    <mergeCell ref="J79:U79"/>
    <mergeCell ref="J80:U80"/>
    <mergeCell ref="B81:H81"/>
    <mergeCell ref="J81:U81"/>
    <mergeCell ref="B83:C83"/>
    <mergeCell ref="D83:H83"/>
    <mergeCell ref="B89:C89"/>
    <mergeCell ref="D89:I89"/>
    <mergeCell ref="B92:H92"/>
    <mergeCell ref="J92:U92"/>
    <mergeCell ref="J89:U89"/>
    <mergeCell ref="B94:C94"/>
    <mergeCell ref="D94:H94"/>
    <mergeCell ref="B99:C99"/>
    <mergeCell ref="D99:I99"/>
    <mergeCell ref="J99:U99"/>
    <mergeCell ref="F76:O76"/>
    <mergeCell ref="O7:O8"/>
    <mergeCell ref="C7:C8"/>
    <mergeCell ref="D7:E8"/>
    <mergeCell ref="F75:O75"/>
  </mergeCells>
  <conditionalFormatting sqref="H10:N72 P10:P72">
    <cfRule type="cellIs" dxfId="11" priority="4" operator="greaterThan">
      <formula>10</formula>
    </cfRule>
  </conditionalFormatting>
  <conditionalFormatting sqref="O94:O1048576 O1:O92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7 Y2:AM8 X10:X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opLeftCell="B1" workbookViewId="0">
      <pane ySplit="3" topLeftCell="A93" activePane="bottomLeft" state="frozen"/>
      <selection activeCell="A6" sqref="A6:XFD6"/>
      <selection pane="bottomLeft" activeCell="B83" sqref="A83:XFD102"/>
    </sheetView>
  </sheetViews>
  <sheetFormatPr defaultColWidth="9" defaultRowHeight="22.5"/>
  <cols>
    <col min="1" max="1" width="0.625" style="1" hidden="1" customWidth="1"/>
    <col min="2" max="2" width="4" style="1" customWidth="1"/>
    <col min="3" max="3" width="10.625" style="1" customWidth="1"/>
    <col min="4" max="4" width="12.5" style="1" customWidth="1"/>
    <col min="5" max="5" width="7.25" style="1" customWidth="1"/>
    <col min="6" max="6" width="9.375" style="1" customWidth="1"/>
    <col min="7" max="7" width="11.75" style="1" customWidth="1"/>
    <col min="8" max="8" width="5.375" style="1" customWidth="1"/>
    <col min="9" max="9" width="4.875" style="1" customWidth="1"/>
    <col min="10" max="10" width="4.375" style="1" hidden="1" customWidth="1"/>
    <col min="11" max="11" width="5.125" style="1" customWidth="1"/>
    <col min="12" max="12" width="4.625" style="1" hidden="1" customWidth="1"/>
    <col min="13" max="13" width="5.25" style="1" hidden="1" customWidth="1"/>
    <col min="14" max="14" width="9" style="1" hidden="1" customWidth="1"/>
    <col min="15" max="15" width="18.375" style="112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6.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947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64" t="s">
        <v>417</v>
      </c>
      <c r="H5" s="164"/>
      <c r="I5" s="164"/>
      <c r="J5" s="164"/>
      <c r="K5" s="164"/>
      <c r="L5" s="164"/>
      <c r="M5" s="164"/>
      <c r="N5" s="164"/>
      <c r="O5" s="164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ELE1330-11</v>
      </c>
      <c r="AA8" s="73">
        <f>+$AJ$8+$AL$8+$AH$8</f>
        <v>66</v>
      </c>
      <c r="AB8" s="67">
        <f>COUNTIF($T$9:$T$135,"Khiển trách")</f>
        <v>0</v>
      </c>
      <c r="AC8" s="67">
        <f>COUNTIF($T$9:$T$135,"Cảnh cáo")</f>
        <v>0</v>
      </c>
      <c r="AD8" s="67">
        <f>COUNTIF($T$9:$T$135,"Đình chỉ thi")</f>
        <v>0</v>
      </c>
      <c r="AE8" s="74">
        <f>+($AB$8+$AC$8+$AD$8)/$AA$8*100%</f>
        <v>0</v>
      </c>
      <c r="AF8" s="67">
        <f>SUM(COUNTIF($T$9:$T$133,"Vắng"),COUNTIF($T$9:$T$133,"Vắng có phép"))</f>
        <v>2</v>
      </c>
      <c r="AG8" s="75">
        <f>+$AF$8/$AA$8</f>
        <v>3.0303030303030304E-2</v>
      </c>
      <c r="AH8" s="76">
        <f>COUNTIF($X$9:$X$133,"Thi lại")</f>
        <v>0</v>
      </c>
      <c r="AI8" s="75">
        <f>+$AH$8/$AA$8</f>
        <v>0</v>
      </c>
      <c r="AJ8" s="76">
        <f>COUNTIF($X$9:$X$134,"Học lại")</f>
        <v>12</v>
      </c>
      <c r="AK8" s="75">
        <f>+$AJ$8/$AA$8</f>
        <v>0.18181818181818182</v>
      </c>
      <c r="AL8" s="67">
        <f>COUNTIF($X$10:$X$134,"Đạt")</f>
        <v>54</v>
      </c>
      <c r="AM8" s="74">
        <f>+$AL$8/$AA$8</f>
        <v>0.81818181818181823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616</v>
      </c>
      <c r="D10" s="19" t="s">
        <v>617</v>
      </c>
      <c r="E10" s="20" t="s">
        <v>61</v>
      </c>
      <c r="F10" s="21" t="s">
        <v>618</v>
      </c>
      <c r="G10" s="18" t="s">
        <v>222</v>
      </c>
      <c r="H10" s="22">
        <v>8</v>
      </c>
      <c r="I10" s="22">
        <v>8</v>
      </c>
      <c r="J10" s="22" t="s">
        <v>28</v>
      </c>
      <c r="K10" s="22">
        <v>8</v>
      </c>
      <c r="L10" s="23"/>
      <c r="M10" s="23"/>
      <c r="N10" s="23"/>
      <c r="O10" s="109"/>
      <c r="P10" s="119">
        <v>2.25</v>
      </c>
      <c r="Q10" s="24">
        <f t="shared" ref="Q10:Q41" si="0">ROUND(SUMPRODUCT(H10:P10,$H$9:$P$9)/100,1)</f>
        <v>5.0999999999999996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6" t="str">
        <f t="shared" ref="T10:T25" si="3">+IF(OR($H10=0,$I10=0,$J10=0,$K10=0),"Không đủ ĐKDT","")</f>
        <v/>
      </c>
      <c r="U10" s="88" t="s">
        <v>785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619</v>
      </c>
      <c r="D11" s="30" t="s">
        <v>620</v>
      </c>
      <c r="E11" s="31" t="s">
        <v>61</v>
      </c>
      <c r="F11" s="32" t="s">
        <v>621</v>
      </c>
      <c r="G11" s="29" t="s">
        <v>359</v>
      </c>
      <c r="H11" s="33">
        <v>7</v>
      </c>
      <c r="I11" s="33">
        <v>6</v>
      </c>
      <c r="J11" s="33" t="s">
        <v>28</v>
      </c>
      <c r="K11" s="33">
        <v>6</v>
      </c>
      <c r="L11" s="34"/>
      <c r="M11" s="34"/>
      <c r="N11" s="34"/>
      <c r="O11" s="110"/>
      <c r="P11" s="35">
        <v>5</v>
      </c>
      <c r="Q11" s="36">
        <f t="shared" si="0"/>
        <v>5.6</v>
      </c>
      <c r="R11" s="37" t="str">
        <f t="shared" si="1"/>
        <v>C</v>
      </c>
      <c r="S11" s="38" t="str">
        <f t="shared" si="2"/>
        <v>Trung bình</v>
      </c>
      <c r="T11" s="39" t="str">
        <f t="shared" si="3"/>
        <v/>
      </c>
      <c r="U11" s="89" t="s">
        <v>785</v>
      </c>
      <c r="V11" s="3"/>
      <c r="W11" s="27"/>
      <c r="X11" s="78" t="str">
        <f t="shared" si="4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622</v>
      </c>
      <c r="D12" s="30" t="s">
        <v>623</v>
      </c>
      <c r="E12" s="31" t="s">
        <v>61</v>
      </c>
      <c r="F12" s="32" t="s">
        <v>624</v>
      </c>
      <c r="G12" s="29" t="s">
        <v>213</v>
      </c>
      <c r="H12" s="33">
        <v>8</v>
      </c>
      <c r="I12" s="33">
        <v>9</v>
      </c>
      <c r="J12" s="33" t="s">
        <v>28</v>
      </c>
      <c r="K12" s="33">
        <v>9</v>
      </c>
      <c r="L12" s="41"/>
      <c r="M12" s="41"/>
      <c r="N12" s="41"/>
      <c r="O12" s="110"/>
      <c r="P12" s="35">
        <v>6</v>
      </c>
      <c r="Q12" s="36">
        <f t="shared" si="0"/>
        <v>7.4</v>
      </c>
      <c r="R12" s="37" t="str">
        <f t="shared" si="1"/>
        <v>B</v>
      </c>
      <c r="S12" s="38" t="str">
        <f t="shared" si="2"/>
        <v>Khá</v>
      </c>
      <c r="T12" s="39" t="str">
        <f t="shared" si="3"/>
        <v/>
      </c>
      <c r="U12" s="89" t="s">
        <v>785</v>
      </c>
      <c r="V12" s="3"/>
      <c r="W12" s="27"/>
      <c r="X12" s="78" t="str">
        <f t="shared" si="4"/>
        <v>Đạt</v>
      </c>
      <c r="Y12" s="79"/>
      <c r="Z12" s="79"/>
      <c r="AA12" s="123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625</v>
      </c>
      <c r="D13" s="30" t="s">
        <v>501</v>
      </c>
      <c r="E13" s="31" t="s">
        <v>61</v>
      </c>
      <c r="F13" s="32" t="s">
        <v>626</v>
      </c>
      <c r="G13" s="29" t="s">
        <v>195</v>
      </c>
      <c r="H13" s="33">
        <v>0</v>
      </c>
      <c r="I13" s="33">
        <v>0</v>
      </c>
      <c r="J13" s="33" t="s">
        <v>28</v>
      </c>
      <c r="K13" s="33">
        <v>0</v>
      </c>
      <c r="L13" s="41"/>
      <c r="M13" s="41"/>
      <c r="N13" s="41"/>
      <c r="O13" s="110"/>
      <c r="P13" s="35" t="s">
        <v>1934</v>
      </c>
      <c r="Q13" s="36">
        <f t="shared" si="0"/>
        <v>0</v>
      </c>
      <c r="R13" s="37" t="str">
        <f t="shared" si="1"/>
        <v>F</v>
      </c>
      <c r="S13" s="38" t="str">
        <f t="shared" si="2"/>
        <v>Kém</v>
      </c>
      <c r="T13" s="39" t="str">
        <f t="shared" si="3"/>
        <v>Không đủ ĐKDT</v>
      </c>
      <c r="U13" s="89" t="s">
        <v>785</v>
      </c>
      <c r="V13" s="3"/>
      <c r="W13" s="27"/>
      <c r="X13" s="78" t="str">
        <f t="shared" si="4"/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627</v>
      </c>
      <c r="D14" s="30" t="s">
        <v>628</v>
      </c>
      <c r="E14" s="31" t="s">
        <v>61</v>
      </c>
      <c r="F14" s="32" t="s">
        <v>296</v>
      </c>
      <c r="G14" s="29" t="s">
        <v>210</v>
      </c>
      <c r="H14" s="33">
        <v>7</v>
      </c>
      <c r="I14" s="33">
        <v>4</v>
      </c>
      <c r="J14" s="33" t="s">
        <v>28</v>
      </c>
      <c r="K14" s="33">
        <v>4</v>
      </c>
      <c r="L14" s="41"/>
      <c r="M14" s="41"/>
      <c r="N14" s="41"/>
      <c r="O14" s="110"/>
      <c r="P14" s="35">
        <v>2.5</v>
      </c>
      <c r="Q14" s="36">
        <f t="shared" si="0"/>
        <v>3.6</v>
      </c>
      <c r="R14" s="37" t="str">
        <f t="shared" si="1"/>
        <v>F</v>
      </c>
      <c r="S14" s="38" t="str">
        <f t="shared" si="2"/>
        <v>Kém</v>
      </c>
      <c r="T14" s="39" t="str">
        <f t="shared" si="3"/>
        <v/>
      </c>
      <c r="U14" s="89" t="s">
        <v>785</v>
      </c>
      <c r="V14" s="3"/>
      <c r="W14" s="27"/>
      <c r="X14" s="78" t="str">
        <f t="shared" si="4"/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629</v>
      </c>
      <c r="D15" s="30" t="s">
        <v>630</v>
      </c>
      <c r="E15" s="31" t="s">
        <v>631</v>
      </c>
      <c r="F15" s="32" t="s">
        <v>632</v>
      </c>
      <c r="G15" s="29" t="s">
        <v>222</v>
      </c>
      <c r="H15" s="33">
        <v>7</v>
      </c>
      <c r="I15" s="33">
        <v>7</v>
      </c>
      <c r="J15" s="33" t="s">
        <v>28</v>
      </c>
      <c r="K15" s="33">
        <v>7</v>
      </c>
      <c r="L15" s="41"/>
      <c r="M15" s="41"/>
      <c r="N15" s="41"/>
      <c r="O15" s="110"/>
      <c r="P15" s="35">
        <v>2</v>
      </c>
      <c r="Q15" s="36">
        <f t="shared" si="0"/>
        <v>4.5</v>
      </c>
      <c r="R15" s="37" t="str">
        <f t="shared" si="1"/>
        <v>D</v>
      </c>
      <c r="S15" s="38" t="str">
        <f t="shared" si="2"/>
        <v>Trung bình yếu</v>
      </c>
      <c r="T15" s="39" t="str">
        <f t="shared" si="3"/>
        <v/>
      </c>
      <c r="U15" s="89" t="s">
        <v>785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633</v>
      </c>
      <c r="D16" s="30" t="s">
        <v>242</v>
      </c>
      <c r="E16" s="31" t="s">
        <v>634</v>
      </c>
      <c r="F16" s="32" t="s">
        <v>298</v>
      </c>
      <c r="G16" s="29" t="s">
        <v>249</v>
      </c>
      <c r="H16" s="33">
        <v>7</v>
      </c>
      <c r="I16" s="33">
        <v>8</v>
      </c>
      <c r="J16" s="33" t="s">
        <v>28</v>
      </c>
      <c r="K16" s="33">
        <v>8</v>
      </c>
      <c r="L16" s="41"/>
      <c r="M16" s="41"/>
      <c r="N16" s="41"/>
      <c r="O16" s="110"/>
      <c r="P16" s="35">
        <v>5</v>
      </c>
      <c r="Q16" s="36">
        <f t="shared" si="0"/>
        <v>6.4</v>
      </c>
      <c r="R16" s="37" t="str">
        <f t="shared" si="1"/>
        <v>C</v>
      </c>
      <c r="S16" s="38" t="str">
        <f t="shared" si="2"/>
        <v>Trung bình</v>
      </c>
      <c r="T16" s="39" t="str">
        <f t="shared" si="3"/>
        <v/>
      </c>
      <c r="U16" s="89" t="s">
        <v>785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635</v>
      </c>
      <c r="D17" s="30" t="s">
        <v>259</v>
      </c>
      <c r="E17" s="31" t="s">
        <v>634</v>
      </c>
      <c r="F17" s="32" t="s">
        <v>636</v>
      </c>
      <c r="G17" s="29" t="s">
        <v>206</v>
      </c>
      <c r="H17" s="33">
        <v>7</v>
      </c>
      <c r="I17" s="33">
        <v>6</v>
      </c>
      <c r="J17" s="33" t="s">
        <v>28</v>
      </c>
      <c r="K17" s="33">
        <v>6</v>
      </c>
      <c r="L17" s="41"/>
      <c r="M17" s="41"/>
      <c r="N17" s="41"/>
      <c r="O17" s="110"/>
      <c r="P17" s="35">
        <v>5</v>
      </c>
      <c r="Q17" s="36">
        <f t="shared" si="0"/>
        <v>5.6</v>
      </c>
      <c r="R17" s="37" t="str">
        <f t="shared" si="1"/>
        <v>C</v>
      </c>
      <c r="S17" s="38" t="str">
        <f t="shared" si="2"/>
        <v>Trung bình</v>
      </c>
      <c r="T17" s="39" t="str">
        <f t="shared" si="3"/>
        <v/>
      </c>
      <c r="U17" s="89" t="s">
        <v>785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637</v>
      </c>
      <c r="D18" s="30" t="s">
        <v>638</v>
      </c>
      <c r="E18" s="31" t="s">
        <v>634</v>
      </c>
      <c r="F18" s="32" t="s">
        <v>639</v>
      </c>
      <c r="G18" s="29" t="s">
        <v>210</v>
      </c>
      <c r="H18" s="33">
        <v>8</v>
      </c>
      <c r="I18" s="33">
        <v>4</v>
      </c>
      <c r="J18" s="33" t="s">
        <v>28</v>
      </c>
      <c r="K18" s="33">
        <v>4</v>
      </c>
      <c r="L18" s="41"/>
      <c r="M18" s="41"/>
      <c r="N18" s="41"/>
      <c r="O18" s="110"/>
      <c r="P18" s="35">
        <v>5</v>
      </c>
      <c r="Q18" s="36">
        <f t="shared" si="0"/>
        <v>4.9000000000000004</v>
      </c>
      <c r="R18" s="37" t="str">
        <f t="shared" si="1"/>
        <v>D</v>
      </c>
      <c r="S18" s="38" t="str">
        <f t="shared" si="2"/>
        <v>Trung bình yếu</v>
      </c>
      <c r="T18" s="39" t="str">
        <f t="shared" si="3"/>
        <v/>
      </c>
      <c r="U18" s="89" t="s">
        <v>785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640</v>
      </c>
      <c r="D19" s="30" t="s">
        <v>103</v>
      </c>
      <c r="E19" s="31" t="s">
        <v>229</v>
      </c>
      <c r="F19" s="32" t="s">
        <v>641</v>
      </c>
      <c r="G19" s="29" t="s">
        <v>359</v>
      </c>
      <c r="H19" s="33">
        <v>7</v>
      </c>
      <c r="I19" s="33">
        <v>6</v>
      </c>
      <c r="J19" s="33" t="s">
        <v>28</v>
      </c>
      <c r="K19" s="33">
        <v>6</v>
      </c>
      <c r="L19" s="41"/>
      <c r="M19" s="41"/>
      <c r="N19" s="41"/>
      <c r="O19" s="110"/>
      <c r="P19" s="35">
        <v>5.5</v>
      </c>
      <c r="Q19" s="36">
        <f t="shared" si="0"/>
        <v>5.9</v>
      </c>
      <c r="R19" s="37" t="str">
        <f t="shared" si="1"/>
        <v>C</v>
      </c>
      <c r="S19" s="38" t="str">
        <f t="shared" si="2"/>
        <v>Trung bình</v>
      </c>
      <c r="T19" s="39" t="str">
        <f t="shared" si="3"/>
        <v/>
      </c>
      <c r="U19" s="89" t="s">
        <v>785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642</v>
      </c>
      <c r="D20" s="30" t="s">
        <v>643</v>
      </c>
      <c r="E20" s="31" t="s">
        <v>232</v>
      </c>
      <c r="F20" s="32" t="s">
        <v>644</v>
      </c>
      <c r="G20" s="29" t="s">
        <v>275</v>
      </c>
      <c r="H20" s="33">
        <v>7</v>
      </c>
      <c r="I20" s="33">
        <v>9</v>
      </c>
      <c r="J20" s="33" t="s">
        <v>28</v>
      </c>
      <c r="K20" s="33">
        <v>9</v>
      </c>
      <c r="L20" s="41"/>
      <c r="M20" s="41"/>
      <c r="N20" s="41"/>
      <c r="O20" s="110"/>
      <c r="P20" s="35">
        <v>5</v>
      </c>
      <c r="Q20" s="36">
        <f t="shared" si="0"/>
        <v>6.8</v>
      </c>
      <c r="R20" s="37" t="str">
        <f t="shared" si="1"/>
        <v>C+</v>
      </c>
      <c r="S20" s="38" t="str">
        <f t="shared" si="2"/>
        <v>Trung bình</v>
      </c>
      <c r="T20" s="39" t="str">
        <f t="shared" si="3"/>
        <v/>
      </c>
      <c r="U20" s="89" t="s">
        <v>785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645</v>
      </c>
      <c r="D21" s="30" t="s">
        <v>646</v>
      </c>
      <c r="E21" s="31" t="s">
        <v>243</v>
      </c>
      <c r="F21" s="32" t="s">
        <v>647</v>
      </c>
      <c r="G21" s="29" t="s">
        <v>213</v>
      </c>
      <c r="H21" s="33">
        <v>9</v>
      </c>
      <c r="I21" s="33">
        <v>6</v>
      </c>
      <c r="J21" s="33" t="s">
        <v>28</v>
      </c>
      <c r="K21" s="33">
        <v>6</v>
      </c>
      <c r="L21" s="41"/>
      <c r="M21" s="41"/>
      <c r="N21" s="41"/>
      <c r="O21" s="110"/>
      <c r="P21" s="35">
        <v>5</v>
      </c>
      <c r="Q21" s="36">
        <f t="shared" si="0"/>
        <v>5.8</v>
      </c>
      <c r="R21" s="37" t="str">
        <f t="shared" si="1"/>
        <v>C</v>
      </c>
      <c r="S21" s="38" t="str">
        <f t="shared" si="2"/>
        <v>Trung bình</v>
      </c>
      <c r="T21" s="39" t="str">
        <f t="shared" si="3"/>
        <v/>
      </c>
      <c r="U21" s="89" t="s">
        <v>785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648</v>
      </c>
      <c r="D22" s="30" t="s">
        <v>649</v>
      </c>
      <c r="E22" s="31" t="s">
        <v>84</v>
      </c>
      <c r="F22" s="32" t="s">
        <v>650</v>
      </c>
      <c r="G22" s="29" t="s">
        <v>249</v>
      </c>
      <c r="H22" s="33">
        <v>8</v>
      </c>
      <c r="I22" s="33">
        <v>9</v>
      </c>
      <c r="J22" s="33" t="s">
        <v>28</v>
      </c>
      <c r="K22" s="33">
        <v>9</v>
      </c>
      <c r="L22" s="41"/>
      <c r="M22" s="41"/>
      <c r="N22" s="41"/>
      <c r="O22" s="110"/>
      <c r="P22" s="35">
        <v>3.25</v>
      </c>
      <c r="Q22" s="36">
        <f t="shared" si="0"/>
        <v>6</v>
      </c>
      <c r="R22" s="37" t="str">
        <f t="shared" si="1"/>
        <v>C</v>
      </c>
      <c r="S22" s="38" t="str">
        <f t="shared" si="2"/>
        <v>Trung bình</v>
      </c>
      <c r="T22" s="39" t="str">
        <f t="shared" si="3"/>
        <v/>
      </c>
      <c r="U22" s="89" t="s">
        <v>785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651</v>
      </c>
      <c r="D23" s="30" t="s">
        <v>652</v>
      </c>
      <c r="E23" s="31" t="s">
        <v>247</v>
      </c>
      <c r="F23" s="32" t="s">
        <v>653</v>
      </c>
      <c r="G23" s="29" t="s">
        <v>299</v>
      </c>
      <c r="H23" s="33">
        <v>8</v>
      </c>
      <c r="I23" s="33">
        <v>4</v>
      </c>
      <c r="J23" s="33" t="s">
        <v>28</v>
      </c>
      <c r="K23" s="33">
        <v>4</v>
      </c>
      <c r="L23" s="41"/>
      <c r="M23" s="41"/>
      <c r="N23" s="41"/>
      <c r="O23" s="110"/>
      <c r="P23" s="35">
        <v>5</v>
      </c>
      <c r="Q23" s="36">
        <f t="shared" si="0"/>
        <v>4.9000000000000004</v>
      </c>
      <c r="R23" s="37" t="str">
        <f t="shared" si="1"/>
        <v>D</v>
      </c>
      <c r="S23" s="38" t="str">
        <f t="shared" si="2"/>
        <v>Trung bình yếu</v>
      </c>
      <c r="T23" s="39" t="str">
        <f t="shared" si="3"/>
        <v/>
      </c>
      <c r="U23" s="89" t="s">
        <v>785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654</v>
      </c>
      <c r="D24" s="30" t="s">
        <v>655</v>
      </c>
      <c r="E24" s="31" t="s">
        <v>91</v>
      </c>
      <c r="F24" s="32" t="s">
        <v>411</v>
      </c>
      <c r="G24" s="29" t="s">
        <v>210</v>
      </c>
      <c r="H24" s="33">
        <v>8</v>
      </c>
      <c r="I24" s="33">
        <v>4</v>
      </c>
      <c r="J24" s="33" t="s">
        <v>28</v>
      </c>
      <c r="K24" s="33">
        <v>4</v>
      </c>
      <c r="L24" s="41"/>
      <c r="M24" s="41"/>
      <c r="N24" s="41"/>
      <c r="O24" s="110"/>
      <c r="P24" s="35">
        <v>6.5</v>
      </c>
      <c r="Q24" s="36">
        <f t="shared" si="0"/>
        <v>5.7</v>
      </c>
      <c r="R24" s="37" t="str">
        <f t="shared" si="1"/>
        <v>C</v>
      </c>
      <c r="S24" s="38" t="str">
        <f t="shared" si="2"/>
        <v>Trung bình</v>
      </c>
      <c r="T24" s="39" t="str">
        <f t="shared" si="3"/>
        <v/>
      </c>
      <c r="U24" s="89" t="s">
        <v>785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656</v>
      </c>
      <c r="D25" s="30" t="s">
        <v>657</v>
      </c>
      <c r="E25" s="31" t="s">
        <v>91</v>
      </c>
      <c r="F25" s="32" t="s">
        <v>608</v>
      </c>
      <c r="G25" s="29" t="s">
        <v>234</v>
      </c>
      <c r="H25" s="33">
        <v>9</v>
      </c>
      <c r="I25" s="33">
        <v>4</v>
      </c>
      <c r="J25" s="33" t="s">
        <v>28</v>
      </c>
      <c r="K25" s="33">
        <v>4</v>
      </c>
      <c r="L25" s="41"/>
      <c r="M25" s="41"/>
      <c r="N25" s="41"/>
      <c r="O25" s="110"/>
      <c r="P25" s="35">
        <v>5.5</v>
      </c>
      <c r="Q25" s="36">
        <f t="shared" si="0"/>
        <v>5.3</v>
      </c>
      <c r="R25" s="37" t="str">
        <f t="shared" si="1"/>
        <v>D+</v>
      </c>
      <c r="S25" s="38" t="str">
        <f t="shared" si="2"/>
        <v>Trung bình yếu</v>
      </c>
      <c r="T25" s="39" t="str">
        <f t="shared" si="3"/>
        <v/>
      </c>
      <c r="U25" s="89" t="s">
        <v>785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658</v>
      </c>
      <c r="D26" s="30" t="s">
        <v>659</v>
      </c>
      <c r="E26" s="31" t="s">
        <v>660</v>
      </c>
      <c r="F26" s="32" t="s">
        <v>661</v>
      </c>
      <c r="G26" s="29" t="s">
        <v>222</v>
      </c>
      <c r="H26" s="33">
        <v>7</v>
      </c>
      <c r="I26" s="33">
        <v>4</v>
      </c>
      <c r="J26" s="33" t="s">
        <v>28</v>
      </c>
      <c r="K26" s="33">
        <v>4</v>
      </c>
      <c r="L26" s="41"/>
      <c r="M26" s="41"/>
      <c r="N26" s="41"/>
      <c r="O26" s="110"/>
      <c r="P26" s="35" t="s">
        <v>1933</v>
      </c>
      <c r="Q26" s="36">
        <f t="shared" si="0"/>
        <v>2.2999999999999998</v>
      </c>
      <c r="R26" s="37" t="str">
        <f t="shared" si="1"/>
        <v>F</v>
      </c>
      <c r="S26" s="38" t="str">
        <f t="shared" si="2"/>
        <v>Kém</v>
      </c>
      <c r="T26" s="39" t="s">
        <v>1935</v>
      </c>
      <c r="U26" s="89" t="s">
        <v>785</v>
      </c>
      <c r="V26" s="3"/>
      <c r="W26" s="27"/>
      <c r="X26" s="78" t="str">
        <f t="shared" si="4"/>
        <v>Học lại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662</v>
      </c>
      <c r="D27" s="30" t="s">
        <v>663</v>
      </c>
      <c r="E27" s="31" t="s">
        <v>664</v>
      </c>
      <c r="F27" s="32" t="s">
        <v>665</v>
      </c>
      <c r="G27" s="29" t="s">
        <v>339</v>
      </c>
      <c r="H27" s="33">
        <v>8</v>
      </c>
      <c r="I27" s="33">
        <v>4</v>
      </c>
      <c r="J27" s="33" t="s">
        <v>28</v>
      </c>
      <c r="K27" s="33">
        <v>4</v>
      </c>
      <c r="L27" s="41"/>
      <c r="M27" s="41"/>
      <c r="N27" s="41"/>
      <c r="O27" s="110"/>
      <c r="P27" s="35">
        <v>3.75</v>
      </c>
      <c r="Q27" s="36">
        <f t="shared" si="0"/>
        <v>4.3</v>
      </c>
      <c r="R27" s="37" t="str">
        <f t="shared" si="1"/>
        <v>D</v>
      </c>
      <c r="S27" s="38" t="str">
        <f t="shared" si="2"/>
        <v>Trung bình yếu</v>
      </c>
      <c r="T27" s="39" t="str">
        <f t="shared" ref="T27:T52" si="5">+IF(OR($H27=0,$I27=0,$J27=0,$K27=0),"Không đủ ĐKDT","")</f>
        <v/>
      </c>
      <c r="U27" s="89" t="s">
        <v>785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666</v>
      </c>
      <c r="D28" s="30" t="s">
        <v>667</v>
      </c>
      <c r="E28" s="31" t="s">
        <v>664</v>
      </c>
      <c r="F28" s="32" t="s">
        <v>349</v>
      </c>
      <c r="G28" s="29" t="s">
        <v>275</v>
      </c>
      <c r="H28" s="33">
        <v>8</v>
      </c>
      <c r="I28" s="33">
        <v>8</v>
      </c>
      <c r="J28" s="33" t="s">
        <v>28</v>
      </c>
      <c r="K28" s="33">
        <v>8</v>
      </c>
      <c r="L28" s="41"/>
      <c r="M28" s="41"/>
      <c r="N28" s="41"/>
      <c r="O28" s="110"/>
      <c r="P28" s="35">
        <v>6.5</v>
      </c>
      <c r="Q28" s="36">
        <f t="shared" si="0"/>
        <v>7.3</v>
      </c>
      <c r="R28" s="37" t="str">
        <f t="shared" si="1"/>
        <v>B</v>
      </c>
      <c r="S28" s="38" t="str">
        <f t="shared" si="2"/>
        <v>Khá</v>
      </c>
      <c r="T28" s="39" t="str">
        <f t="shared" si="5"/>
        <v/>
      </c>
      <c r="U28" s="89" t="s">
        <v>785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668</v>
      </c>
      <c r="D29" s="30" t="s">
        <v>669</v>
      </c>
      <c r="E29" s="31" t="s">
        <v>95</v>
      </c>
      <c r="F29" s="32" t="s">
        <v>670</v>
      </c>
      <c r="G29" s="29" t="s">
        <v>195</v>
      </c>
      <c r="H29" s="33">
        <v>8</v>
      </c>
      <c r="I29" s="33">
        <v>9</v>
      </c>
      <c r="J29" s="33" t="s">
        <v>28</v>
      </c>
      <c r="K29" s="33">
        <v>9</v>
      </c>
      <c r="L29" s="41"/>
      <c r="M29" s="41"/>
      <c r="N29" s="41"/>
      <c r="O29" s="110"/>
      <c r="P29" s="35">
        <v>6</v>
      </c>
      <c r="Q29" s="36">
        <f t="shared" si="0"/>
        <v>7.4</v>
      </c>
      <c r="R29" s="37" t="str">
        <f t="shared" si="1"/>
        <v>B</v>
      </c>
      <c r="S29" s="38" t="str">
        <f t="shared" si="2"/>
        <v>Khá</v>
      </c>
      <c r="T29" s="39" t="str">
        <f t="shared" si="5"/>
        <v/>
      </c>
      <c r="U29" s="89" t="s">
        <v>785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671</v>
      </c>
      <c r="D30" s="30" t="s">
        <v>549</v>
      </c>
      <c r="E30" s="31" t="s">
        <v>99</v>
      </c>
      <c r="F30" s="32" t="s">
        <v>672</v>
      </c>
      <c r="G30" s="29" t="s">
        <v>359</v>
      </c>
      <c r="H30" s="33">
        <v>8</v>
      </c>
      <c r="I30" s="33">
        <v>4</v>
      </c>
      <c r="J30" s="33" t="s">
        <v>28</v>
      </c>
      <c r="K30" s="33">
        <v>4</v>
      </c>
      <c r="L30" s="41"/>
      <c r="M30" s="41"/>
      <c r="N30" s="41"/>
      <c r="O30" s="110"/>
      <c r="P30" s="35">
        <v>6</v>
      </c>
      <c r="Q30" s="36">
        <f t="shared" si="0"/>
        <v>5.4</v>
      </c>
      <c r="R30" s="37" t="str">
        <f t="shared" si="1"/>
        <v>D+</v>
      </c>
      <c r="S30" s="38" t="str">
        <f t="shared" si="2"/>
        <v>Trung bình yếu</v>
      </c>
      <c r="T30" s="39" t="str">
        <f t="shared" si="5"/>
        <v/>
      </c>
      <c r="U30" s="89" t="s">
        <v>785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673</v>
      </c>
      <c r="D31" s="30" t="s">
        <v>185</v>
      </c>
      <c r="E31" s="31" t="s">
        <v>674</v>
      </c>
      <c r="F31" s="32" t="s">
        <v>675</v>
      </c>
      <c r="G31" s="29" t="s">
        <v>195</v>
      </c>
      <c r="H31" s="33">
        <v>8</v>
      </c>
      <c r="I31" s="33">
        <v>6</v>
      </c>
      <c r="J31" s="33" t="s">
        <v>28</v>
      </c>
      <c r="K31" s="33">
        <v>6</v>
      </c>
      <c r="L31" s="41"/>
      <c r="M31" s="41"/>
      <c r="N31" s="41"/>
      <c r="O31" s="110"/>
      <c r="P31" s="35">
        <v>5.25</v>
      </c>
      <c r="Q31" s="36">
        <f t="shared" si="0"/>
        <v>5.8</v>
      </c>
      <c r="R31" s="37" t="str">
        <f t="shared" si="1"/>
        <v>C</v>
      </c>
      <c r="S31" s="38" t="str">
        <f t="shared" si="2"/>
        <v>Trung bình</v>
      </c>
      <c r="T31" s="39" t="str">
        <f t="shared" si="5"/>
        <v/>
      </c>
      <c r="U31" s="89" t="s">
        <v>785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676</v>
      </c>
      <c r="D32" s="30" t="s">
        <v>677</v>
      </c>
      <c r="E32" s="31" t="s">
        <v>269</v>
      </c>
      <c r="F32" s="32" t="s">
        <v>678</v>
      </c>
      <c r="G32" s="29" t="s">
        <v>299</v>
      </c>
      <c r="H32" s="33">
        <v>5</v>
      </c>
      <c r="I32" s="33">
        <v>8</v>
      </c>
      <c r="J32" s="33" t="s">
        <v>28</v>
      </c>
      <c r="K32" s="33">
        <v>8</v>
      </c>
      <c r="L32" s="41"/>
      <c r="M32" s="41"/>
      <c r="N32" s="41"/>
      <c r="O32" s="110"/>
      <c r="P32" s="35">
        <v>5.5</v>
      </c>
      <c r="Q32" s="36">
        <f t="shared" si="0"/>
        <v>6.5</v>
      </c>
      <c r="R32" s="37" t="str">
        <f t="shared" si="1"/>
        <v>C+</v>
      </c>
      <c r="S32" s="38" t="str">
        <f t="shared" si="2"/>
        <v>Trung bình</v>
      </c>
      <c r="T32" s="39" t="str">
        <f t="shared" si="5"/>
        <v/>
      </c>
      <c r="U32" s="89" t="s">
        <v>785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679</v>
      </c>
      <c r="D33" s="30" t="s">
        <v>108</v>
      </c>
      <c r="E33" s="31" t="s">
        <v>273</v>
      </c>
      <c r="F33" s="32" t="s">
        <v>680</v>
      </c>
      <c r="G33" s="29" t="s">
        <v>234</v>
      </c>
      <c r="H33" s="33">
        <v>9</v>
      </c>
      <c r="I33" s="33">
        <v>8</v>
      </c>
      <c r="J33" s="33" t="s">
        <v>28</v>
      </c>
      <c r="K33" s="33">
        <v>8</v>
      </c>
      <c r="L33" s="41"/>
      <c r="M33" s="41"/>
      <c r="N33" s="41"/>
      <c r="O33" s="110"/>
      <c r="P33" s="35">
        <v>3.5</v>
      </c>
      <c r="Q33" s="36">
        <f t="shared" si="0"/>
        <v>5.9</v>
      </c>
      <c r="R33" s="37" t="str">
        <f t="shared" si="1"/>
        <v>C</v>
      </c>
      <c r="S33" s="38" t="str">
        <f t="shared" si="2"/>
        <v>Trung bình</v>
      </c>
      <c r="T33" s="39" t="str">
        <f t="shared" si="5"/>
        <v/>
      </c>
      <c r="U33" s="89" t="s">
        <v>785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681</v>
      </c>
      <c r="D34" s="30" t="s">
        <v>682</v>
      </c>
      <c r="E34" s="31" t="s">
        <v>273</v>
      </c>
      <c r="F34" s="32" t="s">
        <v>480</v>
      </c>
      <c r="G34" s="29" t="s">
        <v>222</v>
      </c>
      <c r="H34" s="33">
        <v>9</v>
      </c>
      <c r="I34" s="33">
        <v>6</v>
      </c>
      <c r="J34" s="33" t="s">
        <v>28</v>
      </c>
      <c r="K34" s="33">
        <v>6</v>
      </c>
      <c r="L34" s="41"/>
      <c r="M34" s="41"/>
      <c r="N34" s="41"/>
      <c r="O34" s="110"/>
      <c r="P34" s="35">
        <v>6.5</v>
      </c>
      <c r="Q34" s="36">
        <f t="shared" si="0"/>
        <v>6.6</v>
      </c>
      <c r="R34" s="37" t="str">
        <f t="shared" si="1"/>
        <v>C+</v>
      </c>
      <c r="S34" s="38" t="str">
        <f t="shared" si="2"/>
        <v>Trung bình</v>
      </c>
      <c r="T34" s="39" t="str">
        <f t="shared" si="5"/>
        <v/>
      </c>
      <c r="U34" s="89" t="s">
        <v>785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683</v>
      </c>
      <c r="D35" s="30" t="s">
        <v>684</v>
      </c>
      <c r="E35" s="31" t="s">
        <v>284</v>
      </c>
      <c r="F35" s="32" t="s">
        <v>685</v>
      </c>
      <c r="G35" s="29" t="s">
        <v>359</v>
      </c>
      <c r="H35" s="33">
        <v>9</v>
      </c>
      <c r="I35" s="33">
        <v>9</v>
      </c>
      <c r="J35" s="33" t="s">
        <v>28</v>
      </c>
      <c r="K35" s="33">
        <v>9</v>
      </c>
      <c r="L35" s="41"/>
      <c r="M35" s="41"/>
      <c r="N35" s="41"/>
      <c r="O35" s="110"/>
      <c r="P35" s="35">
        <v>6.25</v>
      </c>
      <c r="Q35" s="36">
        <f t="shared" si="0"/>
        <v>7.6</v>
      </c>
      <c r="R35" s="37" t="str">
        <f t="shared" si="1"/>
        <v>B</v>
      </c>
      <c r="S35" s="38" t="str">
        <f t="shared" si="2"/>
        <v>Khá</v>
      </c>
      <c r="T35" s="39" t="str">
        <f t="shared" si="5"/>
        <v/>
      </c>
      <c r="U35" s="89" t="s">
        <v>785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686</v>
      </c>
      <c r="D36" s="30" t="s">
        <v>687</v>
      </c>
      <c r="E36" s="31" t="s">
        <v>688</v>
      </c>
      <c r="F36" s="32" t="s">
        <v>689</v>
      </c>
      <c r="G36" s="29" t="s">
        <v>257</v>
      </c>
      <c r="H36" s="33">
        <v>8</v>
      </c>
      <c r="I36" s="33">
        <v>7</v>
      </c>
      <c r="J36" s="33" t="s">
        <v>28</v>
      </c>
      <c r="K36" s="33">
        <v>7</v>
      </c>
      <c r="L36" s="41"/>
      <c r="M36" s="41"/>
      <c r="N36" s="41"/>
      <c r="O36" s="110"/>
      <c r="P36" s="35">
        <v>2.5</v>
      </c>
      <c r="Q36" s="36">
        <f t="shared" si="0"/>
        <v>4.9000000000000004</v>
      </c>
      <c r="R36" s="37" t="str">
        <f t="shared" si="1"/>
        <v>D</v>
      </c>
      <c r="S36" s="38" t="str">
        <f t="shared" si="2"/>
        <v>Trung bình yếu</v>
      </c>
      <c r="T36" s="39" t="str">
        <f t="shared" si="5"/>
        <v/>
      </c>
      <c r="U36" s="89" t="s">
        <v>785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690</v>
      </c>
      <c r="D37" s="30" t="s">
        <v>691</v>
      </c>
      <c r="E37" s="31" t="s">
        <v>118</v>
      </c>
      <c r="F37" s="32" t="s">
        <v>692</v>
      </c>
      <c r="G37" s="29" t="s">
        <v>359</v>
      </c>
      <c r="H37" s="33">
        <v>8</v>
      </c>
      <c r="I37" s="33">
        <v>6</v>
      </c>
      <c r="J37" s="33" t="s">
        <v>28</v>
      </c>
      <c r="K37" s="33">
        <v>6</v>
      </c>
      <c r="L37" s="41"/>
      <c r="M37" s="41"/>
      <c r="N37" s="41"/>
      <c r="O37" s="110"/>
      <c r="P37" s="35">
        <v>3.5</v>
      </c>
      <c r="Q37" s="36">
        <f t="shared" si="0"/>
        <v>5</v>
      </c>
      <c r="R37" s="37" t="str">
        <f t="shared" si="1"/>
        <v>D+</v>
      </c>
      <c r="S37" s="38" t="str">
        <f t="shared" si="2"/>
        <v>Trung bình yếu</v>
      </c>
      <c r="T37" s="39" t="str">
        <f t="shared" si="5"/>
        <v/>
      </c>
      <c r="U37" s="89" t="s">
        <v>785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693</v>
      </c>
      <c r="D38" s="30" t="s">
        <v>694</v>
      </c>
      <c r="E38" s="31" t="s">
        <v>118</v>
      </c>
      <c r="F38" s="32" t="s">
        <v>585</v>
      </c>
      <c r="G38" s="29" t="s">
        <v>234</v>
      </c>
      <c r="H38" s="33">
        <v>8</v>
      </c>
      <c r="I38" s="33">
        <v>5</v>
      </c>
      <c r="J38" s="33" t="s">
        <v>28</v>
      </c>
      <c r="K38" s="33">
        <v>5</v>
      </c>
      <c r="L38" s="41"/>
      <c r="M38" s="41"/>
      <c r="N38" s="41"/>
      <c r="O38" s="110"/>
      <c r="P38" s="35">
        <v>3</v>
      </c>
      <c r="Q38" s="36">
        <f t="shared" si="0"/>
        <v>4.3</v>
      </c>
      <c r="R38" s="37" t="str">
        <f t="shared" si="1"/>
        <v>D</v>
      </c>
      <c r="S38" s="38" t="str">
        <f t="shared" si="2"/>
        <v>Trung bình yếu</v>
      </c>
      <c r="T38" s="39" t="str">
        <f t="shared" si="5"/>
        <v/>
      </c>
      <c r="U38" s="89" t="s">
        <v>785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695</v>
      </c>
      <c r="D39" s="30" t="s">
        <v>292</v>
      </c>
      <c r="E39" s="31" t="s">
        <v>515</v>
      </c>
      <c r="F39" s="32" t="s">
        <v>696</v>
      </c>
      <c r="G39" s="29" t="s">
        <v>206</v>
      </c>
      <c r="H39" s="33">
        <v>9</v>
      </c>
      <c r="I39" s="33">
        <v>5</v>
      </c>
      <c r="J39" s="33" t="s">
        <v>28</v>
      </c>
      <c r="K39" s="33">
        <v>5</v>
      </c>
      <c r="L39" s="41"/>
      <c r="M39" s="41"/>
      <c r="N39" s="41"/>
      <c r="O39" s="110"/>
      <c r="P39" s="35">
        <v>2.75</v>
      </c>
      <c r="Q39" s="36">
        <f t="shared" si="0"/>
        <v>4.3</v>
      </c>
      <c r="R39" s="37" t="str">
        <f t="shared" si="1"/>
        <v>D</v>
      </c>
      <c r="S39" s="38" t="str">
        <f t="shared" si="2"/>
        <v>Trung bình yếu</v>
      </c>
      <c r="T39" s="39" t="str">
        <f t="shared" si="5"/>
        <v/>
      </c>
      <c r="U39" s="89" t="s">
        <v>785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697</v>
      </c>
      <c r="D40" s="30" t="s">
        <v>698</v>
      </c>
      <c r="E40" s="31" t="s">
        <v>122</v>
      </c>
      <c r="F40" s="32" t="s">
        <v>699</v>
      </c>
      <c r="G40" s="29" t="s">
        <v>339</v>
      </c>
      <c r="H40" s="33">
        <v>8</v>
      </c>
      <c r="I40" s="33">
        <v>9</v>
      </c>
      <c r="J40" s="33" t="s">
        <v>28</v>
      </c>
      <c r="K40" s="33">
        <v>9</v>
      </c>
      <c r="L40" s="41"/>
      <c r="M40" s="41"/>
      <c r="N40" s="41"/>
      <c r="O40" s="110"/>
      <c r="P40" s="35">
        <v>3.5</v>
      </c>
      <c r="Q40" s="36">
        <f t="shared" si="0"/>
        <v>6.2</v>
      </c>
      <c r="R40" s="37" t="str">
        <f t="shared" si="1"/>
        <v>C</v>
      </c>
      <c r="S40" s="38" t="str">
        <f t="shared" si="2"/>
        <v>Trung bình</v>
      </c>
      <c r="T40" s="39" t="str">
        <f t="shared" si="5"/>
        <v/>
      </c>
      <c r="U40" s="89" t="s">
        <v>785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700</v>
      </c>
      <c r="D41" s="30" t="s">
        <v>115</v>
      </c>
      <c r="E41" s="31" t="s">
        <v>701</v>
      </c>
      <c r="F41" s="32" t="s">
        <v>469</v>
      </c>
      <c r="G41" s="29" t="s">
        <v>275</v>
      </c>
      <c r="H41" s="33">
        <v>8</v>
      </c>
      <c r="I41" s="33">
        <v>7</v>
      </c>
      <c r="J41" s="33" t="s">
        <v>28</v>
      </c>
      <c r="K41" s="33">
        <v>7</v>
      </c>
      <c r="L41" s="41"/>
      <c r="M41" s="41"/>
      <c r="N41" s="41"/>
      <c r="O41" s="110"/>
      <c r="P41" s="35">
        <v>3.5</v>
      </c>
      <c r="Q41" s="36">
        <f t="shared" si="0"/>
        <v>5.4</v>
      </c>
      <c r="R41" s="37" t="str">
        <f t="shared" si="1"/>
        <v>D+</v>
      </c>
      <c r="S41" s="38" t="str">
        <f t="shared" si="2"/>
        <v>Trung bình yếu</v>
      </c>
      <c r="T41" s="39" t="str">
        <f t="shared" si="5"/>
        <v/>
      </c>
      <c r="U41" s="89" t="s">
        <v>785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702</v>
      </c>
      <c r="D42" s="30" t="s">
        <v>703</v>
      </c>
      <c r="E42" s="31" t="s">
        <v>134</v>
      </c>
      <c r="F42" s="32" t="s">
        <v>704</v>
      </c>
      <c r="G42" s="29" t="s">
        <v>199</v>
      </c>
      <c r="H42" s="33">
        <v>8</v>
      </c>
      <c r="I42" s="33">
        <v>8</v>
      </c>
      <c r="J42" s="33" t="s">
        <v>28</v>
      </c>
      <c r="K42" s="33">
        <v>8</v>
      </c>
      <c r="L42" s="41"/>
      <c r="M42" s="41"/>
      <c r="N42" s="41"/>
      <c r="O42" s="110"/>
      <c r="P42" s="35">
        <v>4</v>
      </c>
      <c r="Q42" s="36">
        <f t="shared" ref="Q42:Q73" si="6">ROUND(SUMPRODUCT(H42:P42,$H$9:$P$9)/100,1)</f>
        <v>6</v>
      </c>
      <c r="R42" s="37" t="str">
        <f t="shared" ref="R42:R7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8" t="str">
        <f t="shared" ref="S42:S75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9" t="str">
        <f t="shared" si="5"/>
        <v/>
      </c>
      <c r="U42" s="89" t="s">
        <v>785</v>
      </c>
      <c r="V42" s="3"/>
      <c r="W42" s="27"/>
      <c r="X42" s="78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705</v>
      </c>
      <c r="D43" s="30" t="s">
        <v>706</v>
      </c>
      <c r="E43" s="31" t="s">
        <v>138</v>
      </c>
      <c r="F43" s="32" t="s">
        <v>707</v>
      </c>
      <c r="G43" s="29" t="s">
        <v>222</v>
      </c>
      <c r="H43" s="33">
        <v>9</v>
      </c>
      <c r="I43" s="33">
        <v>6</v>
      </c>
      <c r="J43" s="33" t="s">
        <v>28</v>
      </c>
      <c r="K43" s="33">
        <v>6</v>
      </c>
      <c r="L43" s="41"/>
      <c r="M43" s="41"/>
      <c r="N43" s="41"/>
      <c r="O43" s="110"/>
      <c r="P43" s="35">
        <v>1.25</v>
      </c>
      <c r="Q43" s="36">
        <f t="shared" si="6"/>
        <v>3.9</v>
      </c>
      <c r="R43" s="37" t="str">
        <f t="shared" si="7"/>
        <v>F</v>
      </c>
      <c r="S43" s="38" t="str">
        <f t="shared" si="8"/>
        <v>Kém</v>
      </c>
      <c r="T43" s="39" t="str">
        <f t="shared" si="5"/>
        <v/>
      </c>
      <c r="U43" s="89" t="s">
        <v>786</v>
      </c>
      <c r="V43" s="3"/>
      <c r="W43" s="27"/>
      <c r="X43" s="78" t="str">
        <f t="shared" si="9"/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708</v>
      </c>
      <c r="D44" s="30" t="s">
        <v>549</v>
      </c>
      <c r="E44" s="31" t="s">
        <v>138</v>
      </c>
      <c r="F44" s="32" t="s">
        <v>510</v>
      </c>
      <c r="G44" s="29" t="s">
        <v>199</v>
      </c>
      <c r="H44" s="33">
        <v>8</v>
      </c>
      <c r="I44" s="33">
        <v>4</v>
      </c>
      <c r="J44" s="33" t="s">
        <v>28</v>
      </c>
      <c r="K44" s="33">
        <v>4</v>
      </c>
      <c r="L44" s="41"/>
      <c r="M44" s="41"/>
      <c r="N44" s="41"/>
      <c r="O44" s="110"/>
      <c r="P44" s="35">
        <v>4</v>
      </c>
      <c r="Q44" s="36">
        <f t="shared" si="6"/>
        <v>4.4000000000000004</v>
      </c>
      <c r="R44" s="37" t="str">
        <f t="shared" si="7"/>
        <v>D</v>
      </c>
      <c r="S44" s="38" t="str">
        <f t="shared" si="8"/>
        <v>Trung bình yếu</v>
      </c>
      <c r="T44" s="39" t="str">
        <f t="shared" si="5"/>
        <v/>
      </c>
      <c r="U44" s="89" t="s">
        <v>786</v>
      </c>
      <c r="V44" s="3"/>
      <c r="W44" s="27"/>
      <c r="X44" s="78" t="str">
        <f t="shared" si="9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709</v>
      </c>
      <c r="D45" s="30" t="s">
        <v>111</v>
      </c>
      <c r="E45" s="31" t="s">
        <v>138</v>
      </c>
      <c r="F45" s="32" t="s">
        <v>710</v>
      </c>
      <c r="G45" s="29" t="s">
        <v>257</v>
      </c>
      <c r="H45" s="33">
        <v>10</v>
      </c>
      <c r="I45" s="33">
        <v>10</v>
      </c>
      <c r="J45" s="33" t="s">
        <v>28</v>
      </c>
      <c r="K45" s="33">
        <v>10</v>
      </c>
      <c r="L45" s="41"/>
      <c r="M45" s="41"/>
      <c r="N45" s="41"/>
      <c r="O45" s="110"/>
      <c r="P45" s="35">
        <v>7.5</v>
      </c>
      <c r="Q45" s="36">
        <f t="shared" si="6"/>
        <v>8.8000000000000007</v>
      </c>
      <c r="R45" s="37" t="str">
        <f t="shared" si="7"/>
        <v>A</v>
      </c>
      <c r="S45" s="38" t="str">
        <f t="shared" si="8"/>
        <v>Giỏi</v>
      </c>
      <c r="T45" s="39" t="str">
        <f t="shared" si="5"/>
        <v/>
      </c>
      <c r="U45" s="89" t="s">
        <v>786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711</v>
      </c>
      <c r="D46" s="30" t="s">
        <v>712</v>
      </c>
      <c r="E46" s="31" t="s">
        <v>337</v>
      </c>
      <c r="F46" s="32" t="s">
        <v>713</v>
      </c>
      <c r="G46" s="29" t="s">
        <v>299</v>
      </c>
      <c r="H46" s="33">
        <v>8</v>
      </c>
      <c r="I46" s="33">
        <v>9</v>
      </c>
      <c r="J46" s="33" t="s">
        <v>28</v>
      </c>
      <c r="K46" s="33">
        <v>9</v>
      </c>
      <c r="L46" s="41"/>
      <c r="M46" s="41"/>
      <c r="N46" s="41"/>
      <c r="O46" s="110"/>
      <c r="P46" s="35">
        <v>3</v>
      </c>
      <c r="Q46" s="36">
        <f t="shared" si="6"/>
        <v>5.9</v>
      </c>
      <c r="R46" s="37" t="str">
        <f t="shared" si="7"/>
        <v>C</v>
      </c>
      <c r="S46" s="38" t="str">
        <f t="shared" si="8"/>
        <v>Trung bình</v>
      </c>
      <c r="T46" s="39" t="str">
        <f t="shared" si="5"/>
        <v/>
      </c>
      <c r="U46" s="89" t="s">
        <v>786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714</v>
      </c>
      <c r="D47" s="30" t="s">
        <v>715</v>
      </c>
      <c r="E47" s="31" t="s">
        <v>716</v>
      </c>
      <c r="F47" s="32" t="s">
        <v>717</v>
      </c>
      <c r="G47" s="29" t="s">
        <v>275</v>
      </c>
      <c r="H47" s="33">
        <v>8</v>
      </c>
      <c r="I47" s="33">
        <v>9</v>
      </c>
      <c r="J47" s="33" t="s">
        <v>28</v>
      </c>
      <c r="K47" s="33">
        <v>9</v>
      </c>
      <c r="L47" s="41"/>
      <c r="M47" s="41"/>
      <c r="N47" s="41"/>
      <c r="O47" s="110"/>
      <c r="P47" s="35">
        <v>5</v>
      </c>
      <c r="Q47" s="36">
        <f t="shared" si="6"/>
        <v>6.9</v>
      </c>
      <c r="R47" s="37" t="str">
        <f t="shared" si="7"/>
        <v>C+</v>
      </c>
      <c r="S47" s="38" t="str">
        <f t="shared" si="8"/>
        <v>Trung bình</v>
      </c>
      <c r="T47" s="39" t="str">
        <f t="shared" si="5"/>
        <v/>
      </c>
      <c r="U47" s="89" t="s">
        <v>786</v>
      </c>
      <c r="V47" s="3"/>
      <c r="W47" s="27"/>
      <c r="X47" s="78" t="str">
        <f t="shared" si="9"/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718</v>
      </c>
      <c r="D48" s="30" t="s">
        <v>87</v>
      </c>
      <c r="E48" s="31" t="s">
        <v>342</v>
      </c>
      <c r="F48" s="32" t="s">
        <v>719</v>
      </c>
      <c r="G48" s="29" t="s">
        <v>199</v>
      </c>
      <c r="H48" s="33">
        <v>9</v>
      </c>
      <c r="I48" s="33">
        <v>4</v>
      </c>
      <c r="J48" s="33" t="s">
        <v>28</v>
      </c>
      <c r="K48" s="33">
        <v>4</v>
      </c>
      <c r="L48" s="41"/>
      <c r="M48" s="41"/>
      <c r="N48" s="41"/>
      <c r="O48" s="110"/>
      <c r="P48" s="35">
        <v>2.5</v>
      </c>
      <c r="Q48" s="36">
        <f t="shared" si="6"/>
        <v>3.8</v>
      </c>
      <c r="R48" s="37" t="str">
        <f t="shared" si="7"/>
        <v>F</v>
      </c>
      <c r="S48" s="38" t="str">
        <f t="shared" si="8"/>
        <v>Kém</v>
      </c>
      <c r="T48" s="39" t="str">
        <f t="shared" si="5"/>
        <v/>
      </c>
      <c r="U48" s="89" t="s">
        <v>786</v>
      </c>
      <c r="V48" s="3"/>
      <c r="W48" s="27"/>
      <c r="X48" s="78" t="str">
        <f t="shared" si="9"/>
        <v>Học lại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720</v>
      </c>
      <c r="D49" s="30" t="s">
        <v>721</v>
      </c>
      <c r="E49" s="31" t="s">
        <v>342</v>
      </c>
      <c r="F49" s="32" t="s">
        <v>457</v>
      </c>
      <c r="G49" s="29" t="s">
        <v>195</v>
      </c>
      <c r="H49" s="33">
        <v>0</v>
      </c>
      <c r="I49" s="33">
        <v>0</v>
      </c>
      <c r="J49" s="33" t="s">
        <v>28</v>
      </c>
      <c r="K49" s="33">
        <v>0</v>
      </c>
      <c r="L49" s="41"/>
      <c r="M49" s="41"/>
      <c r="N49" s="41"/>
      <c r="O49" s="110"/>
      <c r="P49" s="35" t="s">
        <v>1934</v>
      </c>
      <c r="Q49" s="36">
        <f t="shared" si="6"/>
        <v>0</v>
      </c>
      <c r="R49" s="37" t="str">
        <f t="shared" si="7"/>
        <v>F</v>
      </c>
      <c r="S49" s="38" t="str">
        <f t="shared" si="8"/>
        <v>Kém</v>
      </c>
      <c r="T49" s="39" t="str">
        <f t="shared" si="5"/>
        <v>Không đủ ĐKDT</v>
      </c>
      <c r="U49" s="89" t="s">
        <v>786</v>
      </c>
      <c r="V49" s="3"/>
      <c r="W49" s="27"/>
      <c r="X49" s="78" t="str">
        <f t="shared" si="9"/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722</v>
      </c>
      <c r="D50" s="30" t="s">
        <v>723</v>
      </c>
      <c r="E50" s="31" t="s">
        <v>345</v>
      </c>
      <c r="F50" s="32" t="s">
        <v>724</v>
      </c>
      <c r="G50" s="29" t="s">
        <v>299</v>
      </c>
      <c r="H50" s="33">
        <v>8</v>
      </c>
      <c r="I50" s="33">
        <v>6</v>
      </c>
      <c r="J50" s="33" t="s">
        <v>28</v>
      </c>
      <c r="K50" s="33">
        <v>6</v>
      </c>
      <c r="L50" s="41"/>
      <c r="M50" s="41"/>
      <c r="N50" s="41"/>
      <c r="O50" s="110"/>
      <c r="P50" s="35">
        <v>5</v>
      </c>
      <c r="Q50" s="36">
        <f t="shared" si="6"/>
        <v>5.7</v>
      </c>
      <c r="R50" s="37" t="str">
        <f t="shared" si="7"/>
        <v>C</v>
      </c>
      <c r="S50" s="38" t="str">
        <f t="shared" si="8"/>
        <v>Trung bình</v>
      </c>
      <c r="T50" s="39" t="str">
        <f t="shared" si="5"/>
        <v/>
      </c>
      <c r="U50" s="89" t="s">
        <v>786</v>
      </c>
      <c r="V50" s="3"/>
      <c r="W50" s="27"/>
      <c r="X50" s="78" t="str">
        <f t="shared" si="9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725</v>
      </c>
      <c r="D51" s="30" t="s">
        <v>549</v>
      </c>
      <c r="E51" s="31" t="s">
        <v>345</v>
      </c>
      <c r="F51" s="32" t="s">
        <v>726</v>
      </c>
      <c r="G51" s="29" t="s">
        <v>727</v>
      </c>
      <c r="H51" s="33">
        <v>0</v>
      </c>
      <c r="I51" s="33">
        <v>0</v>
      </c>
      <c r="J51" s="33" t="s">
        <v>28</v>
      </c>
      <c r="K51" s="33">
        <v>0</v>
      </c>
      <c r="L51" s="41"/>
      <c r="M51" s="41"/>
      <c r="N51" s="41"/>
      <c r="O51" s="110"/>
      <c r="P51" s="35" t="s">
        <v>1934</v>
      </c>
      <c r="Q51" s="36">
        <f t="shared" si="6"/>
        <v>0</v>
      </c>
      <c r="R51" s="37" t="str">
        <f t="shared" si="7"/>
        <v>F</v>
      </c>
      <c r="S51" s="38" t="str">
        <f t="shared" si="8"/>
        <v>Kém</v>
      </c>
      <c r="T51" s="39" t="str">
        <f t="shared" si="5"/>
        <v>Không đủ ĐKDT</v>
      </c>
      <c r="U51" s="89" t="s">
        <v>786</v>
      </c>
      <c r="V51" s="3"/>
      <c r="W51" s="27"/>
      <c r="X51" s="78" t="str">
        <f t="shared" si="9"/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728</v>
      </c>
      <c r="D52" s="30" t="s">
        <v>729</v>
      </c>
      <c r="E52" s="31" t="s">
        <v>345</v>
      </c>
      <c r="F52" s="32" t="s">
        <v>274</v>
      </c>
      <c r="G52" s="29" t="s">
        <v>210</v>
      </c>
      <c r="H52" s="33">
        <v>8</v>
      </c>
      <c r="I52" s="33">
        <v>5</v>
      </c>
      <c r="J52" s="33" t="s">
        <v>28</v>
      </c>
      <c r="K52" s="33">
        <v>5</v>
      </c>
      <c r="L52" s="41"/>
      <c r="M52" s="41"/>
      <c r="N52" s="41"/>
      <c r="O52" s="110"/>
      <c r="P52" s="35">
        <v>6</v>
      </c>
      <c r="Q52" s="36">
        <f t="shared" si="6"/>
        <v>5.8</v>
      </c>
      <c r="R52" s="37" t="str">
        <f t="shared" si="7"/>
        <v>C</v>
      </c>
      <c r="S52" s="38" t="str">
        <f t="shared" si="8"/>
        <v>Trung bình</v>
      </c>
      <c r="T52" s="39" t="str">
        <f t="shared" si="5"/>
        <v/>
      </c>
      <c r="U52" s="89" t="s">
        <v>786</v>
      </c>
      <c r="V52" s="3"/>
      <c r="W52" s="27"/>
      <c r="X52" s="78" t="str">
        <f t="shared" si="9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730</v>
      </c>
      <c r="D53" s="30" t="s">
        <v>111</v>
      </c>
      <c r="E53" s="31" t="s">
        <v>731</v>
      </c>
      <c r="F53" s="32" t="s">
        <v>732</v>
      </c>
      <c r="G53" s="29" t="s">
        <v>199</v>
      </c>
      <c r="H53" s="33">
        <v>8</v>
      </c>
      <c r="I53" s="33">
        <v>5</v>
      </c>
      <c r="J53" s="33" t="s">
        <v>28</v>
      </c>
      <c r="K53" s="33">
        <v>5</v>
      </c>
      <c r="L53" s="41"/>
      <c r="M53" s="41"/>
      <c r="N53" s="41"/>
      <c r="O53" s="110"/>
      <c r="P53" s="35" t="s">
        <v>1933</v>
      </c>
      <c r="Q53" s="36">
        <f t="shared" si="6"/>
        <v>2.8</v>
      </c>
      <c r="R53" s="37" t="str">
        <f t="shared" si="7"/>
        <v>F</v>
      </c>
      <c r="S53" s="38" t="str">
        <f t="shared" si="8"/>
        <v>Kém</v>
      </c>
      <c r="T53" s="39" t="s">
        <v>1935</v>
      </c>
      <c r="U53" s="89" t="s">
        <v>786</v>
      </c>
      <c r="V53" s="3"/>
      <c r="W53" s="27"/>
      <c r="X53" s="78" t="str">
        <f t="shared" si="9"/>
        <v>Học lại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733</v>
      </c>
      <c r="D54" s="30" t="s">
        <v>103</v>
      </c>
      <c r="E54" s="31" t="s">
        <v>154</v>
      </c>
      <c r="F54" s="32" t="s">
        <v>724</v>
      </c>
      <c r="G54" s="29" t="s">
        <v>257</v>
      </c>
      <c r="H54" s="33">
        <v>8</v>
      </c>
      <c r="I54" s="33">
        <v>4</v>
      </c>
      <c r="J54" s="33" t="s">
        <v>28</v>
      </c>
      <c r="K54" s="33">
        <v>4</v>
      </c>
      <c r="L54" s="41"/>
      <c r="M54" s="41"/>
      <c r="N54" s="41"/>
      <c r="O54" s="110"/>
      <c r="P54" s="35">
        <v>2.5</v>
      </c>
      <c r="Q54" s="36">
        <f t="shared" si="6"/>
        <v>3.7</v>
      </c>
      <c r="R54" s="37" t="str">
        <f t="shared" si="7"/>
        <v>F</v>
      </c>
      <c r="S54" s="38" t="str">
        <f t="shared" si="8"/>
        <v>Kém</v>
      </c>
      <c r="T54" s="39" t="str">
        <f t="shared" ref="T54:T75" si="10">+IF(OR($H54=0,$I54=0,$J54=0,$K54=0),"Không đủ ĐKDT","")</f>
        <v/>
      </c>
      <c r="U54" s="89" t="s">
        <v>786</v>
      </c>
      <c r="V54" s="3"/>
      <c r="W54" s="27"/>
      <c r="X54" s="78" t="str">
        <f t="shared" si="9"/>
        <v>Học lại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734</v>
      </c>
      <c r="D55" s="30" t="s">
        <v>493</v>
      </c>
      <c r="E55" s="31" t="s">
        <v>158</v>
      </c>
      <c r="F55" s="32" t="s">
        <v>735</v>
      </c>
      <c r="G55" s="29" t="s">
        <v>249</v>
      </c>
      <c r="H55" s="33">
        <v>8</v>
      </c>
      <c r="I55" s="33">
        <v>7</v>
      </c>
      <c r="J55" s="33" t="s">
        <v>28</v>
      </c>
      <c r="K55" s="33">
        <v>7</v>
      </c>
      <c r="L55" s="41"/>
      <c r="M55" s="41"/>
      <c r="N55" s="41"/>
      <c r="O55" s="110"/>
      <c r="P55" s="35">
        <v>7</v>
      </c>
      <c r="Q55" s="36">
        <f t="shared" si="6"/>
        <v>7.1</v>
      </c>
      <c r="R55" s="37" t="str">
        <f t="shared" si="7"/>
        <v>B</v>
      </c>
      <c r="S55" s="38" t="str">
        <f t="shared" si="8"/>
        <v>Khá</v>
      </c>
      <c r="T55" s="39" t="str">
        <f t="shared" si="10"/>
        <v/>
      </c>
      <c r="U55" s="89" t="s">
        <v>786</v>
      </c>
      <c r="V55" s="3"/>
      <c r="W55" s="27"/>
      <c r="X55" s="78" t="str">
        <f t="shared" si="9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736</v>
      </c>
      <c r="D56" s="30" t="s">
        <v>737</v>
      </c>
      <c r="E56" s="31" t="s">
        <v>738</v>
      </c>
      <c r="F56" s="32" t="s">
        <v>739</v>
      </c>
      <c r="G56" s="29" t="s">
        <v>257</v>
      </c>
      <c r="H56" s="33">
        <v>8</v>
      </c>
      <c r="I56" s="33">
        <v>8</v>
      </c>
      <c r="J56" s="33" t="s">
        <v>28</v>
      </c>
      <c r="K56" s="33">
        <v>8</v>
      </c>
      <c r="L56" s="41"/>
      <c r="M56" s="41"/>
      <c r="N56" s="41"/>
      <c r="O56" s="110"/>
      <c r="P56" s="35">
        <v>5</v>
      </c>
      <c r="Q56" s="36">
        <f t="shared" si="6"/>
        <v>6.5</v>
      </c>
      <c r="R56" s="37" t="str">
        <f t="shared" si="7"/>
        <v>C+</v>
      </c>
      <c r="S56" s="38" t="str">
        <f t="shared" si="8"/>
        <v>Trung bình</v>
      </c>
      <c r="T56" s="39" t="str">
        <f t="shared" si="10"/>
        <v/>
      </c>
      <c r="U56" s="89" t="s">
        <v>786</v>
      </c>
      <c r="V56" s="3"/>
      <c r="W56" s="27"/>
      <c r="X56" s="78" t="str">
        <f t="shared" si="9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740</v>
      </c>
      <c r="D57" s="30" t="s">
        <v>741</v>
      </c>
      <c r="E57" s="31" t="s">
        <v>162</v>
      </c>
      <c r="F57" s="32" t="s">
        <v>742</v>
      </c>
      <c r="G57" s="29" t="s">
        <v>222</v>
      </c>
      <c r="H57" s="33">
        <v>9</v>
      </c>
      <c r="I57" s="33">
        <v>9</v>
      </c>
      <c r="J57" s="33" t="s">
        <v>28</v>
      </c>
      <c r="K57" s="33">
        <v>9</v>
      </c>
      <c r="L57" s="41"/>
      <c r="M57" s="41"/>
      <c r="N57" s="41"/>
      <c r="O57" s="110"/>
      <c r="P57" s="35">
        <v>5</v>
      </c>
      <c r="Q57" s="36">
        <f t="shared" si="6"/>
        <v>7</v>
      </c>
      <c r="R57" s="37" t="str">
        <f t="shared" si="7"/>
        <v>B</v>
      </c>
      <c r="S57" s="38" t="str">
        <f t="shared" si="8"/>
        <v>Khá</v>
      </c>
      <c r="T57" s="39" t="str">
        <f t="shared" si="10"/>
        <v/>
      </c>
      <c r="U57" s="89" t="s">
        <v>786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743</v>
      </c>
      <c r="D58" s="30" t="s">
        <v>370</v>
      </c>
      <c r="E58" s="31" t="s">
        <v>162</v>
      </c>
      <c r="F58" s="32" t="s">
        <v>469</v>
      </c>
      <c r="G58" s="29" t="s">
        <v>359</v>
      </c>
      <c r="H58" s="33">
        <v>8</v>
      </c>
      <c r="I58" s="33">
        <v>5</v>
      </c>
      <c r="J58" s="33" t="s">
        <v>28</v>
      </c>
      <c r="K58" s="33">
        <v>5</v>
      </c>
      <c r="L58" s="41"/>
      <c r="M58" s="41"/>
      <c r="N58" s="41"/>
      <c r="O58" s="110"/>
      <c r="P58" s="35">
        <v>5.5</v>
      </c>
      <c r="Q58" s="36">
        <f t="shared" si="6"/>
        <v>5.6</v>
      </c>
      <c r="R58" s="37" t="str">
        <f t="shared" si="7"/>
        <v>C</v>
      </c>
      <c r="S58" s="38" t="str">
        <f t="shared" si="8"/>
        <v>Trung bình</v>
      </c>
      <c r="T58" s="39" t="str">
        <f t="shared" si="10"/>
        <v/>
      </c>
      <c r="U58" s="89" t="s">
        <v>786</v>
      </c>
      <c r="V58" s="3"/>
      <c r="W58" s="27"/>
      <c r="X58" s="78" t="str">
        <f t="shared" si="9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744</v>
      </c>
      <c r="D59" s="30" t="s">
        <v>185</v>
      </c>
      <c r="E59" s="31" t="s">
        <v>174</v>
      </c>
      <c r="F59" s="32" t="s">
        <v>745</v>
      </c>
      <c r="G59" s="29" t="s">
        <v>359</v>
      </c>
      <c r="H59" s="33">
        <v>8</v>
      </c>
      <c r="I59" s="33">
        <v>8</v>
      </c>
      <c r="J59" s="33" t="s">
        <v>28</v>
      </c>
      <c r="K59" s="33">
        <v>8</v>
      </c>
      <c r="L59" s="41"/>
      <c r="M59" s="41"/>
      <c r="N59" s="41"/>
      <c r="O59" s="110"/>
      <c r="P59" s="35">
        <v>1</v>
      </c>
      <c r="Q59" s="36">
        <f t="shared" si="6"/>
        <v>4.5</v>
      </c>
      <c r="R59" s="37" t="str">
        <f t="shared" si="7"/>
        <v>D</v>
      </c>
      <c r="S59" s="38" t="str">
        <f t="shared" si="8"/>
        <v>Trung bình yếu</v>
      </c>
      <c r="T59" s="39" t="str">
        <f t="shared" si="10"/>
        <v/>
      </c>
      <c r="U59" s="89" t="s">
        <v>786</v>
      </c>
      <c r="V59" s="3"/>
      <c r="W59" s="27"/>
      <c r="X59" s="78" t="str">
        <f t="shared" si="9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746</v>
      </c>
      <c r="D60" s="30" t="s">
        <v>301</v>
      </c>
      <c r="E60" s="31" t="s">
        <v>584</v>
      </c>
      <c r="F60" s="32" t="s">
        <v>274</v>
      </c>
      <c r="G60" s="29" t="s">
        <v>195</v>
      </c>
      <c r="H60" s="33">
        <v>8</v>
      </c>
      <c r="I60" s="33">
        <v>4</v>
      </c>
      <c r="J60" s="33" t="s">
        <v>28</v>
      </c>
      <c r="K60" s="33">
        <v>4</v>
      </c>
      <c r="L60" s="41"/>
      <c r="M60" s="41"/>
      <c r="N60" s="41"/>
      <c r="O60" s="110"/>
      <c r="P60" s="35">
        <v>1</v>
      </c>
      <c r="Q60" s="36">
        <f t="shared" si="6"/>
        <v>2.9</v>
      </c>
      <c r="R60" s="37" t="str">
        <f t="shared" si="7"/>
        <v>F</v>
      </c>
      <c r="S60" s="38" t="str">
        <f t="shared" si="8"/>
        <v>Kém</v>
      </c>
      <c r="T60" s="39" t="str">
        <f t="shared" si="10"/>
        <v/>
      </c>
      <c r="U60" s="89" t="s">
        <v>786</v>
      </c>
      <c r="V60" s="3"/>
      <c r="W60" s="27"/>
      <c r="X60" s="78" t="str">
        <f t="shared" si="9"/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747</v>
      </c>
      <c r="D61" s="30" t="s">
        <v>748</v>
      </c>
      <c r="E61" s="31" t="s">
        <v>749</v>
      </c>
      <c r="F61" s="32" t="s">
        <v>750</v>
      </c>
      <c r="G61" s="29" t="s">
        <v>299</v>
      </c>
      <c r="H61" s="33">
        <v>8</v>
      </c>
      <c r="I61" s="33">
        <v>6</v>
      </c>
      <c r="J61" s="33" t="s">
        <v>28</v>
      </c>
      <c r="K61" s="33">
        <v>6</v>
      </c>
      <c r="L61" s="41"/>
      <c r="M61" s="41"/>
      <c r="N61" s="41"/>
      <c r="O61" s="110"/>
      <c r="P61" s="35">
        <v>2</v>
      </c>
      <c r="Q61" s="36">
        <f t="shared" si="6"/>
        <v>4.2</v>
      </c>
      <c r="R61" s="37" t="str">
        <f t="shared" si="7"/>
        <v>D</v>
      </c>
      <c r="S61" s="38" t="str">
        <f t="shared" si="8"/>
        <v>Trung bình yếu</v>
      </c>
      <c r="T61" s="39" t="str">
        <f t="shared" si="10"/>
        <v/>
      </c>
      <c r="U61" s="89" t="s">
        <v>786</v>
      </c>
      <c r="V61" s="3"/>
      <c r="W61" s="27"/>
      <c r="X61" s="78" t="str">
        <f t="shared" si="9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751</v>
      </c>
      <c r="D62" s="30" t="s">
        <v>185</v>
      </c>
      <c r="E62" s="31" t="s">
        <v>752</v>
      </c>
      <c r="F62" s="32" t="s">
        <v>753</v>
      </c>
      <c r="G62" s="29" t="s">
        <v>257</v>
      </c>
      <c r="H62" s="33">
        <v>4</v>
      </c>
      <c r="I62" s="33">
        <v>4</v>
      </c>
      <c r="J62" s="33" t="s">
        <v>28</v>
      </c>
      <c r="K62" s="33">
        <v>4</v>
      </c>
      <c r="L62" s="41"/>
      <c r="M62" s="41"/>
      <c r="N62" s="41"/>
      <c r="O62" s="110"/>
      <c r="P62" s="35">
        <v>0.5</v>
      </c>
      <c r="Q62" s="36">
        <f t="shared" si="6"/>
        <v>2.2999999999999998</v>
      </c>
      <c r="R62" s="37" t="str">
        <f t="shared" si="7"/>
        <v>F</v>
      </c>
      <c r="S62" s="38" t="str">
        <f t="shared" si="8"/>
        <v>Kém</v>
      </c>
      <c r="T62" s="39" t="str">
        <f t="shared" si="10"/>
        <v/>
      </c>
      <c r="U62" s="89" t="s">
        <v>786</v>
      </c>
      <c r="V62" s="3"/>
      <c r="W62" s="27"/>
      <c r="X62" s="78" t="str">
        <f t="shared" si="9"/>
        <v>Học lại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754</v>
      </c>
      <c r="D63" s="30" t="s">
        <v>755</v>
      </c>
      <c r="E63" s="31" t="s">
        <v>756</v>
      </c>
      <c r="F63" s="32" t="s">
        <v>338</v>
      </c>
      <c r="G63" s="29" t="s">
        <v>210</v>
      </c>
      <c r="H63" s="33">
        <v>8</v>
      </c>
      <c r="I63" s="33">
        <v>5</v>
      </c>
      <c r="J63" s="33" t="s">
        <v>28</v>
      </c>
      <c r="K63" s="33">
        <v>5</v>
      </c>
      <c r="L63" s="41"/>
      <c r="M63" s="41"/>
      <c r="N63" s="41"/>
      <c r="O63" s="110"/>
      <c r="P63" s="35">
        <v>3</v>
      </c>
      <c r="Q63" s="36">
        <f t="shared" si="6"/>
        <v>4.3</v>
      </c>
      <c r="R63" s="37" t="str">
        <f t="shared" si="7"/>
        <v>D</v>
      </c>
      <c r="S63" s="38" t="str">
        <f t="shared" si="8"/>
        <v>Trung bình yếu</v>
      </c>
      <c r="T63" s="39" t="str">
        <f t="shared" si="10"/>
        <v/>
      </c>
      <c r="U63" s="89" t="s">
        <v>786</v>
      </c>
      <c r="V63" s="3"/>
      <c r="W63" s="27"/>
      <c r="X63" s="78" t="str">
        <f t="shared" si="9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757</v>
      </c>
      <c r="D64" s="30" t="s">
        <v>758</v>
      </c>
      <c r="E64" s="31" t="s">
        <v>178</v>
      </c>
      <c r="F64" s="32" t="s">
        <v>759</v>
      </c>
      <c r="G64" s="29" t="s">
        <v>299</v>
      </c>
      <c r="H64" s="33">
        <v>9</v>
      </c>
      <c r="I64" s="33">
        <v>7</v>
      </c>
      <c r="J64" s="33" t="s">
        <v>28</v>
      </c>
      <c r="K64" s="33">
        <v>7</v>
      </c>
      <c r="L64" s="41"/>
      <c r="M64" s="41"/>
      <c r="N64" s="41"/>
      <c r="O64" s="110"/>
      <c r="P64" s="35">
        <v>3</v>
      </c>
      <c r="Q64" s="36">
        <f t="shared" si="6"/>
        <v>5.2</v>
      </c>
      <c r="R64" s="37" t="str">
        <f t="shared" si="7"/>
        <v>D+</v>
      </c>
      <c r="S64" s="38" t="str">
        <f t="shared" si="8"/>
        <v>Trung bình yếu</v>
      </c>
      <c r="T64" s="39" t="str">
        <f t="shared" si="10"/>
        <v/>
      </c>
      <c r="U64" s="89" t="s">
        <v>786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760</v>
      </c>
      <c r="D65" s="30" t="s">
        <v>364</v>
      </c>
      <c r="E65" s="31" t="s">
        <v>178</v>
      </c>
      <c r="F65" s="32" t="s">
        <v>761</v>
      </c>
      <c r="G65" s="29" t="s">
        <v>249</v>
      </c>
      <c r="H65" s="33">
        <v>8</v>
      </c>
      <c r="I65" s="33">
        <v>4</v>
      </c>
      <c r="J65" s="33" t="s">
        <v>28</v>
      </c>
      <c r="K65" s="33">
        <v>4</v>
      </c>
      <c r="L65" s="41"/>
      <c r="M65" s="41"/>
      <c r="N65" s="41"/>
      <c r="O65" s="110"/>
      <c r="P65" s="35">
        <v>5</v>
      </c>
      <c r="Q65" s="36">
        <f t="shared" si="6"/>
        <v>4.9000000000000004</v>
      </c>
      <c r="R65" s="37" t="str">
        <f t="shared" si="7"/>
        <v>D</v>
      </c>
      <c r="S65" s="38" t="str">
        <f t="shared" si="8"/>
        <v>Trung bình yếu</v>
      </c>
      <c r="T65" s="39" t="str">
        <f t="shared" si="10"/>
        <v/>
      </c>
      <c r="U65" s="89" t="s">
        <v>786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762</v>
      </c>
      <c r="D66" s="30" t="s">
        <v>448</v>
      </c>
      <c r="E66" s="31" t="s">
        <v>594</v>
      </c>
      <c r="F66" s="32" t="s">
        <v>763</v>
      </c>
      <c r="G66" s="29" t="s">
        <v>195</v>
      </c>
      <c r="H66" s="33">
        <v>8</v>
      </c>
      <c r="I66" s="33">
        <v>7</v>
      </c>
      <c r="J66" s="33" t="s">
        <v>28</v>
      </c>
      <c r="K66" s="33">
        <v>7</v>
      </c>
      <c r="L66" s="41"/>
      <c r="M66" s="41"/>
      <c r="N66" s="41"/>
      <c r="O66" s="110"/>
      <c r="P66" s="35">
        <v>4.5</v>
      </c>
      <c r="Q66" s="36">
        <f t="shared" si="6"/>
        <v>5.9</v>
      </c>
      <c r="R66" s="37" t="str">
        <f t="shared" si="7"/>
        <v>C</v>
      </c>
      <c r="S66" s="38" t="str">
        <f t="shared" si="8"/>
        <v>Trung bình</v>
      </c>
      <c r="T66" s="39" t="str">
        <f t="shared" si="10"/>
        <v/>
      </c>
      <c r="U66" s="89" t="s">
        <v>786</v>
      </c>
      <c r="V66" s="3"/>
      <c r="W66" s="27"/>
      <c r="X66" s="78" t="str">
        <f t="shared" si="9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764</v>
      </c>
      <c r="D67" s="30" t="s">
        <v>149</v>
      </c>
      <c r="E67" s="31" t="s">
        <v>389</v>
      </c>
      <c r="F67" s="32" t="s">
        <v>349</v>
      </c>
      <c r="G67" s="29" t="s">
        <v>210</v>
      </c>
      <c r="H67" s="33">
        <v>10</v>
      </c>
      <c r="I67" s="33">
        <v>10</v>
      </c>
      <c r="J67" s="33" t="s">
        <v>28</v>
      </c>
      <c r="K67" s="33">
        <v>10</v>
      </c>
      <c r="L67" s="41"/>
      <c r="M67" s="41"/>
      <c r="N67" s="41"/>
      <c r="O67" s="110"/>
      <c r="P67" s="35">
        <v>6.5</v>
      </c>
      <c r="Q67" s="36">
        <f t="shared" si="6"/>
        <v>8.3000000000000007</v>
      </c>
      <c r="R67" s="37" t="str">
        <f t="shared" si="7"/>
        <v>B+</v>
      </c>
      <c r="S67" s="38" t="str">
        <f t="shared" si="8"/>
        <v>Khá</v>
      </c>
      <c r="T67" s="39" t="str">
        <f t="shared" si="10"/>
        <v/>
      </c>
      <c r="U67" s="89" t="s">
        <v>786</v>
      </c>
      <c r="V67" s="3"/>
      <c r="W67" s="27"/>
      <c r="X67" s="78" t="str">
        <f t="shared" si="9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765</v>
      </c>
      <c r="D68" s="30" t="s">
        <v>766</v>
      </c>
      <c r="E68" s="31" t="s">
        <v>407</v>
      </c>
      <c r="F68" s="32" t="s">
        <v>411</v>
      </c>
      <c r="G68" s="29" t="s">
        <v>257</v>
      </c>
      <c r="H68" s="33">
        <v>8</v>
      </c>
      <c r="I68" s="33">
        <v>4</v>
      </c>
      <c r="J68" s="33" t="s">
        <v>28</v>
      </c>
      <c r="K68" s="33">
        <v>4</v>
      </c>
      <c r="L68" s="41"/>
      <c r="M68" s="41"/>
      <c r="N68" s="41"/>
      <c r="O68" s="110"/>
      <c r="P68" s="35">
        <v>5</v>
      </c>
      <c r="Q68" s="36">
        <f t="shared" si="6"/>
        <v>4.9000000000000004</v>
      </c>
      <c r="R68" s="37" t="str">
        <f t="shared" si="7"/>
        <v>D</v>
      </c>
      <c r="S68" s="38" t="str">
        <f t="shared" si="8"/>
        <v>Trung bình yếu</v>
      </c>
      <c r="T68" s="39" t="str">
        <f t="shared" si="10"/>
        <v/>
      </c>
      <c r="U68" s="89" t="s">
        <v>786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767</v>
      </c>
      <c r="D69" s="30" t="s">
        <v>103</v>
      </c>
      <c r="E69" s="31" t="s">
        <v>410</v>
      </c>
      <c r="F69" s="32" t="s">
        <v>768</v>
      </c>
      <c r="G69" s="29" t="s">
        <v>195</v>
      </c>
      <c r="H69" s="33">
        <v>8</v>
      </c>
      <c r="I69" s="33">
        <v>9</v>
      </c>
      <c r="J69" s="33" t="s">
        <v>28</v>
      </c>
      <c r="K69" s="33">
        <v>9</v>
      </c>
      <c r="L69" s="41"/>
      <c r="M69" s="41"/>
      <c r="N69" s="41"/>
      <c r="O69" s="110"/>
      <c r="P69" s="35">
        <v>5.5</v>
      </c>
      <c r="Q69" s="36">
        <f t="shared" si="6"/>
        <v>7.2</v>
      </c>
      <c r="R69" s="37" t="str">
        <f t="shared" si="7"/>
        <v>B</v>
      </c>
      <c r="S69" s="38" t="str">
        <f t="shared" si="8"/>
        <v>Khá</v>
      </c>
      <c r="T69" s="39" t="str">
        <f t="shared" si="10"/>
        <v/>
      </c>
      <c r="U69" s="89" t="s">
        <v>786</v>
      </c>
      <c r="V69" s="3"/>
      <c r="W69" s="27"/>
      <c r="X69" s="78" t="str">
        <f t="shared" si="9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769</v>
      </c>
      <c r="D70" s="30" t="s">
        <v>770</v>
      </c>
      <c r="E70" s="31" t="s">
        <v>601</v>
      </c>
      <c r="F70" s="32" t="s">
        <v>248</v>
      </c>
      <c r="G70" s="29" t="s">
        <v>249</v>
      </c>
      <c r="H70" s="33">
        <v>7</v>
      </c>
      <c r="I70" s="33">
        <v>4</v>
      </c>
      <c r="J70" s="33" t="s">
        <v>28</v>
      </c>
      <c r="K70" s="33">
        <v>4</v>
      </c>
      <c r="L70" s="41"/>
      <c r="M70" s="41"/>
      <c r="N70" s="41"/>
      <c r="O70" s="110"/>
      <c r="P70" s="35">
        <v>4.5</v>
      </c>
      <c r="Q70" s="36">
        <f t="shared" si="6"/>
        <v>4.5999999999999996</v>
      </c>
      <c r="R70" s="37" t="str">
        <f t="shared" si="7"/>
        <v>D</v>
      </c>
      <c r="S70" s="38" t="str">
        <f t="shared" si="8"/>
        <v>Trung bình yếu</v>
      </c>
      <c r="T70" s="39" t="str">
        <f t="shared" si="10"/>
        <v/>
      </c>
      <c r="U70" s="89" t="s">
        <v>786</v>
      </c>
      <c r="V70" s="3"/>
      <c r="W70" s="27"/>
      <c r="X70" s="78" t="str">
        <f t="shared" si="9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771</v>
      </c>
      <c r="D71" s="30" t="s">
        <v>772</v>
      </c>
      <c r="E71" s="31" t="s">
        <v>601</v>
      </c>
      <c r="F71" s="32" t="s">
        <v>647</v>
      </c>
      <c r="G71" s="29" t="s">
        <v>206</v>
      </c>
      <c r="H71" s="33">
        <v>8</v>
      </c>
      <c r="I71" s="33">
        <v>7</v>
      </c>
      <c r="J71" s="33" t="s">
        <v>28</v>
      </c>
      <c r="K71" s="33">
        <v>7</v>
      </c>
      <c r="L71" s="41"/>
      <c r="M71" s="41"/>
      <c r="N71" s="41"/>
      <c r="O71" s="110"/>
      <c r="P71" s="35">
        <v>4</v>
      </c>
      <c r="Q71" s="36">
        <f t="shared" si="6"/>
        <v>5.6</v>
      </c>
      <c r="R71" s="37" t="str">
        <f t="shared" si="7"/>
        <v>C</v>
      </c>
      <c r="S71" s="38" t="str">
        <f t="shared" si="8"/>
        <v>Trung bình</v>
      </c>
      <c r="T71" s="39" t="str">
        <f t="shared" si="10"/>
        <v/>
      </c>
      <c r="U71" s="89" t="s">
        <v>786</v>
      </c>
      <c r="V71" s="3"/>
      <c r="W71" s="27"/>
      <c r="X71" s="78" t="str">
        <f t="shared" si="9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773</v>
      </c>
      <c r="D72" s="30" t="s">
        <v>75</v>
      </c>
      <c r="E72" s="31" t="s">
        <v>182</v>
      </c>
      <c r="F72" s="32" t="s">
        <v>774</v>
      </c>
      <c r="G72" s="29" t="s">
        <v>249</v>
      </c>
      <c r="H72" s="33">
        <v>8</v>
      </c>
      <c r="I72" s="33">
        <v>4</v>
      </c>
      <c r="J72" s="33" t="s">
        <v>28</v>
      </c>
      <c r="K72" s="33">
        <v>4</v>
      </c>
      <c r="L72" s="41"/>
      <c r="M72" s="41"/>
      <c r="N72" s="41"/>
      <c r="O72" s="110"/>
      <c r="P72" s="35">
        <v>1.5</v>
      </c>
      <c r="Q72" s="36">
        <f t="shared" si="6"/>
        <v>3.2</v>
      </c>
      <c r="R72" s="37" t="str">
        <f t="shared" si="7"/>
        <v>F</v>
      </c>
      <c r="S72" s="38" t="str">
        <f t="shared" si="8"/>
        <v>Kém</v>
      </c>
      <c r="T72" s="39" t="str">
        <f t="shared" si="10"/>
        <v/>
      </c>
      <c r="U72" s="89" t="s">
        <v>786</v>
      </c>
      <c r="V72" s="3"/>
      <c r="W72" s="27"/>
      <c r="X72" s="78" t="str">
        <f t="shared" si="9"/>
        <v>Học lại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775</v>
      </c>
      <c r="D73" s="30" t="s">
        <v>776</v>
      </c>
      <c r="E73" s="31" t="s">
        <v>182</v>
      </c>
      <c r="F73" s="32" t="s">
        <v>777</v>
      </c>
      <c r="G73" s="29" t="s">
        <v>195</v>
      </c>
      <c r="H73" s="33">
        <v>8</v>
      </c>
      <c r="I73" s="33">
        <v>8</v>
      </c>
      <c r="J73" s="33" t="s">
        <v>28</v>
      </c>
      <c r="K73" s="33">
        <v>8</v>
      </c>
      <c r="L73" s="41"/>
      <c r="M73" s="41"/>
      <c r="N73" s="41"/>
      <c r="O73" s="110"/>
      <c r="P73" s="35">
        <v>5</v>
      </c>
      <c r="Q73" s="36">
        <f t="shared" si="6"/>
        <v>6.5</v>
      </c>
      <c r="R73" s="37" t="str">
        <f t="shared" si="7"/>
        <v>C+</v>
      </c>
      <c r="S73" s="38" t="str">
        <f t="shared" si="8"/>
        <v>Trung bình</v>
      </c>
      <c r="T73" s="39" t="str">
        <f t="shared" si="10"/>
        <v/>
      </c>
      <c r="U73" s="89" t="s">
        <v>786</v>
      </c>
      <c r="V73" s="3"/>
      <c r="W73" s="27"/>
      <c r="X73" s="78" t="str">
        <f t="shared" si="9"/>
        <v>Đạt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778</v>
      </c>
      <c r="D74" s="30" t="s">
        <v>779</v>
      </c>
      <c r="E74" s="31" t="s">
        <v>780</v>
      </c>
      <c r="F74" s="32" t="s">
        <v>781</v>
      </c>
      <c r="G74" s="29" t="s">
        <v>249</v>
      </c>
      <c r="H74" s="33">
        <v>8</v>
      </c>
      <c r="I74" s="33">
        <v>8</v>
      </c>
      <c r="J74" s="33" t="s">
        <v>28</v>
      </c>
      <c r="K74" s="33">
        <v>8</v>
      </c>
      <c r="L74" s="41"/>
      <c r="M74" s="41"/>
      <c r="N74" s="41"/>
      <c r="O74" s="110"/>
      <c r="P74" s="35">
        <v>5.25</v>
      </c>
      <c r="Q74" s="36">
        <f t="shared" ref="Q74:Q75" si="11">ROUND(SUMPRODUCT(H74:P74,$H$9:$P$9)/100,1)</f>
        <v>6.6</v>
      </c>
      <c r="R74" s="37" t="str">
        <f t="shared" si="7"/>
        <v>C+</v>
      </c>
      <c r="S74" s="38" t="str">
        <f t="shared" si="8"/>
        <v>Trung bình</v>
      </c>
      <c r="T74" s="39" t="str">
        <f t="shared" si="10"/>
        <v/>
      </c>
      <c r="U74" s="89" t="s">
        <v>786</v>
      </c>
      <c r="V74" s="3"/>
      <c r="W74" s="27"/>
      <c r="X74" s="78" t="str">
        <f t="shared" si="9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782</v>
      </c>
      <c r="D75" s="30" t="s">
        <v>783</v>
      </c>
      <c r="E75" s="31" t="s">
        <v>607</v>
      </c>
      <c r="F75" s="32" t="s">
        <v>784</v>
      </c>
      <c r="G75" s="29" t="s">
        <v>257</v>
      </c>
      <c r="H75" s="33">
        <v>9</v>
      </c>
      <c r="I75" s="33">
        <v>4</v>
      </c>
      <c r="J75" s="33" t="s">
        <v>28</v>
      </c>
      <c r="K75" s="33">
        <v>4</v>
      </c>
      <c r="L75" s="41"/>
      <c r="M75" s="41"/>
      <c r="N75" s="41"/>
      <c r="O75" s="110"/>
      <c r="P75" s="35">
        <v>5.5</v>
      </c>
      <c r="Q75" s="36">
        <f t="shared" si="11"/>
        <v>5.3</v>
      </c>
      <c r="R75" s="37" t="str">
        <f t="shared" si="7"/>
        <v>D+</v>
      </c>
      <c r="S75" s="38" t="str">
        <f t="shared" si="8"/>
        <v>Trung bình yếu</v>
      </c>
      <c r="T75" s="39" t="str">
        <f t="shared" si="10"/>
        <v/>
      </c>
      <c r="U75" s="89" t="s">
        <v>786</v>
      </c>
      <c r="V75" s="3"/>
      <c r="W75" s="27"/>
      <c r="X75" s="78" t="str">
        <f t="shared" si="9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9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2"/>
      <c r="V76" s="3"/>
    </row>
    <row r="77" spans="1:39">
      <c r="A77" s="2"/>
      <c r="B77" s="153" t="s">
        <v>29</v>
      </c>
      <c r="C77" s="15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2"/>
      <c r="V77" s="3"/>
    </row>
    <row r="78" spans="1:39" ht="16.5" customHeight="1">
      <c r="A78" s="2"/>
      <c r="B78" s="48" t="s">
        <v>30</v>
      </c>
      <c r="C78" s="48"/>
      <c r="D78" s="49">
        <f>+$AA$8</f>
        <v>66</v>
      </c>
      <c r="E78" s="50" t="s">
        <v>31</v>
      </c>
      <c r="F78" s="124" t="s">
        <v>32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1">
        <f>$AA$8 -COUNTIF($T$9:$T$265,"Vắng") -COUNTIF($T$9:$T$265,"Vắng có phép") - COUNTIF($T$9:$T$265,"Đình chỉ thi") - COUNTIF($T$9:$T$265,"Không đủ ĐKDT")</f>
        <v>61</v>
      </c>
      <c r="Q78" s="51"/>
      <c r="R78" s="51"/>
      <c r="S78" s="52"/>
      <c r="T78" s="53" t="s">
        <v>31</v>
      </c>
      <c r="U78" s="94"/>
      <c r="V78" s="3"/>
    </row>
    <row r="79" spans="1:39" ht="16.5" customHeight="1">
      <c r="A79" s="2"/>
      <c r="B79" s="48" t="s">
        <v>33</v>
      </c>
      <c r="C79" s="48"/>
      <c r="D79" s="49">
        <f>+$AL$8</f>
        <v>54</v>
      </c>
      <c r="E79" s="50" t="s">
        <v>31</v>
      </c>
      <c r="F79" s="124" t="s">
        <v>34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4">
        <f>COUNTIF($T$9:$T$141,"Vắng")</f>
        <v>2</v>
      </c>
      <c r="Q79" s="54"/>
      <c r="R79" s="54"/>
      <c r="S79" s="55"/>
      <c r="T79" s="53" t="s">
        <v>31</v>
      </c>
      <c r="U79" s="95"/>
      <c r="V79" s="3"/>
    </row>
    <row r="80" spans="1:39" ht="16.5" customHeight="1">
      <c r="A80" s="2"/>
      <c r="B80" s="48" t="s">
        <v>48</v>
      </c>
      <c r="C80" s="48"/>
      <c r="D80" s="64">
        <f>COUNTIF(X10:X75,"Học lại")</f>
        <v>12</v>
      </c>
      <c r="E80" s="50" t="s">
        <v>31</v>
      </c>
      <c r="F80" s="124" t="s">
        <v>49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1">
        <f>COUNTIF($T$9:$T$141,"Vắng có phép")</f>
        <v>0</v>
      </c>
      <c r="Q80" s="51"/>
      <c r="R80" s="51"/>
      <c r="S80" s="52"/>
      <c r="T80" s="53" t="s">
        <v>31</v>
      </c>
      <c r="U80" s="94"/>
      <c r="V80" s="3"/>
    </row>
    <row r="81" spans="1:39" ht="3" customHeight="1">
      <c r="A81" s="2"/>
      <c r="B81" s="42"/>
      <c r="C81" s="43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111"/>
      <c r="P81" s="47"/>
      <c r="Q81" s="47"/>
      <c r="R81" s="47"/>
      <c r="S81" s="47"/>
      <c r="T81" s="47"/>
      <c r="U81" s="2"/>
      <c r="V81" s="3"/>
    </row>
    <row r="82" spans="1:39" ht="15.75">
      <c r="B82" s="83" t="s">
        <v>50</v>
      </c>
      <c r="C82" s="83"/>
      <c r="D82" s="84">
        <f>COUNTIF(X10:X75,"Thi lại")</f>
        <v>0</v>
      </c>
      <c r="E82" s="85" t="s">
        <v>31</v>
      </c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24.75" customHeight="1">
      <c r="B83" s="83"/>
      <c r="C83" s="83"/>
      <c r="D83" s="84"/>
      <c r="E83" s="85"/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15.75">
      <c r="A84" s="56"/>
      <c r="B84" s="144"/>
      <c r="C84" s="144"/>
      <c r="D84" s="144"/>
      <c r="E84" s="144"/>
      <c r="F84" s="144"/>
      <c r="G84" s="144"/>
      <c r="H84" s="144"/>
      <c r="I84" s="57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4.5" customHeight="1">
      <c r="A85" s="2"/>
      <c r="B85" s="42"/>
      <c r="C85" s="58"/>
      <c r="D85" s="58"/>
      <c r="E85" s="59"/>
      <c r="F85" s="59"/>
      <c r="G85" s="59"/>
      <c r="H85" s="60"/>
      <c r="I85" s="61"/>
      <c r="J85" s="61"/>
      <c r="K85" s="3"/>
      <c r="L85" s="3"/>
      <c r="M85" s="3"/>
      <c r="N85" s="3"/>
      <c r="P85" s="3"/>
      <c r="Q85" s="3"/>
      <c r="R85" s="3"/>
      <c r="S85" s="3"/>
      <c r="T85" s="3"/>
      <c r="V85" s="3"/>
    </row>
    <row r="86" spans="1:39" s="2" customFormat="1">
      <c r="B86" s="144"/>
      <c r="C86" s="144"/>
      <c r="D86" s="145"/>
      <c r="E86" s="145"/>
      <c r="F86" s="145"/>
      <c r="G86" s="145"/>
      <c r="H86" s="145"/>
      <c r="I86" s="61"/>
      <c r="J86" s="61"/>
      <c r="K86" s="47"/>
      <c r="L86" s="47"/>
      <c r="M86" s="47"/>
      <c r="N86" s="47"/>
      <c r="O86" s="111"/>
      <c r="P86" s="47"/>
      <c r="Q86" s="47"/>
      <c r="R86" s="47"/>
      <c r="S86" s="47"/>
      <c r="T86" s="47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18" customHeight="1">
      <c r="A92" s="1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21.75" customHeight="1">
      <c r="A95" s="1"/>
      <c r="B95" s="144"/>
      <c r="C95" s="144"/>
      <c r="D95" s="144"/>
      <c r="E95" s="144"/>
      <c r="F95" s="144"/>
      <c r="G95" s="144"/>
      <c r="H95" s="144"/>
      <c r="I95" s="57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5.75">
      <c r="A96" s="1"/>
      <c r="B96" s="42"/>
      <c r="C96" s="58"/>
      <c r="D96" s="58"/>
      <c r="E96" s="59"/>
      <c r="F96" s="59"/>
      <c r="G96" s="59"/>
      <c r="H96" s="60"/>
      <c r="I96" s="61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144"/>
      <c r="C97" s="144"/>
      <c r="D97" s="145"/>
      <c r="E97" s="145"/>
      <c r="F97" s="145"/>
      <c r="G97" s="145"/>
      <c r="H97" s="145"/>
      <c r="I97" s="61"/>
      <c r="J97" s="61"/>
      <c r="K97" s="47"/>
      <c r="L97" s="47"/>
      <c r="M97" s="47"/>
      <c r="N97" s="47"/>
      <c r="O97" s="111"/>
      <c r="P97" s="47"/>
      <c r="Q97" s="47"/>
      <c r="R97" s="47"/>
      <c r="S97" s="47"/>
      <c r="T97" s="47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12"/>
      <c r="P98" s="3"/>
      <c r="Q98" s="3"/>
      <c r="R98" s="3"/>
      <c r="S98" s="3"/>
      <c r="T98" s="3"/>
      <c r="U98" s="1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102" spans="1:39" ht="39" customHeight="1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7" priority="4" operator="greaterThan">
      <formula>10</formula>
    </cfRule>
  </conditionalFormatting>
  <conditionalFormatting sqref="O97:O1048576 O1:O95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70"/>
  <sheetViews>
    <sheetView tabSelected="1" workbookViewId="0">
      <pane ySplit="3" topLeftCell="A15" activePane="bottomLeft" state="frozen"/>
      <selection activeCell="A6" sqref="A6:XFD6"/>
      <selection pane="bottomLeft" activeCell="T19" sqref="T19"/>
    </sheetView>
  </sheetViews>
  <sheetFormatPr defaultColWidth="9" defaultRowHeight="22.5"/>
  <cols>
    <col min="1" max="1" width="0.625" style="1" customWidth="1"/>
    <col min="2" max="2" width="5.5" style="1" customWidth="1"/>
    <col min="3" max="3" width="12.625" style="1" customWidth="1"/>
    <col min="4" max="4" width="15.5" style="1" customWidth="1"/>
    <col min="5" max="5" width="7.25" style="1" customWidth="1"/>
    <col min="6" max="6" width="9.375" style="1" hidden="1" customWidth="1"/>
    <col min="7" max="7" width="8.75" style="1" customWidth="1"/>
    <col min="8" max="8" width="6.125" style="1" customWidth="1"/>
    <col min="9" max="9" width="5.625" style="1" customWidth="1"/>
    <col min="10" max="10" width="4.375" style="1" hidden="1" customWidth="1"/>
    <col min="11" max="11" width="6.5" style="1" customWidth="1"/>
    <col min="12" max="12" width="4.875" style="1" hidden="1" customWidth="1"/>
    <col min="13" max="13" width="5" style="1" hidden="1" customWidth="1"/>
    <col min="14" max="14" width="9" style="1" hidden="1" customWidth="1"/>
    <col min="15" max="15" width="14.125" style="112" hidden="1" customWidth="1"/>
    <col min="16" max="16" width="8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8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58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60" t="s">
        <v>56</v>
      </c>
      <c r="H5" s="160"/>
      <c r="I5" s="160"/>
      <c r="J5" s="160"/>
      <c r="K5" s="160"/>
      <c r="L5" s="160"/>
      <c r="M5" s="160"/>
      <c r="N5" s="160"/>
      <c r="O5" s="160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U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36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6"/>
      <c r="W8" s="11"/>
      <c r="X8" s="66"/>
      <c r="Y8" s="71" t="str">
        <f>+D4</f>
        <v>Xử lý tín hiệu số</v>
      </c>
      <c r="Z8" s="72" t="str">
        <f>+P4</f>
        <v>Nhóm: ELE1330-12</v>
      </c>
      <c r="AA8" s="73">
        <f>+$AJ$8+$AL$8+$AH$8</f>
        <v>34</v>
      </c>
      <c r="AB8" s="67">
        <f>COUNTIF($T$9:$T$103,"Khiển trách")</f>
        <v>0</v>
      </c>
      <c r="AC8" s="67">
        <f>COUNTIF($T$9:$T$103,"Cảnh cáo")</f>
        <v>0</v>
      </c>
      <c r="AD8" s="67">
        <f>COUNTIF($T$9:$T$103,"Đình chỉ thi")</f>
        <v>0</v>
      </c>
      <c r="AE8" s="74">
        <f>+($AB$8+$AC$8+$AD$8)/$AA$8*100%</f>
        <v>0</v>
      </c>
      <c r="AF8" s="67">
        <f>SUM(COUNTIF($T$9:$T$101,"Vắng"),COUNTIF($T$9:$T$101,"Vắng có phép"))</f>
        <v>4</v>
      </c>
      <c r="AG8" s="75">
        <f>+$AF$8/$AA$8</f>
        <v>0.11764705882352941</v>
      </c>
      <c r="AH8" s="76">
        <f>COUNTIF($X$9:$X$101,"Thi lại")</f>
        <v>1</v>
      </c>
      <c r="AI8" s="75">
        <f>+$AH$8/$AA$8</f>
        <v>2.9411764705882353E-2</v>
      </c>
      <c r="AJ8" s="76">
        <f>COUNTIF($X$9:$X$102,"Học lại")</f>
        <v>5</v>
      </c>
      <c r="AK8" s="75">
        <f>+$AJ$8/$AA$8</f>
        <v>0.14705882352941177</v>
      </c>
      <c r="AL8" s="67">
        <f>COUNTIF($X$10:$X$102,"Đạt")</f>
        <v>28</v>
      </c>
      <c r="AM8" s="74">
        <f>+$AL$8/$AA$8</f>
        <v>0.82352941176470584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37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59</v>
      </c>
      <c r="D10" s="19" t="s">
        <v>60</v>
      </c>
      <c r="E10" s="20" t="s">
        <v>61</v>
      </c>
      <c r="F10" s="21" t="s">
        <v>62</v>
      </c>
      <c r="G10" s="18" t="s">
        <v>63</v>
      </c>
      <c r="H10" s="22">
        <v>9</v>
      </c>
      <c r="I10" s="22">
        <v>7</v>
      </c>
      <c r="J10" s="22" t="s">
        <v>28</v>
      </c>
      <c r="K10" s="22">
        <v>7</v>
      </c>
      <c r="L10" s="23"/>
      <c r="M10" s="23"/>
      <c r="N10" s="23"/>
      <c r="O10" s="109"/>
      <c r="P10" s="119">
        <v>3.75</v>
      </c>
      <c r="Q10" s="24">
        <f t="shared" ref="Q10:Q43" si="0">ROUND(SUMPRODUCT(H10:P10,$H$9:$P$9)/100,1)</f>
        <v>5.6</v>
      </c>
      <c r="R10" s="25" t="str">
        <f t="shared" ref="R10:R4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5" t="str">
        <f t="shared" ref="S10:S43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6" t="str">
        <f>+IF(OR($H10=0,$I10=0,$J10=0,$K10=0),"Không đủ ĐKDT","")</f>
        <v/>
      </c>
      <c r="U10" s="26" t="s">
        <v>191</v>
      </c>
      <c r="V10" s="3"/>
      <c r="W10" s="27"/>
      <c r="X10" s="78" t="str">
        <f t="shared" ref="X10:X43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64</v>
      </c>
      <c r="D11" s="30" t="s">
        <v>65</v>
      </c>
      <c r="E11" s="31" t="s">
        <v>61</v>
      </c>
      <c r="F11" s="32" t="s">
        <v>66</v>
      </c>
      <c r="G11" s="29" t="s">
        <v>63</v>
      </c>
      <c r="H11" s="33">
        <v>8</v>
      </c>
      <c r="I11" s="33">
        <v>6</v>
      </c>
      <c r="J11" s="33" t="s">
        <v>28</v>
      </c>
      <c r="K11" s="33">
        <v>6</v>
      </c>
      <c r="L11" s="34"/>
      <c r="M11" s="34"/>
      <c r="N11" s="34"/>
      <c r="O11" s="110"/>
      <c r="P11" s="35" t="s">
        <v>1933</v>
      </c>
      <c r="Q11" s="36">
        <f t="shared" si="0"/>
        <v>3.2</v>
      </c>
      <c r="R11" s="37" t="str">
        <f t="shared" si="1"/>
        <v>F</v>
      </c>
      <c r="S11" s="38" t="str">
        <f t="shared" si="2"/>
        <v>Kém</v>
      </c>
      <c r="T11" s="39" t="s">
        <v>1935</v>
      </c>
      <c r="U11" s="40" t="s">
        <v>191</v>
      </c>
      <c r="V11" s="3"/>
      <c r="W11" s="27"/>
      <c r="X11" s="78" t="str">
        <f t="shared" si="3"/>
        <v>Học lại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67</v>
      </c>
      <c r="D12" s="30" t="s">
        <v>68</v>
      </c>
      <c r="E12" s="31" t="s">
        <v>61</v>
      </c>
      <c r="F12" s="32" t="s">
        <v>69</v>
      </c>
      <c r="G12" s="29" t="s">
        <v>63</v>
      </c>
      <c r="H12" s="33">
        <v>7</v>
      </c>
      <c r="I12" s="33">
        <v>6</v>
      </c>
      <c r="J12" s="33" t="s">
        <v>28</v>
      </c>
      <c r="K12" s="33">
        <v>6</v>
      </c>
      <c r="L12" s="41"/>
      <c r="M12" s="41"/>
      <c r="N12" s="41"/>
      <c r="O12" s="110"/>
      <c r="P12" s="35">
        <v>3.5</v>
      </c>
      <c r="Q12" s="36">
        <f t="shared" si="0"/>
        <v>4.9000000000000004</v>
      </c>
      <c r="R12" s="37" t="str">
        <f t="shared" si="1"/>
        <v>D</v>
      </c>
      <c r="S12" s="38" t="str">
        <f t="shared" si="2"/>
        <v>Trung bình yếu</v>
      </c>
      <c r="T12" s="39" t="str">
        <f>+IF(OR($H12=0,$I12=0,$J12=0,$K12=0),"Không đủ ĐKDT","")</f>
        <v/>
      </c>
      <c r="U12" s="40" t="s">
        <v>191</v>
      </c>
      <c r="V12" s="3"/>
      <c r="W12" s="27"/>
      <c r="X12" s="78" t="str">
        <f t="shared" si="3"/>
        <v>Đạt</v>
      </c>
      <c r="Y12" s="79"/>
      <c r="Z12" s="79"/>
      <c r="AA12" s="122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70</v>
      </c>
      <c r="D13" s="30" t="s">
        <v>71</v>
      </c>
      <c r="E13" s="31" t="s">
        <v>72</v>
      </c>
      <c r="F13" s="32" t="s">
        <v>73</v>
      </c>
      <c r="G13" s="29" t="s">
        <v>63</v>
      </c>
      <c r="H13" s="33">
        <v>7</v>
      </c>
      <c r="I13" s="33">
        <v>9</v>
      </c>
      <c r="J13" s="33" t="s">
        <v>28</v>
      </c>
      <c r="K13" s="33">
        <v>9</v>
      </c>
      <c r="L13" s="41"/>
      <c r="M13" s="41"/>
      <c r="N13" s="41"/>
      <c r="O13" s="110"/>
      <c r="P13" s="35">
        <v>4</v>
      </c>
      <c r="Q13" s="36">
        <f t="shared" si="0"/>
        <v>6.3</v>
      </c>
      <c r="R13" s="37" t="str">
        <f t="shared" si="1"/>
        <v>C</v>
      </c>
      <c r="S13" s="38" t="str">
        <f t="shared" si="2"/>
        <v>Trung bình</v>
      </c>
      <c r="T13" s="39" t="str">
        <f>+IF(OR($H13=0,$I13=0,$J13=0,$K13=0),"Không đủ ĐKDT","")</f>
        <v/>
      </c>
      <c r="U13" s="40" t="s">
        <v>191</v>
      </c>
      <c r="V13" s="3"/>
      <c r="W13" s="27"/>
      <c r="X13" s="78" t="str">
        <f t="shared" si="3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74</v>
      </c>
      <c r="D14" s="30" t="s">
        <v>75</v>
      </c>
      <c r="E14" s="31" t="s">
        <v>76</v>
      </c>
      <c r="F14" s="32" t="s">
        <v>77</v>
      </c>
      <c r="G14" s="29" t="s">
        <v>63</v>
      </c>
      <c r="H14" s="33">
        <v>8</v>
      </c>
      <c r="I14" s="33">
        <v>7</v>
      </c>
      <c r="J14" s="33" t="s">
        <v>28</v>
      </c>
      <c r="K14" s="33">
        <v>7</v>
      </c>
      <c r="L14" s="41"/>
      <c r="M14" s="41"/>
      <c r="N14" s="41"/>
      <c r="O14" s="110"/>
      <c r="P14" s="35">
        <v>8.5</v>
      </c>
      <c r="Q14" s="36">
        <f t="shared" si="0"/>
        <v>7.9</v>
      </c>
      <c r="R14" s="37" t="str">
        <f t="shared" si="1"/>
        <v>B</v>
      </c>
      <c r="S14" s="38" t="str">
        <f t="shared" si="2"/>
        <v>Khá</v>
      </c>
      <c r="T14" s="39" t="str">
        <f>+IF(OR($H14=0,$I14=0,$J14=0,$K14=0),"Không đủ ĐKDT","")</f>
        <v/>
      </c>
      <c r="U14" s="40" t="s">
        <v>191</v>
      </c>
      <c r="V14" s="3"/>
      <c r="W14" s="27"/>
      <c r="X14" s="78" t="str">
        <f t="shared" si="3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78</v>
      </c>
      <c r="D15" s="30" t="s">
        <v>79</v>
      </c>
      <c r="E15" s="31" t="s">
        <v>80</v>
      </c>
      <c r="F15" s="32" t="s">
        <v>81</v>
      </c>
      <c r="G15" s="29" t="s">
        <v>63</v>
      </c>
      <c r="H15" s="33">
        <v>7</v>
      </c>
      <c r="I15" s="33">
        <v>6</v>
      </c>
      <c r="J15" s="33" t="s">
        <v>28</v>
      </c>
      <c r="K15" s="33">
        <v>6</v>
      </c>
      <c r="L15" s="41"/>
      <c r="M15" s="41"/>
      <c r="N15" s="41"/>
      <c r="O15" s="110"/>
      <c r="P15" s="35" t="s">
        <v>1938</v>
      </c>
      <c r="Q15" s="36" t="s">
        <v>1939</v>
      </c>
      <c r="R15" s="37" t="str">
        <f t="shared" si="1"/>
        <v/>
      </c>
      <c r="S15" s="38" t="str">
        <f t="shared" si="2"/>
        <v/>
      </c>
      <c r="T15" s="39" t="s">
        <v>1937</v>
      </c>
      <c r="U15" s="40" t="s">
        <v>191</v>
      </c>
      <c r="V15" s="3"/>
      <c r="W15" s="27"/>
      <c r="X15" s="78" t="str">
        <f t="shared" si="3"/>
        <v>Thi lại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82</v>
      </c>
      <c r="D16" s="30" t="s">
        <v>83</v>
      </c>
      <c r="E16" s="31" t="s">
        <v>84</v>
      </c>
      <c r="F16" s="32" t="s">
        <v>85</v>
      </c>
      <c r="G16" s="29" t="s">
        <v>63</v>
      </c>
      <c r="H16" s="33">
        <v>9</v>
      </c>
      <c r="I16" s="33">
        <v>9</v>
      </c>
      <c r="J16" s="33" t="s">
        <v>28</v>
      </c>
      <c r="K16" s="33">
        <v>9</v>
      </c>
      <c r="L16" s="41"/>
      <c r="M16" s="41"/>
      <c r="N16" s="41"/>
      <c r="O16" s="110"/>
      <c r="P16" s="35">
        <v>6</v>
      </c>
      <c r="Q16" s="36">
        <f t="shared" si="0"/>
        <v>7.5</v>
      </c>
      <c r="R16" s="37" t="str">
        <f t="shared" si="1"/>
        <v>B</v>
      </c>
      <c r="S16" s="38" t="str">
        <f t="shared" si="2"/>
        <v>Khá</v>
      </c>
      <c r="T16" s="39" t="str">
        <f t="shared" ref="T16:T21" si="4">+IF(OR($H16=0,$I16=0,$J16=0,$K16=0),"Không đủ ĐKDT","")</f>
        <v/>
      </c>
      <c r="U16" s="40" t="s">
        <v>191</v>
      </c>
      <c r="V16" s="3"/>
      <c r="W16" s="27"/>
      <c r="X16" s="78" t="str">
        <f t="shared" si="3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86</v>
      </c>
      <c r="D17" s="30" t="s">
        <v>87</v>
      </c>
      <c r="E17" s="31" t="s">
        <v>84</v>
      </c>
      <c r="F17" s="32" t="s">
        <v>88</v>
      </c>
      <c r="G17" s="29" t="s">
        <v>63</v>
      </c>
      <c r="H17" s="33">
        <v>7</v>
      </c>
      <c r="I17" s="33">
        <v>6</v>
      </c>
      <c r="J17" s="33" t="s">
        <v>28</v>
      </c>
      <c r="K17" s="33">
        <v>6</v>
      </c>
      <c r="L17" s="41"/>
      <c r="M17" s="41"/>
      <c r="N17" s="41"/>
      <c r="O17" s="110"/>
      <c r="P17" s="35">
        <v>7</v>
      </c>
      <c r="Q17" s="36">
        <f t="shared" si="0"/>
        <v>6.6</v>
      </c>
      <c r="R17" s="37" t="str">
        <f t="shared" si="1"/>
        <v>C+</v>
      </c>
      <c r="S17" s="38" t="str">
        <f t="shared" si="2"/>
        <v>Trung bình</v>
      </c>
      <c r="T17" s="39" t="str">
        <f t="shared" si="4"/>
        <v/>
      </c>
      <c r="U17" s="40" t="s">
        <v>191</v>
      </c>
      <c r="V17" s="3"/>
      <c r="W17" s="27"/>
      <c r="X17" s="78" t="str">
        <f t="shared" si="3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89</v>
      </c>
      <c r="D18" s="30" t="s">
        <v>90</v>
      </c>
      <c r="E18" s="31" t="s">
        <v>91</v>
      </c>
      <c r="F18" s="32" t="s">
        <v>92</v>
      </c>
      <c r="G18" s="29" t="s">
        <v>63</v>
      </c>
      <c r="H18" s="33">
        <v>7</v>
      </c>
      <c r="I18" s="33">
        <v>6</v>
      </c>
      <c r="J18" s="33" t="s">
        <v>28</v>
      </c>
      <c r="K18" s="33">
        <v>6</v>
      </c>
      <c r="L18" s="41"/>
      <c r="M18" s="41"/>
      <c r="N18" s="41"/>
      <c r="O18" s="110"/>
      <c r="P18" s="35">
        <v>7.75</v>
      </c>
      <c r="Q18" s="36">
        <f t="shared" si="0"/>
        <v>7</v>
      </c>
      <c r="R18" s="37" t="str">
        <f t="shared" si="1"/>
        <v>B</v>
      </c>
      <c r="S18" s="38" t="str">
        <f t="shared" si="2"/>
        <v>Khá</v>
      </c>
      <c r="T18" s="39" t="str">
        <f t="shared" si="4"/>
        <v/>
      </c>
      <c r="U18" s="40" t="s">
        <v>191</v>
      </c>
      <c r="V18" s="3"/>
      <c r="W18" s="27"/>
      <c r="X18" s="78" t="str">
        <f t="shared" si="3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93</v>
      </c>
      <c r="D19" s="30" t="s">
        <v>94</v>
      </c>
      <c r="E19" s="31" t="s">
        <v>95</v>
      </c>
      <c r="F19" s="32" t="s">
        <v>96</v>
      </c>
      <c r="G19" s="29" t="s">
        <v>63</v>
      </c>
      <c r="H19" s="33">
        <v>7</v>
      </c>
      <c r="I19" s="33">
        <v>6</v>
      </c>
      <c r="J19" s="33" t="s">
        <v>28</v>
      </c>
      <c r="K19" s="33">
        <v>6</v>
      </c>
      <c r="L19" s="41"/>
      <c r="M19" s="41"/>
      <c r="N19" s="41"/>
      <c r="O19" s="110"/>
      <c r="P19" s="35">
        <v>3.25</v>
      </c>
      <c r="Q19" s="36">
        <f t="shared" si="0"/>
        <v>4.7</v>
      </c>
      <c r="R19" s="37" t="str">
        <f t="shared" si="1"/>
        <v>D</v>
      </c>
      <c r="S19" s="38" t="str">
        <f t="shared" si="2"/>
        <v>Trung bình yếu</v>
      </c>
      <c r="T19" s="39" t="str">
        <f t="shared" si="4"/>
        <v/>
      </c>
      <c r="U19" s="40" t="s">
        <v>191</v>
      </c>
      <c r="V19" s="3"/>
      <c r="W19" s="27"/>
      <c r="X19" s="78" t="str">
        <f t="shared" si="3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97</v>
      </c>
      <c r="D20" s="30" t="s">
        <v>98</v>
      </c>
      <c r="E20" s="31" t="s">
        <v>99</v>
      </c>
      <c r="F20" s="32" t="s">
        <v>100</v>
      </c>
      <c r="G20" s="29" t="s">
        <v>101</v>
      </c>
      <c r="H20" s="33">
        <v>5</v>
      </c>
      <c r="I20" s="33">
        <v>5</v>
      </c>
      <c r="J20" s="33" t="s">
        <v>28</v>
      </c>
      <c r="K20" s="33">
        <v>5</v>
      </c>
      <c r="L20" s="41"/>
      <c r="M20" s="41"/>
      <c r="N20" s="41"/>
      <c r="O20" s="110"/>
      <c r="P20" s="35">
        <v>8.25</v>
      </c>
      <c r="Q20" s="36">
        <f t="shared" si="0"/>
        <v>6.6</v>
      </c>
      <c r="R20" s="37" t="str">
        <f t="shared" si="1"/>
        <v>C+</v>
      </c>
      <c r="S20" s="38" t="str">
        <f t="shared" si="2"/>
        <v>Trung bình</v>
      </c>
      <c r="T20" s="39" t="str">
        <f t="shared" si="4"/>
        <v/>
      </c>
      <c r="U20" s="40" t="s">
        <v>191</v>
      </c>
      <c r="V20" s="3"/>
      <c r="W20" s="27"/>
      <c r="X20" s="78" t="str">
        <f t="shared" si="3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102</v>
      </c>
      <c r="D21" s="30" t="s">
        <v>103</v>
      </c>
      <c r="E21" s="31" t="s">
        <v>104</v>
      </c>
      <c r="F21" s="32" t="s">
        <v>105</v>
      </c>
      <c r="G21" s="29" t="s">
        <v>63</v>
      </c>
      <c r="H21" s="33">
        <v>7</v>
      </c>
      <c r="I21" s="33">
        <v>9</v>
      </c>
      <c r="J21" s="33" t="s">
        <v>28</v>
      </c>
      <c r="K21" s="33">
        <v>9</v>
      </c>
      <c r="L21" s="41"/>
      <c r="M21" s="41"/>
      <c r="N21" s="41"/>
      <c r="O21" s="110"/>
      <c r="P21" s="35">
        <v>9.5</v>
      </c>
      <c r="Q21" s="36">
        <f t="shared" si="0"/>
        <v>9.1</v>
      </c>
      <c r="R21" s="37" t="str">
        <f t="shared" si="1"/>
        <v>A+</v>
      </c>
      <c r="S21" s="38" t="str">
        <f t="shared" si="2"/>
        <v>Giỏi</v>
      </c>
      <c r="T21" s="39" t="str">
        <f t="shared" si="4"/>
        <v/>
      </c>
      <c r="U21" s="40" t="s">
        <v>191</v>
      </c>
      <c r="V21" s="3"/>
      <c r="W21" s="27"/>
      <c r="X21" s="78" t="str">
        <f t="shared" si="3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106</v>
      </c>
      <c r="D22" s="30" t="s">
        <v>107</v>
      </c>
      <c r="E22" s="31" t="s">
        <v>108</v>
      </c>
      <c r="F22" s="32" t="s">
        <v>109</v>
      </c>
      <c r="G22" s="29" t="s">
        <v>63</v>
      </c>
      <c r="H22" s="33">
        <v>7</v>
      </c>
      <c r="I22" s="33">
        <v>6</v>
      </c>
      <c r="J22" s="33" t="s">
        <v>28</v>
      </c>
      <c r="K22" s="33">
        <v>6</v>
      </c>
      <c r="L22" s="41"/>
      <c r="M22" s="41"/>
      <c r="N22" s="41"/>
      <c r="O22" s="110"/>
      <c r="P22" s="35" t="s">
        <v>1933</v>
      </c>
      <c r="Q22" s="36">
        <f t="shared" si="0"/>
        <v>3.1</v>
      </c>
      <c r="R22" s="37" t="str">
        <f t="shared" si="1"/>
        <v>F</v>
      </c>
      <c r="S22" s="38" t="str">
        <f t="shared" si="2"/>
        <v>Kém</v>
      </c>
      <c r="T22" s="39" t="s">
        <v>1935</v>
      </c>
      <c r="U22" s="40" t="s">
        <v>191</v>
      </c>
      <c r="V22" s="3"/>
      <c r="W22" s="27"/>
      <c r="X22" s="78" t="str">
        <f t="shared" si="3"/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110</v>
      </c>
      <c r="D23" s="30" t="s">
        <v>111</v>
      </c>
      <c r="E23" s="31" t="s">
        <v>112</v>
      </c>
      <c r="F23" s="32" t="s">
        <v>113</v>
      </c>
      <c r="G23" s="29" t="s">
        <v>63</v>
      </c>
      <c r="H23" s="33">
        <v>7</v>
      </c>
      <c r="I23" s="33">
        <v>6</v>
      </c>
      <c r="J23" s="33" t="s">
        <v>28</v>
      </c>
      <c r="K23" s="33">
        <v>6</v>
      </c>
      <c r="L23" s="41"/>
      <c r="M23" s="41"/>
      <c r="N23" s="41"/>
      <c r="O23" s="110"/>
      <c r="P23" s="35">
        <v>2</v>
      </c>
      <c r="Q23" s="36">
        <f t="shared" si="0"/>
        <v>4.0999999999999996</v>
      </c>
      <c r="R23" s="37" t="str">
        <f t="shared" si="1"/>
        <v>D</v>
      </c>
      <c r="S23" s="38" t="str">
        <f t="shared" si="2"/>
        <v>Trung bình yếu</v>
      </c>
      <c r="T23" s="39" t="str">
        <f t="shared" ref="T23:T39" si="5">+IF(OR($H23=0,$I23=0,$J23=0,$K23=0),"Không đủ ĐKDT","")</f>
        <v/>
      </c>
      <c r="U23" s="40" t="s">
        <v>191</v>
      </c>
      <c r="V23" s="3"/>
      <c r="W23" s="27"/>
      <c r="X23" s="78" t="str">
        <f t="shared" si="3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114</v>
      </c>
      <c r="D24" s="30" t="s">
        <v>115</v>
      </c>
      <c r="E24" s="31" t="s">
        <v>112</v>
      </c>
      <c r="F24" s="32" t="s">
        <v>116</v>
      </c>
      <c r="G24" s="29" t="s">
        <v>63</v>
      </c>
      <c r="H24" s="33">
        <v>7</v>
      </c>
      <c r="I24" s="33">
        <v>6</v>
      </c>
      <c r="J24" s="33" t="s">
        <v>28</v>
      </c>
      <c r="K24" s="33">
        <v>6</v>
      </c>
      <c r="L24" s="41"/>
      <c r="M24" s="41"/>
      <c r="N24" s="41"/>
      <c r="O24" s="110"/>
      <c r="P24" s="35">
        <v>2</v>
      </c>
      <c r="Q24" s="36">
        <f t="shared" si="0"/>
        <v>4.0999999999999996</v>
      </c>
      <c r="R24" s="37" t="str">
        <f t="shared" si="1"/>
        <v>D</v>
      </c>
      <c r="S24" s="38" t="str">
        <f t="shared" si="2"/>
        <v>Trung bình yếu</v>
      </c>
      <c r="T24" s="39" t="str">
        <f t="shared" si="5"/>
        <v/>
      </c>
      <c r="U24" s="40" t="s">
        <v>191</v>
      </c>
      <c r="V24" s="3"/>
      <c r="W24" s="27"/>
      <c r="X24" s="78" t="str">
        <f t="shared" si="3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117</v>
      </c>
      <c r="D25" s="30" t="s">
        <v>103</v>
      </c>
      <c r="E25" s="31" t="s">
        <v>118</v>
      </c>
      <c r="F25" s="32" t="s">
        <v>119</v>
      </c>
      <c r="G25" s="29" t="s">
        <v>63</v>
      </c>
      <c r="H25" s="33">
        <v>7</v>
      </c>
      <c r="I25" s="33">
        <v>6</v>
      </c>
      <c r="J25" s="33" t="s">
        <v>28</v>
      </c>
      <c r="K25" s="33">
        <v>6</v>
      </c>
      <c r="L25" s="41"/>
      <c r="M25" s="41"/>
      <c r="N25" s="41"/>
      <c r="O25" s="110"/>
      <c r="P25" s="35">
        <v>7.75</v>
      </c>
      <c r="Q25" s="36">
        <f t="shared" si="0"/>
        <v>7</v>
      </c>
      <c r="R25" s="37" t="str">
        <f t="shared" si="1"/>
        <v>B</v>
      </c>
      <c r="S25" s="38" t="str">
        <f t="shared" si="2"/>
        <v>Khá</v>
      </c>
      <c r="T25" s="39" t="str">
        <f t="shared" si="5"/>
        <v/>
      </c>
      <c r="U25" s="40" t="s">
        <v>191</v>
      </c>
      <c r="V25" s="3"/>
      <c r="W25" s="27"/>
      <c r="X25" s="78" t="str">
        <f t="shared" si="3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120</v>
      </c>
      <c r="D26" s="30" t="s">
        <v>121</v>
      </c>
      <c r="E26" s="31" t="s">
        <v>122</v>
      </c>
      <c r="F26" s="32" t="s">
        <v>123</v>
      </c>
      <c r="G26" s="29" t="s">
        <v>63</v>
      </c>
      <c r="H26" s="33">
        <v>7</v>
      </c>
      <c r="I26" s="33">
        <v>6</v>
      </c>
      <c r="J26" s="33" t="s">
        <v>28</v>
      </c>
      <c r="K26" s="33">
        <v>6</v>
      </c>
      <c r="L26" s="41"/>
      <c r="M26" s="41"/>
      <c r="N26" s="41"/>
      <c r="O26" s="110"/>
      <c r="P26" s="35">
        <v>1</v>
      </c>
      <c r="Q26" s="36">
        <f t="shared" si="0"/>
        <v>3.6</v>
      </c>
      <c r="R26" s="37" t="str">
        <f t="shared" si="1"/>
        <v>F</v>
      </c>
      <c r="S26" s="38" t="str">
        <f t="shared" si="2"/>
        <v>Kém</v>
      </c>
      <c r="T26" s="39" t="str">
        <f t="shared" si="5"/>
        <v/>
      </c>
      <c r="U26" s="40" t="s">
        <v>191</v>
      </c>
      <c r="V26" s="3"/>
      <c r="W26" s="27"/>
      <c r="X26" s="78" t="str">
        <f t="shared" si="3"/>
        <v>Học lại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124</v>
      </c>
      <c r="D27" s="30" t="s">
        <v>125</v>
      </c>
      <c r="E27" s="31" t="s">
        <v>126</v>
      </c>
      <c r="F27" s="32" t="s">
        <v>127</v>
      </c>
      <c r="G27" s="29" t="s">
        <v>63</v>
      </c>
      <c r="H27" s="33">
        <v>7</v>
      </c>
      <c r="I27" s="33">
        <v>9</v>
      </c>
      <c r="J27" s="33" t="s">
        <v>28</v>
      </c>
      <c r="K27" s="33">
        <v>9</v>
      </c>
      <c r="L27" s="41"/>
      <c r="M27" s="41"/>
      <c r="N27" s="41"/>
      <c r="O27" s="110"/>
      <c r="P27" s="35">
        <v>7.5</v>
      </c>
      <c r="Q27" s="36">
        <f t="shared" si="0"/>
        <v>8.1</v>
      </c>
      <c r="R27" s="37" t="str">
        <f t="shared" si="1"/>
        <v>B+</v>
      </c>
      <c r="S27" s="38" t="str">
        <f t="shared" si="2"/>
        <v>Khá</v>
      </c>
      <c r="T27" s="39" t="str">
        <f t="shared" si="5"/>
        <v/>
      </c>
      <c r="U27" s="40" t="s">
        <v>191</v>
      </c>
      <c r="V27" s="3"/>
      <c r="W27" s="27"/>
      <c r="X27" s="78" t="str">
        <f t="shared" si="3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128</v>
      </c>
      <c r="D28" s="30" t="s">
        <v>129</v>
      </c>
      <c r="E28" s="31" t="s">
        <v>130</v>
      </c>
      <c r="F28" s="32" t="s">
        <v>131</v>
      </c>
      <c r="G28" s="29" t="s">
        <v>63</v>
      </c>
      <c r="H28" s="33">
        <v>10</v>
      </c>
      <c r="I28" s="33">
        <v>6</v>
      </c>
      <c r="J28" s="33" t="s">
        <v>28</v>
      </c>
      <c r="K28" s="33">
        <v>6</v>
      </c>
      <c r="L28" s="41"/>
      <c r="M28" s="41"/>
      <c r="N28" s="41"/>
      <c r="O28" s="110"/>
      <c r="P28" s="35">
        <v>9</v>
      </c>
      <c r="Q28" s="36">
        <f t="shared" si="0"/>
        <v>7.9</v>
      </c>
      <c r="R28" s="37" t="str">
        <f t="shared" si="1"/>
        <v>B</v>
      </c>
      <c r="S28" s="38" t="str">
        <f t="shared" si="2"/>
        <v>Khá</v>
      </c>
      <c r="T28" s="39" t="str">
        <f t="shared" si="5"/>
        <v/>
      </c>
      <c r="U28" s="40" t="s">
        <v>191</v>
      </c>
      <c r="V28" s="3"/>
      <c r="W28" s="27"/>
      <c r="X28" s="78" t="str">
        <f t="shared" si="3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132</v>
      </c>
      <c r="D29" s="30" t="s">
        <v>133</v>
      </c>
      <c r="E29" s="31" t="s">
        <v>134</v>
      </c>
      <c r="F29" s="32" t="s">
        <v>135</v>
      </c>
      <c r="G29" s="29" t="s">
        <v>63</v>
      </c>
      <c r="H29" s="33">
        <v>7</v>
      </c>
      <c r="I29" s="33">
        <v>6</v>
      </c>
      <c r="J29" s="33" t="s">
        <v>28</v>
      </c>
      <c r="K29" s="33">
        <v>6</v>
      </c>
      <c r="L29" s="41"/>
      <c r="M29" s="41"/>
      <c r="N29" s="41"/>
      <c r="O29" s="110"/>
      <c r="P29" s="35">
        <v>7.5</v>
      </c>
      <c r="Q29" s="36">
        <f t="shared" si="0"/>
        <v>6.9</v>
      </c>
      <c r="R29" s="37" t="str">
        <f t="shared" si="1"/>
        <v>C+</v>
      </c>
      <c r="S29" s="38" t="str">
        <f t="shared" si="2"/>
        <v>Trung bình</v>
      </c>
      <c r="T29" s="39" t="str">
        <f t="shared" si="5"/>
        <v/>
      </c>
      <c r="U29" s="40" t="s">
        <v>191</v>
      </c>
      <c r="V29" s="3"/>
      <c r="W29" s="27"/>
      <c r="X29" s="78" t="str">
        <f t="shared" si="3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136</v>
      </c>
      <c r="D30" s="30" t="s">
        <v>137</v>
      </c>
      <c r="E30" s="31" t="s">
        <v>138</v>
      </c>
      <c r="F30" s="32" t="s">
        <v>139</v>
      </c>
      <c r="G30" s="29" t="s">
        <v>63</v>
      </c>
      <c r="H30" s="33">
        <v>7</v>
      </c>
      <c r="I30" s="33">
        <v>6</v>
      </c>
      <c r="J30" s="33" t="s">
        <v>28</v>
      </c>
      <c r="K30" s="33">
        <v>6</v>
      </c>
      <c r="L30" s="41"/>
      <c r="M30" s="41"/>
      <c r="N30" s="41"/>
      <c r="O30" s="110"/>
      <c r="P30" s="35">
        <v>2.75</v>
      </c>
      <c r="Q30" s="36">
        <f t="shared" si="0"/>
        <v>4.5</v>
      </c>
      <c r="R30" s="37" t="str">
        <f t="shared" si="1"/>
        <v>D</v>
      </c>
      <c r="S30" s="38" t="str">
        <f t="shared" si="2"/>
        <v>Trung bình yếu</v>
      </c>
      <c r="T30" s="39" t="str">
        <f t="shared" si="5"/>
        <v/>
      </c>
      <c r="U30" s="40" t="s">
        <v>191</v>
      </c>
      <c r="V30" s="3"/>
      <c r="W30" s="27"/>
      <c r="X30" s="78" t="str">
        <f t="shared" si="3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140</v>
      </c>
      <c r="D31" s="30" t="s">
        <v>141</v>
      </c>
      <c r="E31" s="31" t="s">
        <v>142</v>
      </c>
      <c r="F31" s="32" t="s">
        <v>143</v>
      </c>
      <c r="G31" s="29" t="s">
        <v>63</v>
      </c>
      <c r="H31" s="33">
        <v>7</v>
      </c>
      <c r="I31" s="33">
        <v>6</v>
      </c>
      <c r="J31" s="33" t="s">
        <v>28</v>
      </c>
      <c r="K31" s="33">
        <v>6</v>
      </c>
      <c r="L31" s="41"/>
      <c r="M31" s="41"/>
      <c r="N31" s="41"/>
      <c r="O31" s="110"/>
      <c r="P31" s="35">
        <v>7.75</v>
      </c>
      <c r="Q31" s="36">
        <f t="shared" si="0"/>
        <v>7</v>
      </c>
      <c r="R31" s="37" t="str">
        <f t="shared" si="1"/>
        <v>B</v>
      </c>
      <c r="S31" s="38" t="str">
        <f t="shared" si="2"/>
        <v>Khá</v>
      </c>
      <c r="T31" s="39" t="str">
        <f t="shared" si="5"/>
        <v/>
      </c>
      <c r="U31" s="40" t="s">
        <v>191</v>
      </c>
      <c r="V31" s="3"/>
      <c r="W31" s="27"/>
      <c r="X31" s="78" t="str">
        <f t="shared" si="3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144</v>
      </c>
      <c r="D32" s="30" t="s">
        <v>145</v>
      </c>
      <c r="E32" s="31" t="s">
        <v>146</v>
      </c>
      <c r="F32" s="32" t="s">
        <v>147</v>
      </c>
      <c r="G32" s="29" t="s">
        <v>63</v>
      </c>
      <c r="H32" s="33">
        <v>7</v>
      </c>
      <c r="I32" s="33">
        <v>6</v>
      </c>
      <c r="J32" s="33" t="s">
        <v>28</v>
      </c>
      <c r="K32" s="33">
        <v>6</v>
      </c>
      <c r="L32" s="41"/>
      <c r="M32" s="41"/>
      <c r="N32" s="41"/>
      <c r="O32" s="110"/>
      <c r="P32" s="35">
        <v>8.25</v>
      </c>
      <c r="Q32" s="36">
        <f t="shared" si="0"/>
        <v>7.2</v>
      </c>
      <c r="R32" s="37" t="str">
        <f t="shared" si="1"/>
        <v>B</v>
      </c>
      <c r="S32" s="38" t="str">
        <f t="shared" si="2"/>
        <v>Khá</v>
      </c>
      <c r="T32" s="39" t="str">
        <f t="shared" si="5"/>
        <v/>
      </c>
      <c r="U32" s="40" t="s">
        <v>191</v>
      </c>
      <c r="V32" s="3"/>
      <c r="W32" s="27"/>
      <c r="X32" s="78" t="str">
        <f t="shared" si="3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1:39" ht="30" customHeight="1">
      <c r="B33" s="28">
        <v>24</v>
      </c>
      <c r="C33" s="29" t="s">
        <v>148</v>
      </c>
      <c r="D33" s="30" t="s">
        <v>149</v>
      </c>
      <c r="E33" s="31" t="s">
        <v>150</v>
      </c>
      <c r="F33" s="32" t="s">
        <v>151</v>
      </c>
      <c r="G33" s="29" t="s">
        <v>63</v>
      </c>
      <c r="H33" s="33">
        <v>8</v>
      </c>
      <c r="I33" s="33">
        <v>9</v>
      </c>
      <c r="J33" s="33" t="s">
        <v>28</v>
      </c>
      <c r="K33" s="33">
        <v>9</v>
      </c>
      <c r="L33" s="41"/>
      <c r="M33" s="41"/>
      <c r="N33" s="41"/>
      <c r="O33" s="110"/>
      <c r="P33" s="35">
        <v>8.75</v>
      </c>
      <c r="Q33" s="36">
        <f t="shared" si="0"/>
        <v>8.8000000000000007</v>
      </c>
      <c r="R33" s="37" t="str">
        <f t="shared" si="1"/>
        <v>A</v>
      </c>
      <c r="S33" s="38" t="str">
        <f t="shared" si="2"/>
        <v>Giỏi</v>
      </c>
      <c r="T33" s="39" t="str">
        <f t="shared" si="5"/>
        <v/>
      </c>
      <c r="U33" s="40" t="s">
        <v>191</v>
      </c>
      <c r="V33" s="3"/>
      <c r="W33" s="27"/>
      <c r="X33" s="78" t="str">
        <f t="shared" si="3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1:39" ht="30" customHeight="1">
      <c r="B34" s="28">
        <v>25</v>
      </c>
      <c r="C34" s="29" t="s">
        <v>152</v>
      </c>
      <c r="D34" s="30" t="s">
        <v>153</v>
      </c>
      <c r="E34" s="31" t="s">
        <v>154</v>
      </c>
      <c r="F34" s="32" t="s">
        <v>155</v>
      </c>
      <c r="G34" s="29" t="s">
        <v>63</v>
      </c>
      <c r="H34" s="33">
        <v>9</v>
      </c>
      <c r="I34" s="33">
        <v>9</v>
      </c>
      <c r="J34" s="33" t="s">
        <v>28</v>
      </c>
      <c r="K34" s="33">
        <v>9</v>
      </c>
      <c r="L34" s="41"/>
      <c r="M34" s="41"/>
      <c r="N34" s="41"/>
      <c r="O34" s="110"/>
      <c r="P34" s="35">
        <v>8.75</v>
      </c>
      <c r="Q34" s="36">
        <f t="shared" si="0"/>
        <v>8.9</v>
      </c>
      <c r="R34" s="37" t="str">
        <f t="shared" si="1"/>
        <v>A</v>
      </c>
      <c r="S34" s="38" t="str">
        <f t="shared" si="2"/>
        <v>Giỏi</v>
      </c>
      <c r="T34" s="39" t="str">
        <f t="shared" si="5"/>
        <v/>
      </c>
      <c r="U34" s="40" t="s">
        <v>191</v>
      </c>
      <c r="V34" s="3"/>
      <c r="W34" s="27"/>
      <c r="X34" s="78" t="str">
        <f t="shared" si="3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1:39" ht="30" customHeight="1">
      <c r="B35" s="28">
        <v>26</v>
      </c>
      <c r="C35" s="29" t="s">
        <v>156</v>
      </c>
      <c r="D35" s="30" t="s">
        <v>157</v>
      </c>
      <c r="E35" s="31" t="s">
        <v>158</v>
      </c>
      <c r="F35" s="32" t="s">
        <v>159</v>
      </c>
      <c r="G35" s="29" t="s">
        <v>63</v>
      </c>
      <c r="H35" s="33">
        <v>7</v>
      </c>
      <c r="I35" s="33">
        <v>6</v>
      </c>
      <c r="J35" s="33" t="s">
        <v>28</v>
      </c>
      <c r="K35" s="33">
        <v>6</v>
      </c>
      <c r="L35" s="41"/>
      <c r="M35" s="41"/>
      <c r="N35" s="41"/>
      <c r="O35" s="110"/>
      <c r="P35" s="35">
        <v>6.75</v>
      </c>
      <c r="Q35" s="36">
        <f t="shared" si="0"/>
        <v>6.5</v>
      </c>
      <c r="R35" s="37" t="str">
        <f t="shared" si="1"/>
        <v>C+</v>
      </c>
      <c r="S35" s="38" t="str">
        <f t="shared" si="2"/>
        <v>Trung bình</v>
      </c>
      <c r="T35" s="39" t="str">
        <f t="shared" si="5"/>
        <v/>
      </c>
      <c r="U35" s="40" t="s">
        <v>191</v>
      </c>
      <c r="V35" s="3"/>
      <c r="W35" s="27"/>
      <c r="X35" s="78" t="str">
        <f t="shared" si="3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1:39" ht="30" customHeight="1">
      <c r="B36" s="28">
        <v>27</v>
      </c>
      <c r="C36" s="29" t="s">
        <v>160</v>
      </c>
      <c r="D36" s="30" t="s">
        <v>161</v>
      </c>
      <c r="E36" s="31" t="s">
        <v>162</v>
      </c>
      <c r="F36" s="32" t="s">
        <v>163</v>
      </c>
      <c r="G36" s="29" t="s">
        <v>63</v>
      </c>
      <c r="H36" s="33">
        <v>9</v>
      </c>
      <c r="I36" s="33">
        <v>9</v>
      </c>
      <c r="J36" s="33" t="s">
        <v>28</v>
      </c>
      <c r="K36" s="33">
        <v>9</v>
      </c>
      <c r="L36" s="41"/>
      <c r="M36" s="41"/>
      <c r="N36" s="41"/>
      <c r="O36" s="110"/>
      <c r="P36" s="35">
        <v>5.25</v>
      </c>
      <c r="Q36" s="36">
        <f t="shared" si="0"/>
        <v>7.1</v>
      </c>
      <c r="R36" s="37" t="str">
        <f t="shared" si="1"/>
        <v>B</v>
      </c>
      <c r="S36" s="38" t="str">
        <f t="shared" si="2"/>
        <v>Khá</v>
      </c>
      <c r="T36" s="39" t="str">
        <f t="shared" si="5"/>
        <v/>
      </c>
      <c r="U36" s="40" t="s">
        <v>191</v>
      </c>
      <c r="V36" s="3"/>
      <c r="W36" s="27"/>
      <c r="X36" s="78" t="str">
        <f t="shared" si="3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1:39" ht="30" customHeight="1">
      <c r="B37" s="28">
        <v>28</v>
      </c>
      <c r="C37" s="29" t="s">
        <v>164</v>
      </c>
      <c r="D37" s="30" t="s">
        <v>165</v>
      </c>
      <c r="E37" s="31" t="s">
        <v>166</v>
      </c>
      <c r="F37" s="32" t="s">
        <v>167</v>
      </c>
      <c r="G37" s="29" t="s">
        <v>63</v>
      </c>
      <c r="H37" s="33">
        <v>7</v>
      </c>
      <c r="I37" s="33">
        <v>6</v>
      </c>
      <c r="J37" s="33" t="s">
        <v>28</v>
      </c>
      <c r="K37" s="33">
        <v>6</v>
      </c>
      <c r="L37" s="41"/>
      <c r="M37" s="41"/>
      <c r="N37" s="41"/>
      <c r="O37" s="110"/>
      <c r="P37" s="35">
        <v>8.5</v>
      </c>
      <c r="Q37" s="36">
        <f t="shared" si="0"/>
        <v>7.4</v>
      </c>
      <c r="R37" s="37" t="str">
        <f t="shared" si="1"/>
        <v>B</v>
      </c>
      <c r="S37" s="38" t="str">
        <f t="shared" si="2"/>
        <v>Khá</v>
      </c>
      <c r="T37" s="39" t="str">
        <f t="shared" si="5"/>
        <v/>
      </c>
      <c r="U37" s="40" t="s">
        <v>191</v>
      </c>
      <c r="V37" s="3"/>
      <c r="W37" s="27"/>
      <c r="X37" s="78" t="str">
        <f t="shared" si="3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1:39" ht="30" customHeight="1">
      <c r="B38" s="28">
        <v>29</v>
      </c>
      <c r="C38" s="29" t="s">
        <v>168</v>
      </c>
      <c r="D38" s="30" t="s">
        <v>169</v>
      </c>
      <c r="E38" s="31" t="s">
        <v>170</v>
      </c>
      <c r="F38" s="32" t="s">
        <v>171</v>
      </c>
      <c r="G38" s="29" t="s">
        <v>63</v>
      </c>
      <c r="H38" s="33">
        <v>7</v>
      </c>
      <c r="I38" s="33">
        <v>6</v>
      </c>
      <c r="J38" s="33" t="s">
        <v>28</v>
      </c>
      <c r="K38" s="33">
        <v>6</v>
      </c>
      <c r="L38" s="41"/>
      <c r="M38" s="41"/>
      <c r="N38" s="41"/>
      <c r="O38" s="110"/>
      <c r="P38" s="35">
        <v>0.75</v>
      </c>
      <c r="Q38" s="36">
        <f t="shared" si="0"/>
        <v>3.5</v>
      </c>
      <c r="R38" s="37" t="str">
        <f t="shared" si="1"/>
        <v>F</v>
      </c>
      <c r="S38" s="38" t="str">
        <f t="shared" si="2"/>
        <v>Kém</v>
      </c>
      <c r="T38" s="39" t="str">
        <f t="shared" si="5"/>
        <v/>
      </c>
      <c r="U38" s="40" t="s">
        <v>191</v>
      </c>
      <c r="V38" s="3"/>
      <c r="W38" s="27"/>
      <c r="X38" s="78" t="str">
        <f t="shared" si="3"/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1:39" ht="30" customHeight="1">
      <c r="B39" s="28">
        <v>30</v>
      </c>
      <c r="C39" s="29" t="s">
        <v>172</v>
      </c>
      <c r="D39" s="30" t="s">
        <v>173</v>
      </c>
      <c r="E39" s="31" t="s">
        <v>174</v>
      </c>
      <c r="F39" s="32" t="s">
        <v>175</v>
      </c>
      <c r="G39" s="29" t="s">
        <v>63</v>
      </c>
      <c r="H39" s="33">
        <v>7</v>
      </c>
      <c r="I39" s="33">
        <v>6</v>
      </c>
      <c r="J39" s="33" t="s">
        <v>28</v>
      </c>
      <c r="K39" s="33">
        <v>6</v>
      </c>
      <c r="L39" s="41"/>
      <c r="M39" s="41"/>
      <c r="N39" s="41"/>
      <c r="O39" s="110"/>
      <c r="P39" s="35">
        <v>7.75</v>
      </c>
      <c r="Q39" s="36">
        <f t="shared" si="0"/>
        <v>7</v>
      </c>
      <c r="R39" s="37" t="str">
        <f t="shared" si="1"/>
        <v>B</v>
      </c>
      <c r="S39" s="38" t="str">
        <f t="shared" si="2"/>
        <v>Khá</v>
      </c>
      <c r="T39" s="39" t="str">
        <f t="shared" si="5"/>
        <v/>
      </c>
      <c r="U39" s="40" t="s">
        <v>191</v>
      </c>
      <c r="V39" s="3"/>
      <c r="W39" s="27"/>
      <c r="X39" s="78" t="str">
        <f t="shared" si="3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1:39" ht="30" customHeight="1">
      <c r="B40" s="28">
        <v>31</v>
      </c>
      <c r="C40" s="29" t="s">
        <v>176</v>
      </c>
      <c r="D40" s="30" t="s">
        <v>177</v>
      </c>
      <c r="E40" s="31" t="s">
        <v>178</v>
      </c>
      <c r="F40" s="32" t="s">
        <v>179</v>
      </c>
      <c r="G40" s="29" t="s">
        <v>63</v>
      </c>
      <c r="H40" s="33">
        <v>7</v>
      </c>
      <c r="I40" s="33">
        <v>6</v>
      </c>
      <c r="J40" s="33" t="s">
        <v>28</v>
      </c>
      <c r="K40" s="33">
        <v>6</v>
      </c>
      <c r="L40" s="41"/>
      <c r="M40" s="41"/>
      <c r="N40" s="41"/>
      <c r="O40" s="110"/>
      <c r="P40" s="35" t="s">
        <v>1933</v>
      </c>
      <c r="Q40" s="36">
        <f t="shared" si="0"/>
        <v>3.1</v>
      </c>
      <c r="R40" s="37" t="str">
        <f t="shared" si="1"/>
        <v>F</v>
      </c>
      <c r="S40" s="38" t="str">
        <f t="shared" si="2"/>
        <v>Kém</v>
      </c>
      <c r="T40" s="39" t="s">
        <v>1935</v>
      </c>
      <c r="U40" s="40" t="s">
        <v>191</v>
      </c>
      <c r="V40" s="3"/>
      <c r="W40" s="27"/>
      <c r="X40" s="78" t="str">
        <f t="shared" si="3"/>
        <v>Học lại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1:39" ht="30" customHeight="1">
      <c r="B41" s="28">
        <v>32</v>
      </c>
      <c r="C41" s="29" t="s">
        <v>180</v>
      </c>
      <c r="D41" s="30" t="s">
        <v>181</v>
      </c>
      <c r="E41" s="31" t="s">
        <v>182</v>
      </c>
      <c r="F41" s="32" t="s">
        <v>183</v>
      </c>
      <c r="G41" s="29" t="s">
        <v>63</v>
      </c>
      <c r="H41" s="33">
        <v>9</v>
      </c>
      <c r="I41" s="33">
        <v>6</v>
      </c>
      <c r="J41" s="33" t="s">
        <v>28</v>
      </c>
      <c r="K41" s="33">
        <v>6</v>
      </c>
      <c r="L41" s="41"/>
      <c r="M41" s="41"/>
      <c r="N41" s="41"/>
      <c r="O41" s="110"/>
      <c r="P41" s="35">
        <v>7</v>
      </c>
      <c r="Q41" s="36">
        <f t="shared" si="0"/>
        <v>6.8</v>
      </c>
      <c r="R41" s="37" t="str">
        <f t="shared" si="1"/>
        <v>C+</v>
      </c>
      <c r="S41" s="38" t="str">
        <f t="shared" si="2"/>
        <v>Trung bình</v>
      </c>
      <c r="T41" s="39" t="str">
        <f>+IF(OR($H41=0,$I41=0,$J41=0,$K41=0),"Không đủ ĐKDT","")</f>
        <v/>
      </c>
      <c r="U41" s="40" t="s">
        <v>191</v>
      </c>
      <c r="V41" s="3"/>
      <c r="W41" s="27"/>
      <c r="X41" s="78" t="str">
        <f t="shared" si="3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1:39" ht="30" customHeight="1">
      <c r="B42" s="28">
        <v>33</v>
      </c>
      <c r="C42" s="29" t="s">
        <v>184</v>
      </c>
      <c r="D42" s="30" t="s">
        <v>185</v>
      </c>
      <c r="E42" s="31" t="s">
        <v>182</v>
      </c>
      <c r="F42" s="32" t="s">
        <v>186</v>
      </c>
      <c r="G42" s="29" t="s">
        <v>63</v>
      </c>
      <c r="H42" s="33">
        <v>7</v>
      </c>
      <c r="I42" s="33">
        <v>6</v>
      </c>
      <c r="J42" s="33" t="s">
        <v>28</v>
      </c>
      <c r="K42" s="33">
        <v>6</v>
      </c>
      <c r="L42" s="41"/>
      <c r="M42" s="41"/>
      <c r="N42" s="41"/>
      <c r="O42" s="110"/>
      <c r="P42" s="35">
        <v>5.25</v>
      </c>
      <c r="Q42" s="36">
        <f t="shared" si="0"/>
        <v>5.7</v>
      </c>
      <c r="R42" s="37" t="str">
        <f t="shared" si="1"/>
        <v>C</v>
      </c>
      <c r="S42" s="38" t="str">
        <f t="shared" si="2"/>
        <v>Trung bình</v>
      </c>
      <c r="T42" s="39" t="str">
        <f>+IF(OR($H42=0,$I42=0,$J42=0,$K42=0),"Không đủ ĐKDT","")</f>
        <v/>
      </c>
      <c r="U42" s="40" t="s">
        <v>191</v>
      </c>
      <c r="V42" s="3"/>
      <c r="W42" s="27"/>
      <c r="X42" s="78" t="str">
        <f t="shared" si="3"/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1:39" ht="30" customHeight="1">
      <c r="B43" s="28">
        <v>34</v>
      </c>
      <c r="C43" s="29" t="s">
        <v>187</v>
      </c>
      <c r="D43" s="30" t="s">
        <v>188</v>
      </c>
      <c r="E43" s="31" t="s">
        <v>189</v>
      </c>
      <c r="F43" s="32" t="s">
        <v>190</v>
      </c>
      <c r="G43" s="29" t="s">
        <v>63</v>
      </c>
      <c r="H43" s="33">
        <v>7</v>
      </c>
      <c r="I43" s="33">
        <v>6</v>
      </c>
      <c r="J43" s="33" t="s">
        <v>28</v>
      </c>
      <c r="K43" s="33">
        <v>6</v>
      </c>
      <c r="L43" s="41"/>
      <c r="M43" s="41"/>
      <c r="N43" s="41"/>
      <c r="O43" s="110"/>
      <c r="P43" s="35">
        <v>8.5</v>
      </c>
      <c r="Q43" s="36">
        <f t="shared" si="0"/>
        <v>7.4</v>
      </c>
      <c r="R43" s="37" t="str">
        <f t="shared" si="1"/>
        <v>B</v>
      </c>
      <c r="S43" s="38" t="str">
        <f t="shared" si="2"/>
        <v>Khá</v>
      </c>
      <c r="T43" s="39" t="str">
        <f>+IF(OR($H43=0,$I43=0,$J43=0,$K43=0),"Không đủ ĐKDT","")</f>
        <v/>
      </c>
      <c r="U43" s="40" t="s">
        <v>191</v>
      </c>
      <c r="V43" s="3"/>
      <c r="W43" s="27"/>
      <c r="X43" s="78" t="str">
        <f t="shared" si="3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1:39" ht="9" customHeight="1">
      <c r="A44" s="2"/>
      <c r="B44" s="42"/>
      <c r="C44" s="43"/>
      <c r="D44" s="43"/>
      <c r="E44" s="44"/>
      <c r="F44" s="44"/>
      <c r="G44" s="44"/>
      <c r="H44" s="45"/>
      <c r="I44" s="46"/>
      <c r="J44" s="46"/>
      <c r="K44" s="47"/>
      <c r="L44" s="47"/>
      <c r="M44" s="47"/>
      <c r="N44" s="47"/>
      <c r="O44" s="111"/>
      <c r="P44" s="47"/>
      <c r="Q44" s="47"/>
      <c r="R44" s="47"/>
      <c r="S44" s="47"/>
      <c r="T44" s="47"/>
      <c r="U44" s="47"/>
      <c r="V44" s="3"/>
    </row>
    <row r="45" spans="1:39" hidden="1">
      <c r="A45" s="2"/>
      <c r="B45" s="153" t="s">
        <v>29</v>
      </c>
      <c r="C45" s="153"/>
      <c r="D45" s="43"/>
      <c r="E45" s="44"/>
      <c r="F45" s="44"/>
      <c r="G45" s="44"/>
      <c r="H45" s="45"/>
      <c r="I45" s="46"/>
      <c r="J45" s="46"/>
      <c r="K45" s="47"/>
      <c r="L45" s="47"/>
      <c r="M45" s="47"/>
      <c r="N45" s="47"/>
      <c r="O45" s="111"/>
      <c r="P45" s="47"/>
      <c r="Q45" s="47"/>
      <c r="R45" s="47"/>
      <c r="S45" s="47"/>
      <c r="T45" s="47"/>
      <c r="U45" s="47"/>
      <c r="V45" s="3"/>
    </row>
    <row r="46" spans="1:39" ht="16.5" hidden="1" customHeight="1">
      <c r="A46" s="2"/>
      <c r="B46" s="48" t="s">
        <v>30</v>
      </c>
      <c r="C46" s="48"/>
      <c r="D46" s="49">
        <f>+$AA$8</f>
        <v>34</v>
      </c>
      <c r="E46" s="50" t="s">
        <v>31</v>
      </c>
      <c r="F46" s="124" t="s">
        <v>32</v>
      </c>
      <c r="G46" s="124"/>
      <c r="H46" s="124"/>
      <c r="I46" s="124"/>
      <c r="J46" s="124"/>
      <c r="K46" s="124"/>
      <c r="L46" s="124"/>
      <c r="M46" s="124"/>
      <c r="N46" s="124"/>
      <c r="O46" s="124"/>
      <c r="P46" s="51">
        <f>$AA$8 -COUNTIF($T$9:$T$233,"Vắng") -COUNTIF($T$9:$T$233,"Vắng có phép") - COUNTIF($T$9:$T$233,"Đình chỉ thi") - COUNTIF($T$9:$T$233,"Không đủ ĐKDT")</f>
        <v>30</v>
      </c>
      <c r="Q46" s="51"/>
      <c r="R46" s="51"/>
      <c r="S46" s="52"/>
      <c r="T46" s="53" t="s">
        <v>31</v>
      </c>
      <c r="U46" s="52"/>
      <c r="V46" s="3"/>
    </row>
    <row r="47" spans="1:39" ht="16.5" hidden="1" customHeight="1">
      <c r="A47" s="2"/>
      <c r="B47" s="48" t="s">
        <v>33</v>
      </c>
      <c r="C47" s="48"/>
      <c r="D47" s="49">
        <f>+$AL$8</f>
        <v>28</v>
      </c>
      <c r="E47" s="50" t="s">
        <v>31</v>
      </c>
      <c r="F47" s="124" t="s">
        <v>34</v>
      </c>
      <c r="G47" s="124"/>
      <c r="H47" s="124"/>
      <c r="I47" s="124"/>
      <c r="J47" s="124"/>
      <c r="K47" s="124"/>
      <c r="L47" s="124"/>
      <c r="M47" s="124"/>
      <c r="N47" s="124"/>
      <c r="O47" s="124"/>
      <c r="P47" s="54">
        <f>COUNTIF($T$9:$T$109,"Vắng")</f>
        <v>3</v>
      </c>
      <c r="Q47" s="54"/>
      <c r="R47" s="54"/>
      <c r="S47" s="55"/>
      <c r="T47" s="53" t="s">
        <v>31</v>
      </c>
      <c r="U47" s="55"/>
      <c r="V47" s="3"/>
    </row>
    <row r="48" spans="1:39" ht="16.5" hidden="1" customHeight="1">
      <c r="A48" s="2"/>
      <c r="B48" s="48" t="s">
        <v>48</v>
      </c>
      <c r="C48" s="48"/>
      <c r="D48" s="64">
        <f>COUNTIF(X10:X43,"Học lại")</f>
        <v>5</v>
      </c>
      <c r="E48" s="50" t="s">
        <v>31</v>
      </c>
      <c r="F48" s="124" t="s">
        <v>49</v>
      </c>
      <c r="G48" s="124"/>
      <c r="H48" s="124"/>
      <c r="I48" s="124"/>
      <c r="J48" s="124"/>
      <c r="K48" s="124"/>
      <c r="L48" s="124"/>
      <c r="M48" s="124"/>
      <c r="N48" s="124"/>
      <c r="O48" s="124"/>
      <c r="P48" s="51">
        <f>COUNTIF($T$9:$T$109,"Vắng có phép")</f>
        <v>1</v>
      </c>
      <c r="Q48" s="51"/>
      <c r="R48" s="51"/>
      <c r="S48" s="52"/>
      <c r="T48" s="53" t="s">
        <v>31</v>
      </c>
      <c r="U48" s="52"/>
      <c r="V48" s="3"/>
    </row>
    <row r="49" spans="1:39" ht="3" hidden="1" customHeight="1">
      <c r="A49" s="2"/>
      <c r="B49" s="42"/>
      <c r="C49" s="43"/>
      <c r="D49" s="43"/>
      <c r="E49" s="44"/>
      <c r="F49" s="44"/>
      <c r="G49" s="44"/>
      <c r="H49" s="45"/>
      <c r="I49" s="46"/>
      <c r="J49" s="46"/>
      <c r="K49" s="47"/>
      <c r="L49" s="47"/>
      <c r="M49" s="47"/>
      <c r="N49" s="47"/>
      <c r="O49" s="111"/>
      <c r="P49" s="47"/>
      <c r="Q49" s="47"/>
      <c r="R49" s="47"/>
      <c r="S49" s="47"/>
      <c r="T49" s="47"/>
      <c r="U49" s="47"/>
      <c r="V49" s="3"/>
    </row>
    <row r="50" spans="1:39" ht="15.75" hidden="1">
      <c r="B50" s="83" t="s">
        <v>50</v>
      </c>
      <c r="C50" s="83"/>
      <c r="D50" s="84">
        <f>COUNTIF(X10:X43,"Thi lại")</f>
        <v>1</v>
      </c>
      <c r="E50" s="85" t="s">
        <v>31</v>
      </c>
      <c r="F50" s="3"/>
      <c r="G50" s="3"/>
      <c r="H50" s="3"/>
      <c r="I50" s="3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3"/>
    </row>
    <row r="51" spans="1:39" ht="24.75" hidden="1" customHeight="1">
      <c r="B51" s="83"/>
      <c r="C51" s="83"/>
      <c r="D51" s="84"/>
      <c r="E51" s="85"/>
      <c r="F51" s="3"/>
      <c r="G51" s="3"/>
      <c r="H51" s="3"/>
      <c r="I51" s="3"/>
      <c r="J51" s="155" t="s">
        <v>51</v>
      </c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3"/>
    </row>
    <row r="52" spans="1:39" ht="15.75" hidden="1">
      <c r="A52" s="56"/>
      <c r="B52" s="144" t="s">
        <v>35</v>
      </c>
      <c r="C52" s="144"/>
      <c r="D52" s="144"/>
      <c r="E52" s="144"/>
      <c r="F52" s="144"/>
      <c r="G52" s="144"/>
      <c r="H52" s="144"/>
      <c r="I52" s="57"/>
      <c r="J52" s="156" t="s">
        <v>36</v>
      </c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3"/>
    </row>
    <row r="53" spans="1:39" ht="4.5" hidden="1" customHeight="1">
      <c r="A53" s="2"/>
      <c r="B53" s="42"/>
      <c r="C53" s="58"/>
      <c r="D53" s="58"/>
      <c r="E53" s="59"/>
      <c r="F53" s="59"/>
      <c r="G53" s="59"/>
      <c r="H53" s="60"/>
      <c r="I53" s="61"/>
      <c r="J53" s="61"/>
      <c r="K53" s="3"/>
      <c r="L53" s="3"/>
      <c r="M53" s="3"/>
      <c r="N53" s="3"/>
      <c r="P53" s="3"/>
      <c r="Q53" s="3"/>
      <c r="R53" s="3"/>
      <c r="S53" s="3"/>
      <c r="T53" s="3"/>
      <c r="U53" s="3"/>
      <c r="V53" s="3"/>
    </row>
    <row r="54" spans="1:39" s="2" customFormat="1" hidden="1">
      <c r="B54" s="144" t="s">
        <v>37</v>
      </c>
      <c r="C54" s="144"/>
      <c r="D54" s="145" t="s">
        <v>38</v>
      </c>
      <c r="E54" s="145"/>
      <c r="F54" s="145"/>
      <c r="G54" s="145"/>
      <c r="H54" s="145"/>
      <c r="I54" s="61"/>
      <c r="J54" s="61"/>
      <c r="K54" s="47"/>
      <c r="L54" s="47"/>
      <c r="M54" s="47"/>
      <c r="N54" s="47"/>
      <c r="O54" s="111"/>
      <c r="P54" s="47"/>
      <c r="Q54" s="47"/>
      <c r="R54" s="47"/>
      <c r="S54" s="47"/>
      <c r="T54" s="47"/>
      <c r="U54" s="47"/>
      <c r="V54" s="3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1:39" s="2" customFormat="1" hidden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12"/>
      <c r="P55" s="3"/>
      <c r="Q55" s="3"/>
      <c r="R55" s="3"/>
      <c r="S55" s="3"/>
      <c r="T55" s="3"/>
      <c r="U55" s="3"/>
      <c r="V55" s="3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1:39" s="2" customFormat="1" hidden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12"/>
      <c r="P56" s="3"/>
      <c r="Q56" s="3"/>
      <c r="R56" s="3"/>
      <c r="S56" s="3"/>
      <c r="T56" s="3"/>
      <c r="U56" s="3"/>
      <c r="V56" s="3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1:39" s="2" customFormat="1" hidden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12"/>
      <c r="P57" s="3"/>
      <c r="Q57" s="3"/>
      <c r="R57" s="3"/>
      <c r="S57" s="3"/>
      <c r="T57" s="3"/>
      <c r="U57" s="3"/>
      <c r="V57" s="3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1:39" s="2" customFormat="1" ht="9.7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12"/>
      <c r="P58" s="3"/>
      <c r="Q58" s="3"/>
      <c r="R58" s="3"/>
      <c r="S58" s="3"/>
      <c r="T58" s="3"/>
      <c r="U58" s="3"/>
      <c r="V58" s="3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1:39" s="2" customFormat="1" ht="3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12"/>
      <c r="P59" s="3"/>
      <c r="Q59" s="3"/>
      <c r="R59" s="3"/>
      <c r="S59" s="3"/>
      <c r="T59" s="3"/>
      <c r="U59" s="3"/>
      <c r="V59" s="3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1:39" s="2" customFormat="1" ht="18" hidden="1" customHeight="1">
      <c r="A60" s="1"/>
      <c r="B60" s="158" t="s">
        <v>39</v>
      </c>
      <c r="C60" s="158"/>
      <c r="D60" s="158" t="s">
        <v>52</v>
      </c>
      <c r="E60" s="158"/>
      <c r="F60" s="158"/>
      <c r="G60" s="158"/>
      <c r="H60" s="158"/>
      <c r="I60" s="158"/>
      <c r="J60" s="158" t="s">
        <v>40</v>
      </c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3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1:39" s="2" customFormat="1" ht="4.5" hidden="1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12"/>
      <c r="P61" s="3"/>
      <c r="Q61" s="3"/>
      <c r="R61" s="3"/>
      <c r="S61" s="3"/>
      <c r="T61" s="3"/>
      <c r="U61" s="3"/>
      <c r="V61" s="3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1:39" s="2" customFormat="1" ht="36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12"/>
      <c r="P62" s="3"/>
      <c r="Q62" s="3"/>
      <c r="R62" s="3"/>
      <c r="S62" s="3"/>
      <c r="T62" s="3"/>
      <c r="U62" s="3"/>
      <c r="V62" s="3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1:39" s="2" customFormat="1" ht="21.75" customHeight="1">
      <c r="A63" s="1"/>
      <c r="B63" s="144"/>
      <c r="C63" s="144"/>
      <c r="D63" s="144"/>
      <c r="E63" s="144"/>
      <c r="F63" s="144"/>
      <c r="G63" s="144"/>
      <c r="H63" s="144"/>
      <c r="I63" s="57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3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1:39" s="2" customFormat="1" ht="15.75">
      <c r="A64" s="1"/>
      <c r="B64" s="42"/>
      <c r="C64" s="58"/>
      <c r="D64" s="58"/>
      <c r="E64" s="59"/>
      <c r="F64" s="59"/>
      <c r="G64" s="59"/>
      <c r="H64" s="60"/>
      <c r="I64" s="61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s="2" customFormat="1">
      <c r="A65" s="1"/>
      <c r="B65" s="144"/>
      <c r="C65" s="144"/>
      <c r="D65" s="145"/>
      <c r="E65" s="145"/>
      <c r="F65" s="145"/>
      <c r="G65" s="145"/>
      <c r="H65" s="145"/>
      <c r="I65" s="61"/>
      <c r="J65" s="61"/>
      <c r="K65" s="47"/>
      <c r="L65" s="47"/>
      <c r="M65" s="47"/>
      <c r="N65" s="47"/>
      <c r="O65" s="111"/>
      <c r="P65" s="47"/>
      <c r="Q65" s="47"/>
      <c r="R65" s="47"/>
      <c r="S65" s="47"/>
      <c r="T65" s="47"/>
      <c r="U65" s="47"/>
      <c r="V65" s="1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112"/>
      <c r="P66" s="3"/>
      <c r="Q66" s="3"/>
      <c r="R66" s="3"/>
      <c r="S66" s="3"/>
      <c r="T66" s="3"/>
      <c r="U66" s="3"/>
      <c r="V66" s="1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9" spans="1:39" ht="42.75" customHeight="1"/>
    <row r="70" spans="1:39" ht="15.75"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</row>
  </sheetData>
  <sheetProtection formatCells="0" formatColumns="0" formatRows="0" insertColumns="0" insertRows="0" insertHyperlinks="0" deleteColumns="0" deleteRows="0" sort="0" autoFilter="0" pivotTables="0"/>
  <autoFilter ref="A8:AM43">
    <filterColumn colId="3" showButton="0"/>
  </autoFilter>
  <sortState ref="A10:AM43">
    <sortCondition ref="B10:B43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45:C45"/>
    <mergeCell ref="P7:P8"/>
    <mergeCell ref="Q7:Q9"/>
    <mergeCell ref="H7:H8"/>
    <mergeCell ref="I7:I8"/>
    <mergeCell ref="J7:J8"/>
    <mergeCell ref="K7:K8"/>
    <mergeCell ref="L7:L8"/>
    <mergeCell ref="M7:M8"/>
    <mergeCell ref="J64:U64"/>
    <mergeCell ref="F48:O48"/>
    <mergeCell ref="J50:U50"/>
    <mergeCell ref="J51:U51"/>
    <mergeCell ref="B52:H52"/>
    <mergeCell ref="J52:U52"/>
    <mergeCell ref="B54:C54"/>
    <mergeCell ref="D54:H54"/>
    <mergeCell ref="B60:C60"/>
    <mergeCell ref="D60:I60"/>
    <mergeCell ref="B63:H63"/>
    <mergeCell ref="J63:U63"/>
    <mergeCell ref="J60:U60"/>
    <mergeCell ref="B65:C65"/>
    <mergeCell ref="D65:H65"/>
    <mergeCell ref="B70:C70"/>
    <mergeCell ref="D70:I70"/>
    <mergeCell ref="J70:U70"/>
    <mergeCell ref="F47:O47"/>
    <mergeCell ref="O7:O8"/>
    <mergeCell ref="C7:C8"/>
    <mergeCell ref="D7:E8"/>
    <mergeCell ref="F46:O46"/>
  </mergeCells>
  <conditionalFormatting sqref="H10:N43 P10:P43">
    <cfRule type="cellIs" dxfId="3" priority="4" operator="greaterThan">
      <formula>10</formula>
    </cfRule>
  </conditionalFormatting>
  <conditionalFormatting sqref="O65:O1048576 O1:O63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8 Y2:AM8 X10:X4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1"/>
  <sheetViews>
    <sheetView workbookViewId="0">
      <pane ySplit="3" topLeftCell="A75" activePane="bottomLeft" state="frozen"/>
      <selection activeCell="A6" sqref="A6:XFD6"/>
      <selection pane="bottomLeft" activeCell="I109" sqref="I109"/>
    </sheetView>
  </sheetViews>
  <sheetFormatPr defaultColWidth="9" defaultRowHeight="22.5"/>
  <cols>
    <col min="1" max="1" width="0.125" style="1" customWidth="1"/>
    <col min="2" max="2" width="3.875" style="1" customWidth="1"/>
    <col min="3" max="3" width="10.625" style="1" customWidth="1"/>
    <col min="4" max="4" width="12" style="1" customWidth="1"/>
    <col min="5" max="5" width="7.25" style="1" customWidth="1"/>
    <col min="6" max="6" width="9.375" style="1" hidden="1" customWidth="1"/>
    <col min="7" max="7" width="12.75" style="1" customWidth="1"/>
    <col min="8" max="9" width="5.375" style="1" customWidth="1"/>
    <col min="10" max="10" width="4.375" style="1" hidden="1" customWidth="1"/>
    <col min="11" max="11" width="6.375" style="1" customWidth="1"/>
    <col min="12" max="12" width="4.625" style="1" hidden="1" customWidth="1"/>
    <col min="13" max="13" width="5" style="1" hidden="1" customWidth="1"/>
    <col min="14" max="14" width="7.625" style="1" hidden="1" customWidth="1"/>
    <col min="15" max="15" width="14.375" style="112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1108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ELE1330-02</v>
      </c>
      <c r="AA8" s="73">
        <f>+$AJ$8+$AL$8+$AH$8</f>
        <v>65</v>
      </c>
      <c r="AB8" s="67">
        <f>COUNTIF($T$9:$T$134,"Khiển trách")</f>
        <v>0</v>
      </c>
      <c r="AC8" s="67">
        <f>COUNTIF($T$9:$T$134,"Cảnh cáo")</f>
        <v>0</v>
      </c>
      <c r="AD8" s="67">
        <f>COUNTIF($T$9:$T$134,"Đình chỉ thi")</f>
        <v>0</v>
      </c>
      <c r="AE8" s="74">
        <f>+($AB$8+$AC$8+$AD$8)/$AA$8*100%</f>
        <v>0</v>
      </c>
      <c r="AF8" s="67">
        <f>SUM(COUNTIF($T$9:$T$132,"Vắng"),COUNTIF($T$9:$T$132,"Vắng có phép"))</f>
        <v>2</v>
      </c>
      <c r="AG8" s="75">
        <f>+$AF$8/$AA$8</f>
        <v>3.0769230769230771E-2</v>
      </c>
      <c r="AH8" s="76">
        <f>COUNTIF($X$9:$X$132,"Thi lại")</f>
        <v>0</v>
      </c>
      <c r="AI8" s="75">
        <f>+$AH$8/$AA$8</f>
        <v>0</v>
      </c>
      <c r="AJ8" s="76">
        <f>COUNTIF($X$9:$X$133,"Học lại")</f>
        <v>16</v>
      </c>
      <c r="AK8" s="75">
        <f>+$AJ$8/$AA$8</f>
        <v>0.24615384615384617</v>
      </c>
      <c r="AL8" s="67">
        <f>COUNTIF($X$10:$X$133,"Đạt")</f>
        <v>49</v>
      </c>
      <c r="AM8" s="74">
        <f>+$AL$8/$AA$8</f>
        <v>0.75384615384615383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5.1" customHeight="1">
      <c r="B10" s="17">
        <v>1</v>
      </c>
      <c r="C10" s="18" t="s">
        <v>1282</v>
      </c>
      <c r="D10" s="19" t="s">
        <v>1283</v>
      </c>
      <c r="E10" s="20" t="s">
        <v>61</v>
      </c>
      <c r="F10" s="21" t="s">
        <v>429</v>
      </c>
      <c r="G10" s="18" t="s">
        <v>359</v>
      </c>
      <c r="H10" s="22">
        <v>8</v>
      </c>
      <c r="I10" s="22">
        <v>1</v>
      </c>
      <c r="J10" s="22" t="s">
        <v>28</v>
      </c>
      <c r="K10" s="22">
        <v>10</v>
      </c>
      <c r="L10" s="23"/>
      <c r="M10" s="23"/>
      <c r="N10" s="23"/>
      <c r="O10" s="109"/>
      <c r="P10" s="119">
        <v>1</v>
      </c>
      <c r="Q10" s="24">
        <f t="shared" ref="Q10:Q41" si="0">ROUND(SUMPRODUCT(H10:P10,$H$9:$P$9)/100,1)</f>
        <v>3.5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6" t="str">
        <f t="shared" ref="T10:T29" si="3">+IF(OR($H10=0,$I10=0,$J10=0,$K10=0),"Không đủ ĐKDT","")</f>
        <v/>
      </c>
      <c r="U10" s="88" t="s">
        <v>1668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5.1" customHeight="1">
      <c r="B11" s="28">
        <v>2</v>
      </c>
      <c r="C11" s="29" t="s">
        <v>1284</v>
      </c>
      <c r="D11" s="30" t="s">
        <v>844</v>
      </c>
      <c r="E11" s="31" t="s">
        <v>61</v>
      </c>
      <c r="F11" s="32" t="s">
        <v>1285</v>
      </c>
      <c r="G11" s="29" t="s">
        <v>234</v>
      </c>
      <c r="H11" s="33">
        <v>10</v>
      </c>
      <c r="I11" s="33">
        <v>3</v>
      </c>
      <c r="J11" s="33" t="s">
        <v>28</v>
      </c>
      <c r="K11" s="33">
        <v>1</v>
      </c>
      <c r="L11" s="34"/>
      <c r="M11" s="34"/>
      <c r="N11" s="34"/>
      <c r="O11" s="110"/>
      <c r="P11" s="35">
        <v>1.5</v>
      </c>
      <c r="Q11" s="36">
        <f t="shared" si="0"/>
        <v>2.6</v>
      </c>
      <c r="R11" s="37" t="str">
        <f t="shared" si="1"/>
        <v>F</v>
      </c>
      <c r="S11" s="38" t="str">
        <f t="shared" si="2"/>
        <v>Kém</v>
      </c>
      <c r="T11" s="39" t="str">
        <f t="shared" si="3"/>
        <v/>
      </c>
      <c r="U11" s="89" t="s">
        <v>1668</v>
      </c>
      <c r="V11" s="3"/>
      <c r="W11" s="27"/>
      <c r="X11" s="78" t="str">
        <f t="shared" si="4"/>
        <v>Học lại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5.1" customHeight="1">
      <c r="B12" s="28">
        <v>3</v>
      </c>
      <c r="C12" s="29" t="s">
        <v>1286</v>
      </c>
      <c r="D12" s="30" t="s">
        <v>87</v>
      </c>
      <c r="E12" s="31" t="s">
        <v>61</v>
      </c>
      <c r="F12" s="32" t="s">
        <v>256</v>
      </c>
      <c r="G12" s="29" t="s">
        <v>234</v>
      </c>
      <c r="H12" s="33">
        <v>9</v>
      </c>
      <c r="I12" s="33">
        <v>4.5</v>
      </c>
      <c r="J12" s="33" t="s">
        <v>28</v>
      </c>
      <c r="K12" s="33">
        <v>1</v>
      </c>
      <c r="L12" s="41"/>
      <c r="M12" s="41"/>
      <c r="N12" s="41"/>
      <c r="O12" s="110"/>
      <c r="P12" s="35">
        <v>3.5</v>
      </c>
      <c r="Q12" s="36">
        <f t="shared" si="0"/>
        <v>3.8</v>
      </c>
      <c r="R12" s="37" t="str">
        <f t="shared" si="1"/>
        <v>F</v>
      </c>
      <c r="S12" s="38" t="str">
        <f t="shared" si="2"/>
        <v>Kém</v>
      </c>
      <c r="T12" s="39" t="str">
        <f t="shared" si="3"/>
        <v/>
      </c>
      <c r="U12" s="89" t="s">
        <v>1668</v>
      </c>
      <c r="V12" s="3"/>
      <c r="W12" s="27"/>
      <c r="X12" s="78" t="str">
        <f t="shared" si="4"/>
        <v>Học lại</v>
      </c>
      <c r="Y12" s="79"/>
      <c r="Z12" s="79"/>
      <c r="AA12" s="120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5.1" customHeight="1">
      <c r="B13" s="28">
        <v>4</v>
      </c>
      <c r="C13" s="29" t="s">
        <v>1287</v>
      </c>
      <c r="D13" s="30" t="s">
        <v>1288</v>
      </c>
      <c r="E13" s="31" t="s">
        <v>61</v>
      </c>
      <c r="F13" s="32" t="s">
        <v>717</v>
      </c>
      <c r="G13" s="29" t="s">
        <v>234</v>
      </c>
      <c r="H13" s="33">
        <v>10</v>
      </c>
      <c r="I13" s="33">
        <v>3</v>
      </c>
      <c r="J13" s="33" t="s">
        <v>28</v>
      </c>
      <c r="K13" s="33">
        <v>7</v>
      </c>
      <c r="L13" s="41"/>
      <c r="M13" s="41"/>
      <c r="N13" s="41"/>
      <c r="O13" s="110"/>
      <c r="P13" s="35">
        <v>6.5</v>
      </c>
      <c r="Q13" s="36">
        <f t="shared" si="0"/>
        <v>6.3</v>
      </c>
      <c r="R13" s="37" t="str">
        <f t="shared" si="1"/>
        <v>C</v>
      </c>
      <c r="S13" s="38" t="str">
        <f t="shared" si="2"/>
        <v>Trung bình</v>
      </c>
      <c r="T13" s="39" t="str">
        <f t="shared" si="3"/>
        <v/>
      </c>
      <c r="U13" s="89" t="s">
        <v>1668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5.1" customHeight="1">
      <c r="B14" s="28">
        <v>5</v>
      </c>
      <c r="C14" s="29" t="s">
        <v>1289</v>
      </c>
      <c r="D14" s="30" t="s">
        <v>1290</v>
      </c>
      <c r="E14" s="31" t="s">
        <v>220</v>
      </c>
      <c r="F14" s="32" t="s">
        <v>1291</v>
      </c>
      <c r="G14" s="29" t="s">
        <v>299</v>
      </c>
      <c r="H14" s="33">
        <v>10</v>
      </c>
      <c r="I14" s="33">
        <v>3.5</v>
      </c>
      <c r="J14" s="33" t="s">
        <v>28</v>
      </c>
      <c r="K14" s="33">
        <v>10</v>
      </c>
      <c r="L14" s="41"/>
      <c r="M14" s="41"/>
      <c r="N14" s="41"/>
      <c r="O14" s="110"/>
      <c r="P14" s="35">
        <v>9.5</v>
      </c>
      <c r="Q14" s="36">
        <f t="shared" si="0"/>
        <v>8.5</v>
      </c>
      <c r="R14" s="37" t="str">
        <f t="shared" si="1"/>
        <v>A</v>
      </c>
      <c r="S14" s="38" t="str">
        <f t="shared" si="2"/>
        <v>Giỏi</v>
      </c>
      <c r="T14" s="39" t="str">
        <f t="shared" si="3"/>
        <v/>
      </c>
      <c r="U14" s="89" t="s">
        <v>1668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5.1" customHeight="1">
      <c r="B15" s="28">
        <v>6</v>
      </c>
      <c r="C15" s="29" t="s">
        <v>1292</v>
      </c>
      <c r="D15" s="30" t="s">
        <v>204</v>
      </c>
      <c r="E15" s="31" t="s">
        <v>80</v>
      </c>
      <c r="F15" s="32" t="s">
        <v>386</v>
      </c>
      <c r="G15" s="29" t="s">
        <v>249</v>
      </c>
      <c r="H15" s="33">
        <v>10</v>
      </c>
      <c r="I15" s="33">
        <v>9.5</v>
      </c>
      <c r="J15" s="33" t="s">
        <v>28</v>
      </c>
      <c r="K15" s="33">
        <v>9</v>
      </c>
      <c r="L15" s="41"/>
      <c r="M15" s="41"/>
      <c r="N15" s="41"/>
      <c r="O15" s="110"/>
      <c r="P15" s="35">
        <v>5</v>
      </c>
      <c r="Q15" s="36">
        <f t="shared" si="0"/>
        <v>7.2</v>
      </c>
      <c r="R15" s="37" t="str">
        <f t="shared" si="1"/>
        <v>B</v>
      </c>
      <c r="S15" s="38" t="str">
        <f t="shared" si="2"/>
        <v>Khá</v>
      </c>
      <c r="T15" s="39" t="str">
        <f t="shared" si="3"/>
        <v/>
      </c>
      <c r="U15" s="89" t="s">
        <v>1668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5.1" customHeight="1">
      <c r="B16" s="28">
        <v>7</v>
      </c>
      <c r="C16" s="29" t="s">
        <v>1293</v>
      </c>
      <c r="D16" s="30" t="s">
        <v>377</v>
      </c>
      <c r="E16" s="31" t="s">
        <v>84</v>
      </c>
      <c r="F16" s="32" t="s">
        <v>1294</v>
      </c>
      <c r="G16" s="29" t="s">
        <v>339</v>
      </c>
      <c r="H16" s="33">
        <v>9</v>
      </c>
      <c r="I16" s="33">
        <v>2</v>
      </c>
      <c r="J16" s="33" t="s">
        <v>28</v>
      </c>
      <c r="K16" s="33">
        <v>1</v>
      </c>
      <c r="L16" s="41"/>
      <c r="M16" s="41"/>
      <c r="N16" s="41"/>
      <c r="O16" s="110"/>
      <c r="P16" s="35">
        <v>4</v>
      </c>
      <c r="Q16" s="36">
        <f t="shared" si="0"/>
        <v>3.5</v>
      </c>
      <c r="R16" s="37" t="str">
        <f t="shared" si="1"/>
        <v>F</v>
      </c>
      <c r="S16" s="38" t="str">
        <f t="shared" si="2"/>
        <v>Kém</v>
      </c>
      <c r="T16" s="39" t="str">
        <f t="shared" si="3"/>
        <v/>
      </c>
      <c r="U16" s="89" t="s">
        <v>1668</v>
      </c>
      <c r="V16" s="3"/>
      <c r="W16" s="27"/>
      <c r="X16" s="78" t="str">
        <f t="shared" si="4"/>
        <v>Học lại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5.1" customHeight="1">
      <c r="B17" s="28">
        <v>8</v>
      </c>
      <c r="C17" s="29" t="s">
        <v>1295</v>
      </c>
      <c r="D17" s="30" t="s">
        <v>1296</v>
      </c>
      <c r="E17" s="31" t="s">
        <v>247</v>
      </c>
      <c r="F17" s="32" t="s">
        <v>1297</v>
      </c>
      <c r="G17" s="29" t="s">
        <v>222</v>
      </c>
      <c r="H17" s="33">
        <v>10</v>
      </c>
      <c r="I17" s="33">
        <v>6.5</v>
      </c>
      <c r="J17" s="33" t="s">
        <v>28</v>
      </c>
      <c r="K17" s="33">
        <v>1</v>
      </c>
      <c r="L17" s="41"/>
      <c r="M17" s="41"/>
      <c r="N17" s="41"/>
      <c r="O17" s="110"/>
      <c r="P17" s="35">
        <v>2</v>
      </c>
      <c r="Q17" s="36">
        <f t="shared" si="0"/>
        <v>3.5</v>
      </c>
      <c r="R17" s="37" t="str">
        <f t="shared" si="1"/>
        <v>F</v>
      </c>
      <c r="S17" s="38" t="str">
        <f t="shared" si="2"/>
        <v>Kém</v>
      </c>
      <c r="T17" s="39" t="str">
        <f t="shared" si="3"/>
        <v/>
      </c>
      <c r="U17" s="89" t="s">
        <v>1668</v>
      </c>
      <c r="V17" s="3"/>
      <c r="W17" s="27"/>
      <c r="X17" s="78" t="str">
        <f t="shared" si="4"/>
        <v>Học lại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5.1" customHeight="1">
      <c r="B18" s="28">
        <v>9</v>
      </c>
      <c r="C18" s="29" t="s">
        <v>1298</v>
      </c>
      <c r="D18" s="30" t="s">
        <v>1299</v>
      </c>
      <c r="E18" s="31" t="s">
        <v>91</v>
      </c>
      <c r="F18" s="32" t="s">
        <v>338</v>
      </c>
      <c r="G18" s="29" t="s">
        <v>222</v>
      </c>
      <c r="H18" s="33">
        <v>10</v>
      </c>
      <c r="I18" s="33">
        <v>5.5</v>
      </c>
      <c r="J18" s="33" t="s">
        <v>28</v>
      </c>
      <c r="K18" s="33">
        <v>8</v>
      </c>
      <c r="L18" s="41"/>
      <c r="M18" s="41"/>
      <c r="N18" s="41"/>
      <c r="O18" s="110"/>
      <c r="P18" s="35">
        <v>8</v>
      </c>
      <c r="Q18" s="36">
        <f t="shared" si="0"/>
        <v>7.7</v>
      </c>
      <c r="R18" s="37" t="str">
        <f t="shared" si="1"/>
        <v>B</v>
      </c>
      <c r="S18" s="38" t="str">
        <f t="shared" si="2"/>
        <v>Khá</v>
      </c>
      <c r="T18" s="39" t="str">
        <f t="shared" si="3"/>
        <v/>
      </c>
      <c r="U18" s="89" t="s">
        <v>1668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5.1" customHeight="1">
      <c r="B19" s="28">
        <v>10</v>
      </c>
      <c r="C19" s="29" t="s">
        <v>1300</v>
      </c>
      <c r="D19" s="30" t="s">
        <v>137</v>
      </c>
      <c r="E19" s="31" t="s">
        <v>91</v>
      </c>
      <c r="F19" s="32" t="s">
        <v>262</v>
      </c>
      <c r="G19" s="29" t="s">
        <v>206</v>
      </c>
      <c r="H19" s="33">
        <v>0</v>
      </c>
      <c r="I19" s="33">
        <v>0</v>
      </c>
      <c r="J19" s="33" t="s">
        <v>28</v>
      </c>
      <c r="K19" s="33">
        <v>0</v>
      </c>
      <c r="L19" s="41"/>
      <c r="M19" s="41"/>
      <c r="N19" s="41"/>
      <c r="O19" s="110"/>
      <c r="P19" s="35" t="s">
        <v>1934</v>
      </c>
      <c r="Q19" s="36">
        <f t="shared" si="0"/>
        <v>0</v>
      </c>
      <c r="R19" s="37" t="str">
        <f t="shared" si="1"/>
        <v>F</v>
      </c>
      <c r="S19" s="38" t="str">
        <f t="shared" si="2"/>
        <v>Kém</v>
      </c>
      <c r="T19" s="39" t="str">
        <f t="shared" si="3"/>
        <v>Không đủ ĐKDT</v>
      </c>
      <c r="U19" s="89" t="s">
        <v>1668</v>
      </c>
      <c r="V19" s="3"/>
      <c r="W19" s="27"/>
      <c r="X19" s="78" t="str">
        <f t="shared" si="4"/>
        <v>Học lại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5.1" customHeight="1">
      <c r="B20" s="28">
        <v>11</v>
      </c>
      <c r="C20" s="29" t="s">
        <v>1301</v>
      </c>
      <c r="D20" s="30" t="s">
        <v>103</v>
      </c>
      <c r="E20" s="31" t="s">
        <v>91</v>
      </c>
      <c r="F20" s="32" t="s">
        <v>1302</v>
      </c>
      <c r="G20" s="29" t="s">
        <v>195</v>
      </c>
      <c r="H20" s="33">
        <v>10</v>
      </c>
      <c r="I20" s="33">
        <v>7.5</v>
      </c>
      <c r="J20" s="33" t="s">
        <v>28</v>
      </c>
      <c r="K20" s="33">
        <v>10</v>
      </c>
      <c r="L20" s="41"/>
      <c r="M20" s="41"/>
      <c r="N20" s="41"/>
      <c r="O20" s="110"/>
      <c r="P20" s="35">
        <v>9.5</v>
      </c>
      <c r="Q20" s="36">
        <f t="shared" si="0"/>
        <v>9.3000000000000007</v>
      </c>
      <c r="R20" s="37" t="str">
        <f t="shared" si="1"/>
        <v>A+</v>
      </c>
      <c r="S20" s="38" t="str">
        <f t="shared" si="2"/>
        <v>Giỏi</v>
      </c>
      <c r="T20" s="39" t="str">
        <f t="shared" si="3"/>
        <v/>
      </c>
      <c r="U20" s="89" t="s">
        <v>1668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5.1" customHeight="1">
      <c r="B21" s="28">
        <v>12</v>
      </c>
      <c r="C21" s="29" t="s">
        <v>1303</v>
      </c>
      <c r="D21" s="30" t="s">
        <v>1097</v>
      </c>
      <c r="E21" s="31" t="s">
        <v>91</v>
      </c>
      <c r="F21" s="32" t="s">
        <v>699</v>
      </c>
      <c r="G21" s="29" t="s">
        <v>299</v>
      </c>
      <c r="H21" s="33">
        <v>10</v>
      </c>
      <c r="I21" s="33">
        <v>8.5</v>
      </c>
      <c r="J21" s="33" t="s">
        <v>28</v>
      </c>
      <c r="K21" s="33">
        <v>10</v>
      </c>
      <c r="L21" s="41"/>
      <c r="M21" s="41"/>
      <c r="N21" s="41"/>
      <c r="O21" s="110"/>
      <c r="P21" s="35">
        <v>9.5</v>
      </c>
      <c r="Q21" s="36">
        <f t="shared" si="0"/>
        <v>9.5</v>
      </c>
      <c r="R21" s="37" t="str">
        <f t="shared" si="1"/>
        <v>A+</v>
      </c>
      <c r="S21" s="38" t="str">
        <f t="shared" si="2"/>
        <v>Giỏi</v>
      </c>
      <c r="T21" s="39" t="str">
        <f t="shared" si="3"/>
        <v/>
      </c>
      <c r="U21" s="89" t="s">
        <v>1668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5.1" customHeight="1">
      <c r="B22" s="28">
        <v>13</v>
      </c>
      <c r="C22" s="29" t="s">
        <v>1304</v>
      </c>
      <c r="D22" s="30" t="s">
        <v>1158</v>
      </c>
      <c r="E22" s="31" t="s">
        <v>95</v>
      </c>
      <c r="F22" s="32" t="s">
        <v>846</v>
      </c>
      <c r="G22" s="29" t="s">
        <v>199</v>
      </c>
      <c r="H22" s="33">
        <v>8</v>
      </c>
      <c r="I22" s="33">
        <v>2.5</v>
      </c>
      <c r="J22" s="33" t="s">
        <v>28</v>
      </c>
      <c r="K22" s="33">
        <v>7</v>
      </c>
      <c r="L22" s="41"/>
      <c r="M22" s="41"/>
      <c r="N22" s="41"/>
      <c r="O22" s="110"/>
      <c r="P22" s="35">
        <v>6</v>
      </c>
      <c r="Q22" s="36">
        <f t="shared" si="0"/>
        <v>5.7</v>
      </c>
      <c r="R22" s="37" t="str">
        <f t="shared" si="1"/>
        <v>C</v>
      </c>
      <c r="S22" s="38" t="str">
        <f t="shared" si="2"/>
        <v>Trung bình</v>
      </c>
      <c r="T22" s="39" t="str">
        <f t="shared" si="3"/>
        <v/>
      </c>
      <c r="U22" s="89" t="s">
        <v>1668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5.1" customHeight="1">
      <c r="B23" s="28">
        <v>14</v>
      </c>
      <c r="C23" s="29" t="s">
        <v>1305</v>
      </c>
      <c r="D23" s="30" t="s">
        <v>239</v>
      </c>
      <c r="E23" s="31" t="s">
        <v>95</v>
      </c>
      <c r="F23" s="32" t="s">
        <v>626</v>
      </c>
      <c r="G23" s="29" t="s">
        <v>222</v>
      </c>
      <c r="H23" s="33">
        <v>8</v>
      </c>
      <c r="I23" s="33">
        <v>4</v>
      </c>
      <c r="J23" s="33" t="s">
        <v>28</v>
      </c>
      <c r="K23" s="33">
        <v>1</v>
      </c>
      <c r="L23" s="41"/>
      <c r="M23" s="41"/>
      <c r="N23" s="41"/>
      <c r="O23" s="110"/>
      <c r="P23" s="35">
        <v>6.5</v>
      </c>
      <c r="Q23" s="36">
        <f t="shared" si="0"/>
        <v>5.0999999999999996</v>
      </c>
      <c r="R23" s="37" t="str">
        <f t="shared" si="1"/>
        <v>D+</v>
      </c>
      <c r="S23" s="38" t="str">
        <f t="shared" si="2"/>
        <v>Trung bình yếu</v>
      </c>
      <c r="T23" s="39" t="str">
        <f t="shared" si="3"/>
        <v/>
      </c>
      <c r="U23" s="89" t="s">
        <v>1668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5.1" customHeight="1">
      <c r="B24" s="28">
        <v>15</v>
      </c>
      <c r="C24" s="29" t="s">
        <v>1306</v>
      </c>
      <c r="D24" s="30" t="s">
        <v>1307</v>
      </c>
      <c r="E24" s="31" t="s">
        <v>95</v>
      </c>
      <c r="F24" s="32" t="s">
        <v>285</v>
      </c>
      <c r="G24" s="29" t="s">
        <v>206</v>
      </c>
      <c r="H24" s="33">
        <v>9</v>
      </c>
      <c r="I24" s="33">
        <v>8</v>
      </c>
      <c r="J24" s="33" t="s">
        <v>28</v>
      </c>
      <c r="K24" s="33">
        <v>10</v>
      </c>
      <c r="L24" s="41"/>
      <c r="M24" s="41"/>
      <c r="N24" s="41"/>
      <c r="O24" s="110"/>
      <c r="P24" s="35">
        <v>7</v>
      </c>
      <c r="Q24" s="36">
        <f t="shared" si="0"/>
        <v>8</v>
      </c>
      <c r="R24" s="37" t="str">
        <f t="shared" si="1"/>
        <v>B+</v>
      </c>
      <c r="S24" s="38" t="str">
        <f t="shared" si="2"/>
        <v>Khá</v>
      </c>
      <c r="T24" s="39" t="str">
        <f t="shared" si="3"/>
        <v/>
      </c>
      <c r="U24" s="89" t="s">
        <v>1668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5.1" customHeight="1">
      <c r="B25" s="28">
        <v>16</v>
      </c>
      <c r="C25" s="29" t="s">
        <v>1308</v>
      </c>
      <c r="D25" s="30" t="s">
        <v>1309</v>
      </c>
      <c r="E25" s="31" t="s">
        <v>818</v>
      </c>
      <c r="F25" s="32" t="s">
        <v>1310</v>
      </c>
      <c r="G25" s="29" t="s">
        <v>257</v>
      </c>
      <c r="H25" s="33">
        <v>9</v>
      </c>
      <c r="I25" s="33">
        <v>3</v>
      </c>
      <c r="J25" s="33" t="s">
        <v>28</v>
      </c>
      <c r="K25" s="33">
        <v>4</v>
      </c>
      <c r="L25" s="41"/>
      <c r="M25" s="41"/>
      <c r="N25" s="41"/>
      <c r="O25" s="110"/>
      <c r="P25" s="35">
        <v>5</v>
      </c>
      <c r="Q25" s="36">
        <f t="shared" si="0"/>
        <v>4.8</v>
      </c>
      <c r="R25" s="37" t="str">
        <f t="shared" si="1"/>
        <v>D</v>
      </c>
      <c r="S25" s="38" t="str">
        <f t="shared" si="2"/>
        <v>Trung bình yếu</v>
      </c>
      <c r="T25" s="39" t="str">
        <f t="shared" si="3"/>
        <v/>
      </c>
      <c r="U25" s="89" t="s">
        <v>1668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5.1" customHeight="1">
      <c r="B26" s="28">
        <v>17</v>
      </c>
      <c r="C26" s="29" t="s">
        <v>1311</v>
      </c>
      <c r="D26" s="30" t="s">
        <v>1312</v>
      </c>
      <c r="E26" s="31" t="s">
        <v>818</v>
      </c>
      <c r="F26" s="32" t="s">
        <v>750</v>
      </c>
      <c r="G26" s="29" t="s">
        <v>249</v>
      </c>
      <c r="H26" s="33">
        <v>10</v>
      </c>
      <c r="I26" s="33">
        <v>9.5</v>
      </c>
      <c r="J26" s="33" t="s">
        <v>28</v>
      </c>
      <c r="K26" s="33">
        <v>10</v>
      </c>
      <c r="L26" s="41"/>
      <c r="M26" s="41"/>
      <c r="N26" s="41"/>
      <c r="O26" s="110"/>
      <c r="P26" s="35">
        <v>6</v>
      </c>
      <c r="Q26" s="36">
        <f t="shared" si="0"/>
        <v>7.9</v>
      </c>
      <c r="R26" s="37" t="str">
        <f t="shared" si="1"/>
        <v>B</v>
      </c>
      <c r="S26" s="38" t="str">
        <f t="shared" si="2"/>
        <v>Khá</v>
      </c>
      <c r="T26" s="39" t="str">
        <f t="shared" si="3"/>
        <v/>
      </c>
      <c r="U26" s="89" t="s">
        <v>1668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5.1" customHeight="1">
      <c r="B27" s="28">
        <v>18</v>
      </c>
      <c r="C27" s="29" t="s">
        <v>1313</v>
      </c>
      <c r="D27" s="30" t="s">
        <v>185</v>
      </c>
      <c r="E27" s="31" t="s">
        <v>284</v>
      </c>
      <c r="F27" s="32" t="s">
        <v>205</v>
      </c>
      <c r="G27" s="29" t="s">
        <v>299</v>
      </c>
      <c r="H27" s="33">
        <v>10</v>
      </c>
      <c r="I27" s="33">
        <v>7</v>
      </c>
      <c r="J27" s="33" t="s">
        <v>28</v>
      </c>
      <c r="K27" s="33">
        <v>10</v>
      </c>
      <c r="L27" s="41"/>
      <c r="M27" s="41"/>
      <c r="N27" s="41"/>
      <c r="O27" s="110"/>
      <c r="P27" s="35">
        <v>7</v>
      </c>
      <c r="Q27" s="36">
        <f t="shared" si="0"/>
        <v>7.9</v>
      </c>
      <c r="R27" s="37" t="str">
        <f t="shared" si="1"/>
        <v>B</v>
      </c>
      <c r="S27" s="38" t="str">
        <f t="shared" si="2"/>
        <v>Khá</v>
      </c>
      <c r="T27" s="39" t="str">
        <f t="shared" si="3"/>
        <v/>
      </c>
      <c r="U27" s="89" t="s">
        <v>1668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5.1" customHeight="1">
      <c r="B28" s="28">
        <v>19</v>
      </c>
      <c r="C28" s="29" t="s">
        <v>1314</v>
      </c>
      <c r="D28" s="30" t="s">
        <v>1315</v>
      </c>
      <c r="E28" s="31" t="s">
        <v>284</v>
      </c>
      <c r="F28" s="32" t="s">
        <v>1151</v>
      </c>
      <c r="G28" s="29" t="s">
        <v>299</v>
      </c>
      <c r="H28" s="33">
        <v>10</v>
      </c>
      <c r="I28" s="33">
        <v>7</v>
      </c>
      <c r="J28" s="33" t="s">
        <v>28</v>
      </c>
      <c r="K28" s="33">
        <v>9</v>
      </c>
      <c r="L28" s="41"/>
      <c r="M28" s="41"/>
      <c r="N28" s="41"/>
      <c r="O28" s="110"/>
      <c r="P28" s="35">
        <v>8</v>
      </c>
      <c r="Q28" s="36">
        <f t="shared" si="0"/>
        <v>8.1999999999999993</v>
      </c>
      <c r="R28" s="37" t="str">
        <f t="shared" si="1"/>
        <v>B+</v>
      </c>
      <c r="S28" s="38" t="str">
        <f t="shared" si="2"/>
        <v>Khá</v>
      </c>
      <c r="T28" s="39" t="str">
        <f t="shared" si="3"/>
        <v/>
      </c>
      <c r="U28" s="89" t="s">
        <v>1668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5.1" customHeight="1">
      <c r="B29" s="28">
        <v>20</v>
      </c>
      <c r="C29" s="29" t="s">
        <v>1316</v>
      </c>
      <c r="D29" s="30" t="s">
        <v>1307</v>
      </c>
      <c r="E29" s="31" t="s">
        <v>284</v>
      </c>
      <c r="F29" s="32" t="s">
        <v>650</v>
      </c>
      <c r="G29" s="29" t="s">
        <v>206</v>
      </c>
      <c r="H29" s="33">
        <v>6</v>
      </c>
      <c r="I29" s="33">
        <v>1.5</v>
      </c>
      <c r="J29" s="33" t="s">
        <v>28</v>
      </c>
      <c r="K29" s="33">
        <v>1</v>
      </c>
      <c r="L29" s="41"/>
      <c r="M29" s="41"/>
      <c r="N29" s="41"/>
      <c r="O29" s="110"/>
      <c r="P29" s="35">
        <v>1</v>
      </c>
      <c r="Q29" s="36">
        <f t="shared" si="0"/>
        <v>1.6</v>
      </c>
      <c r="R29" s="37" t="str">
        <f t="shared" si="1"/>
        <v>F</v>
      </c>
      <c r="S29" s="38" t="str">
        <f t="shared" si="2"/>
        <v>Kém</v>
      </c>
      <c r="T29" s="39" t="str">
        <f t="shared" si="3"/>
        <v/>
      </c>
      <c r="U29" s="89" t="s">
        <v>1668</v>
      </c>
      <c r="V29" s="3"/>
      <c r="W29" s="27"/>
      <c r="X29" s="78" t="str">
        <f t="shared" si="4"/>
        <v>Học lại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5.1" customHeight="1">
      <c r="B30" s="28">
        <v>21</v>
      </c>
      <c r="C30" s="29" t="s">
        <v>1317</v>
      </c>
      <c r="D30" s="30" t="s">
        <v>1318</v>
      </c>
      <c r="E30" s="31" t="s">
        <v>996</v>
      </c>
      <c r="F30" s="32" t="s">
        <v>288</v>
      </c>
      <c r="G30" s="29" t="s">
        <v>359</v>
      </c>
      <c r="H30" s="33">
        <v>9</v>
      </c>
      <c r="I30" s="33">
        <v>1</v>
      </c>
      <c r="J30" s="33" t="s">
        <v>28</v>
      </c>
      <c r="K30" s="33">
        <v>1</v>
      </c>
      <c r="L30" s="41"/>
      <c r="M30" s="41"/>
      <c r="N30" s="41"/>
      <c r="O30" s="110"/>
      <c r="P30" s="35" t="s">
        <v>1933</v>
      </c>
      <c r="Q30" s="36">
        <f t="shared" si="0"/>
        <v>1.3</v>
      </c>
      <c r="R30" s="37" t="str">
        <f t="shared" si="1"/>
        <v>F</v>
      </c>
      <c r="S30" s="38" t="str">
        <f t="shared" si="2"/>
        <v>Kém</v>
      </c>
      <c r="T30" s="39" t="s">
        <v>1935</v>
      </c>
      <c r="U30" s="89" t="s">
        <v>1668</v>
      </c>
      <c r="V30" s="3"/>
      <c r="W30" s="27"/>
      <c r="X30" s="78" t="str">
        <f t="shared" si="4"/>
        <v>Học lại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5.1" customHeight="1">
      <c r="B31" s="28">
        <v>22</v>
      </c>
      <c r="C31" s="29" t="s">
        <v>1319</v>
      </c>
      <c r="D31" s="30" t="s">
        <v>188</v>
      </c>
      <c r="E31" s="31" t="s">
        <v>108</v>
      </c>
      <c r="F31" s="32" t="s">
        <v>375</v>
      </c>
      <c r="G31" s="29" t="s">
        <v>359</v>
      </c>
      <c r="H31" s="33">
        <v>10</v>
      </c>
      <c r="I31" s="33">
        <v>2.5</v>
      </c>
      <c r="J31" s="33" t="s">
        <v>28</v>
      </c>
      <c r="K31" s="33">
        <v>2</v>
      </c>
      <c r="L31" s="41"/>
      <c r="M31" s="41"/>
      <c r="N31" s="41"/>
      <c r="O31" s="110"/>
      <c r="P31" s="35">
        <v>0</v>
      </c>
      <c r="Q31" s="36">
        <f t="shared" si="0"/>
        <v>1.9</v>
      </c>
      <c r="R31" s="37" t="str">
        <f t="shared" si="1"/>
        <v>F</v>
      </c>
      <c r="S31" s="38" t="str">
        <f t="shared" si="2"/>
        <v>Kém</v>
      </c>
      <c r="T31" s="39" t="str">
        <f t="shared" ref="T31:T37" si="5">+IF(OR($H31=0,$I31=0,$J31=0,$K31=0),"Không đủ ĐKDT","")</f>
        <v/>
      </c>
      <c r="U31" s="89" t="s">
        <v>1668</v>
      </c>
      <c r="V31" s="3"/>
      <c r="W31" s="27"/>
      <c r="X31" s="78" t="str">
        <f t="shared" si="4"/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5.1" customHeight="1">
      <c r="B32" s="28">
        <v>23</v>
      </c>
      <c r="C32" s="29" t="s">
        <v>1320</v>
      </c>
      <c r="D32" s="30" t="s">
        <v>1321</v>
      </c>
      <c r="E32" s="31" t="s">
        <v>108</v>
      </c>
      <c r="F32" s="32" t="s">
        <v>1297</v>
      </c>
      <c r="G32" s="29" t="s">
        <v>249</v>
      </c>
      <c r="H32" s="33">
        <v>10</v>
      </c>
      <c r="I32" s="33">
        <v>9.5</v>
      </c>
      <c r="J32" s="33" t="s">
        <v>28</v>
      </c>
      <c r="K32" s="33">
        <v>8</v>
      </c>
      <c r="L32" s="41"/>
      <c r="M32" s="41"/>
      <c r="N32" s="41"/>
      <c r="O32" s="110"/>
      <c r="P32" s="35">
        <v>5</v>
      </c>
      <c r="Q32" s="36">
        <f t="shared" si="0"/>
        <v>7</v>
      </c>
      <c r="R32" s="37" t="str">
        <f t="shared" si="1"/>
        <v>B</v>
      </c>
      <c r="S32" s="38" t="str">
        <f t="shared" si="2"/>
        <v>Khá</v>
      </c>
      <c r="T32" s="39" t="str">
        <f t="shared" si="5"/>
        <v/>
      </c>
      <c r="U32" s="89" t="s">
        <v>1668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5.1" customHeight="1">
      <c r="B33" s="28">
        <v>24</v>
      </c>
      <c r="C33" s="29" t="s">
        <v>1322</v>
      </c>
      <c r="D33" s="30" t="s">
        <v>643</v>
      </c>
      <c r="E33" s="31" t="s">
        <v>112</v>
      </c>
      <c r="F33" s="32" t="s">
        <v>1323</v>
      </c>
      <c r="G33" s="29" t="s">
        <v>257</v>
      </c>
      <c r="H33" s="33">
        <v>9</v>
      </c>
      <c r="I33" s="33">
        <v>4</v>
      </c>
      <c r="J33" s="33" t="s">
        <v>28</v>
      </c>
      <c r="K33" s="33">
        <v>10</v>
      </c>
      <c r="L33" s="41"/>
      <c r="M33" s="41"/>
      <c r="N33" s="41"/>
      <c r="O33" s="110"/>
      <c r="P33" s="35">
        <v>4</v>
      </c>
      <c r="Q33" s="36">
        <f t="shared" si="0"/>
        <v>5.7</v>
      </c>
      <c r="R33" s="37" t="str">
        <f t="shared" si="1"/>
        <v>C</v>
      </c>
      <c r="S33" s="38" t="str">
        <f t="shared" si="2"/>
        <v>Trung bình</v>
      </c>
      <c r="T33" s="39" t="str">
        <f t="shared" si="5"/>
        <v/>
      </c>
      <c r="U33" s="89" t="s">
        <v>1668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5.1" customHeight="1">
      <c r="B34" s="28">
        <v>25</v>
      </c>
      <c r="C34" s="29" t="s">
        <v>1324</v>
      </c>
      <c r="D34" s="30" t="s">
        <v>1325</v>
      </c>
      <c r="E34" s="31" t="s">
        <v>1188</v>
      </c>
      <c r="F34" s="32" t="s">
        <v>692</v>
      </c>
      <c r="G34" s="29" t="s">
        <v>249</v>
      </c>
      <c r="H34" s="33">
        <v>10</v>
      </c>
      <c r="I34" s="33">
        <v>10</v>
      </c>
      <c r="J34" s="33" t="s">
        <v>28</v>
      </c>
      <c r="K34" s="33">
        <v>10</v>
      </c>
      <c r="L34" s="41"/>
      <c r="M34" s="41"/>
      <c r="N34" s="41"/>
      <c r="O34" s="110"/>
      <c r="P34" s="35">
        <v>9.5</v>
      </c>
      <c r="Q34" s="36">
        <f t="shared" si="0"/>
        <v>9.8000000000000007</v>
      </c>
      <c r="R34" s="37" t="str">
        <f t="shared" si="1"/>
        <v>A+</v>
      </c>
      <c r="S34" s="38" t="str">
        <f t="shared" si="2"/>
        <v>Giỏi</v>
      </c>
      <c r="T34" s="39" t="str">
        <f t="shared" si="5"/>
        <v/>
      </c>
      <c r="U34" s="89" t="s">
        <v>1668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5.1" customHeight="1">
      <c r="B35" s="28">
        <v>26</v>
      </c>
      <c r="C35" s="29" t="s">
        <v>1326</v>
      </c>
      <c r="D35" s="30" t="s">
        <v>1327</v>
      </c>
      <c r="E35" s="31" t="s">
        <v>1328</v>
      </c>
      <c r="F35" s="32" t="s">
        <v>1329</v>
      </c>
      <c r="G35" s="29" t="s">
        <v>299</v>
      </c>
      <c r="H35" s="33">
        <v>8</v>
      </c>
      <c r="I35" s="33">
        <v>4</v>
      </c>
      <c r="J35" s="33" t="s">
        <v>28</v>
      </c>
      <c r="K35" s="33">
        <v>8</v>
      </c>
      <c r="L35" s="41"/>
      <c r="M35" s="41"/>
      <c r="N35" s="41"/>
      <c r="O35" s="110"/>
      <c r="P35" s="35">
        <v>4</v>
      </c>
      <c r="Q35" s="36">
        <f t="shared" si="0"/>
        <v>5.2</v>
      </c>
      <c r="R35" s="37" t="str">
        <f t="shared" si="1"/>
        <v>D+</v>
      </c>
      <c r="S35" s="38" t="str">
        <f t="shared" si="2"/>
        <v>Trung bình yếu</v>
      </c>
      <c r="T35" s="39" t="str">
        <f t="shared" si="5"/>
        <v/>
      </c>
      <c r="U35" s="89" t="s">
        <v>1668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5.1" customHeight="1">
      <c r="B36" s="28">
        <v>27</v>
      </c>
      <c r="C36" s="29" t="s">
        <v>1330</v>
      </c>
      <c r="D36" s="30" t="s">
        <v>915</v>
      </c>
      <c r="E36" s="31" t="s">
        <v>126</v>
      </c>
      <c r="F36" s="32" t="s">
        <v>1197</v>
      </c>
      <c r="G36" s="29" t="s">
        <v>222</v>
      </c>
      <c r="H36" s="33">
        <v>10</v>
      </c>
      <c r="I36" s="33">
        <v>7.5</v>
      </c>
      <c r="J36" s="33" t="s">
        <v>28</v>
      </c>
      <c r="K36" s="33">
        <v>10</v>
      </c>
      <c r="L36" s="41"/>
      <c r="M36" s="41"/>
      <c r="N36" s="41"/>
      <c r="O36" s="110"/>
      <c r="P36" s="35">
        <v>5.5</v>
      </c>
      <c r="Q36" s="36">
        <f t="shared" si="0"/>
        <v>7.3</v>
      </c>
      <c r="R36" s="37" t="str">
        <f t="shared" si="1"/>
        <v>B</v>
      </c>
      <c r="S36" s="38" t="str">
        <f t="shared" si="2"/>
        <v>Khá</v>
      </c>
      <c r="T36" s="39" t="str">
        <f t="shared" si="5"/>
        <v/>
      </c>
      <c r="U36" s="89" t="s">
        <v>1668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5.1" customHeight="1">
      <c r="B37" s="28">
        <v>28</v>
      </c>
      <c r="C37" s="29" t="s">
        <v>1331</v>
      </c>
      <c r="D37" s="30" t="s">
        <v>1332</v>
      </c>
      <c r="E37" s="31" t="s">
        <v>1333</v>
      </c>
      <c r="F37" s="32" t="s">
        <v>539</v>
      </c>
      <c r="G37" s="29" t="s">
        <v>222</v>
      </c>
      <c r="H37" s="33">
        <v>10</v>
      </c>
      <c r="I37" s="33">
        <v>9</v>
      </c>
      <c r="J37" s="33" t="s">
        <v>28</v>
      </c>
      <c r="K37" s="33">
        <v>10</v>
      </c>
      <c r="L37" s="41"/>
      <c r="M37" s="41"/>
      <c r="N37" s="41"/>
      <c r="O37" s="110"/>
      <c r="P37" s="35">
        <v>5</v>
      </c>
      <c r="Q37" s="36">
        <f t="shared" si="0"/>
        <v>7.3</v>
      </c>
      <c r="R37" s="37" t="str">
        <f t="shared" si="1"/>
        <v>B</v>
      </c>
      <c r="S37" s="38" t="str">
        <f t="shared" si="2"/>
        <v>Khá</v>
      </c>
      <c r="T37" s="39" t="str">
        <f t="shared" si="5"/>
        <v/>
      </c>
      <c r="U37" s="89" t="s">
        <v>1668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5.1" customHeight="1">
      <c r="B38" s="28">
        <v>29</v>
      </c>
      <c r="C38" s="29" t="s">
        <v>1334</v>
      </c>
      <c r="D38" s="30" t="s">
        <v>684</v>
      </c>
      <c r="E38" s="31" t="s">
        <v>130</v>
      </c>
      <c r="F38" s="32" t="s">
        <v>710</v>
      </c>
      <c r="G38" s="29" t="s">
        <v>359</v>
      </c>
      <c r="H38" s="33">
        <v>9</v>
      </c>
      <c r="I38" s="33">
        <v>1</v>
      </c>
      <c r="J38" s="33" t="s">
        <v>28</v>
      </c>
      <c r="K38" s="33">
        <v>1</v>
      </c>
      <c r="L38" s="41"/>
      <c r="M38" s="41"/>
      <c r="N38" s="41"/>
      <c r="O38" s="110"/>
      <c r="P38" s="35" t="s">
        <v>1933</v>
      </c>
      <c r="Q38" s="36">
        <f t="shared" si="0"/>
        <v>1.3</v>
      </c>
      <c r="R38" s="37" t="str">
        <f t="shared" si="1"/>
        <v>F</v>
      </c>
      <c r="S38" s="38" t="str">
        <f t="shared" si="2"/>
        <v>Kém</v>
      </c>
      <c r="T38" s="39" t="s">
        <v>1935</v>
      </c>
      <c r="U38" s="89" t="s">
        <v>1668</v>
      </c>
      <c r="V38" s="3"/>
      <c r="W38" s="27"/>
      <c r="X38" s="78" t="str">
        <f t="shared" si="4"/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5.1" customHeight="1">
      <c r="B39" s="28">
        <v>30</v>
      </c>
      <c r="C39" s="29" t="s">
        <v>1335</v>
      </c>
      <c r="D39" s="30" t="s">
        <v>741</v>
      </c>
      <c r="E39" s="31" t="s">
        <v>138</v>
      </c>
      <c r="F39" s="32" t="s">
        <v>1302</v>
      </c>
      <c r="G39" s="29" t="s">
        <v>249</v>
      </c>
      <c r="H39" s="33">
        <v>10</v>
      </c>
      <c r="I39" s="33">
        <v>7.5</v>
      </c>
      <c r="J39" s="33" t="s">
        <v>28</v>
      </c>
      <c r="K39" s="33">
        <v>6</v>
      </c>
      <c r="L39" s="41"/>
      <c r="M39" s="41"/>
      <c r="N39" s="41"/>
      <c r="O39" s="110"/>
      <c r="P39" s="35">
        <v>4</v>
      </c>
      <c r="Q39" s="36">
        <f t="shared" si="0"/>
        <v>5.7</v>
      </c>
      <c r="R39" s="37" t="str">
        <f t="shared" si="1"/>
        <v>C</v>
      </c>
      <c r="S39" s="38" t="str">
        <f t="shared" si="2"/>
        <v>Trung bình</v>
      </c>
      <c r="T39" s="39" t="str">
        <f t="shared" ref="T39:T74" si="6">+IF(OR($H39=0,$I39=0,$J39=0,$K39=0),"Không đủ ĐKDT","")</f>
        <v/>
      </c>
      <c r="U39" s="89" t="s">
        <v>1668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5.1" customHeight="1">
      <c r="B40" s="28">
        <v>31</v>
      </c>
      <c r="C40" s="29" t="s">
        <v>1336</v>
      </c>
      <c r="D40" s="30" t="s">
        <v>1150</v>
      </c>
      <c r="E40" s="31" t="s">
        <v>138</v>
      </c>
      <c r="F40" s="32" t="s">
        <v>1151</v>
      </c>
      <c r="G40" s="29" t="s">
        <v>222</v>
      </c>
      <c r="H40" s="33">
        <v>10</v>
      </c>
      <c r="I40" s="33">
        <v>8</v>
      </c>
      <c r="J40" s="33" t="s">
        <v>28</v>
      </c>
      <c r="K40" s="33">
        <v>8</v>
      </c>
      <c r="L40" s="41"/>
      <c r="M40" s="41"/>
      <c r="N40" s="41"/>
      <c r="O40" s="110"/>
      <c r="P40" s="35">
        <v>4.5</v>
      </c>
      <c r="Q40" s="36">
        <f t="shared" si="0"/>
        <v>6.5</v>
      </c>
      <c r="R40" s="37" t="str">
        <f t="shared" si="1"/>
        <v>C+</v>
      </c>
      <c r="S40" s="38" t="str">
        <f t="shared" si="2"/>
        <v>Trung bình</v>
      </c>
      <c r="T40" s="39" t="str">
        <f t="shared" si="6"/>
        <v/>
      </c>
      <c r="U40" s="89" t="s">
        <v>1668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5.1" customHeight="1">
      <c r="B41" s="28">
        <v>32</v>
      </c>
      <c r="C41" s="29" t="s">
        <v>1337</v>
      </c>
      <c r="D41" s="30" t="s">
        <v>1338</v>
      </c>
      <c r="E41" s="31" t="s">
        <v>342</v>
      </c>
      <c r="F41" s="32" t="s">
        <v>639</v>
      </c>
      <c r="G41" s="29" t="s">
        <v>359</v>
      </c>
      <c r="H41" s="33">
        <v>10</v>
      </c>
      <c r="I41" s="33">
        <v>4</v>
      </c>
      <c r="J41" s="33" t="s">
        <v>28</v>
      </c>
      <c r="K41" s="33">
        <v>2</v>
      </c>
      <c r="L41" s="41"/>
      <c r="M41" s="41"/>
      <c r="N41" s="41"/>
      <c r="O41" s="110"/>
      <c r="P41" s="35">
        <v>5.5</v>
      </c>
      <c r="Q41" s="36">
        <f t="shared" si="0"/>
        <v>5</v>
      </c>
      <c r="R41" s="37" t="str">
        <f t="shared" si="1"/>
        <v>D+</v>
      </c>
      <c r="S41" s="38" t="str">
        <f t="shared" si="2"/>
        <v>Trung bình yếu</v>
      </c>
      <c r="T41" s="39" t="str">
        <f t="shared" si="6"/>
        <v/>
      </c>
      <c r="U41" s="89" t="s">
        <v>1668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5.1" customHeight="1">
      <c r="B42" s="28">
        <v>33</v>
      </c>
      <c r="C42" s="29" t="s">
        <v>1339</v>
      </c>
      <c r="D42" s="30" t="s">
        <v>1340</v>
      </c>
      <c r="E42" s="31" t="s">
        <v>342</v>
      </c>
      <c r="F42" s="32" t="s">
        <v>1341</v>
      </c>
      <c r="G42" s="29" t="s">
        <v>234</v>
      </c>
      <c r="H42" s="33">
        <v>10</v>
      </c>
      <c r="I42" s="33">
        <v>5</v>
      </c>
      <c r="J42" s="33" t="s">
        <v>28</v>
      </c>
      <c r="K42" s="33">
        <v>9</v>
      </c>
      <c r="L42" s="41"/>
      <c r="M42" s="41"/>
      <c r="N42" s="41"/>
      <c r="O42" s="110"/>
      <c r="P42" s="35">
        <v>2.5</v>
      </c>
      <c r="Q42" s="36">
        <f t="shared" ref="Q42:Q73" si="7">ROUND(SUMPRODUCT(H42:P42,$H$9:$P$9)/100,1)</f>
        <v>5.0999999999999996</v>
      </c>
      <c r="R42" s="37" t="str">
        <f t="shared" ref="R42:R74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8" t="str">
        <f t="shared" ref="S42:S74" si="9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9" t="str">
        <f t="shared" si="6"/>
        <v/>
      </c>
      <c r="U42" s="89" t="s">
        <v>1668</v>
      </c>
      <c r="V42" s="3"/>
      <c r="W42" s="27"/>
      <c r="X42" s="78" t="str">
        <f t="shared" ref="X42:X74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5.1" customHeight="1">
      <c r="B43" s="28">
        <v>34</v>
      </c>
      <c r="C43" s="29" t="s">
        <v>1342</v>
      </c>
      <c r="D43" s="30" t="s">
        <v>454</v>
      </c>
      <c r="E43" s="31" t="s">
        <v>342</v>
      </c>
      <c r="F43" s="32" t="s">
        <v>561</v>
      </c>
      <c r="G43" s="29" t="s">
        <v>359</v>
      </c>
      <c r="H43" s="33">
        <v>10</v>
      </c>
      <c r="I43" s="33">
        <v>4</v>
      </c>
      <c r="J43" s="33" t="s">
        <v>28</v>
      </c>
      <c r="K43" s="33">
        <v>10</v>
      </c>
      <c r="L43" s="41"/>
      <c r="M43" s="41"/>
      <c r="N43" s="41"/>
      <c r="O43" s="110"/>
      <c r="P43" s="35">
        <v>8</v>
      </c>
      <c r="Q43" s="36">
        <f t="shared" si="7"/>
        <v>7.8</v>
      </c>
      <c r="R43" s="37" t="str">
        <f t="shared" si="8"/>
        <v>B</v>
      </c>
      <c r="S43" s="38" t="str">
        <f t="shared" si="9"/>
        <v>Khá</v>
      </c>
      <c r="T43" s="39" t="str">
        <f t="shared" si="6"/>
        <v/>
      </c>
      <c r="U43" s="89" t="s">
        <v>1669</v>
      </c>
      <c r="V43" s="3"/>
      <c r="W43" s="27"/>
      <c r="X43" s="78" t="str">
        <f t="shared" si="10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5.1" customHeight="1">
      <c r="B44" s="28">
        <v>35</v>
      </c>
      <c r="C44" s="29" t="s">
        <v>1343</v>
      </c>
      <c r="D44" s="30" t="s">
        <v>103</v>
      </c>
      <c r="E44" s="31" t="s">
        <v>345</v>
      </c>
      <c r="F44" s="32" t="s">
        <v>1344</v>
      </c>
      <c r="G44" s="29" t="s">
        <v>339</v>
      </c>
      <c r="H44" s="33">
        <v>8</v>
      </c>
      <c r="I44" s="33">
        <v>3</v>
      </c>
      <c r="J44" s="33" t="s">
        <v>28</v>
      </c>
      <c r="K44" s="33">
        <v>2</v>
      </c>
      <c r="L44" s="41"/>
      <c r="M44" s="41"/>
      <c r="N44" s="41"/>
      <c r="O44" s="110"/>
      <c r="P44" s="35">
        <v>1</v>
      </c>
      <c r="Q44" s="36">
        <f t="shared" si="7"/>
        <v>2.2999999999999998</v>
      </c>
      <c r="R44" s="37" t="str">
        <f t="shared" si="8"/>
        <v>F</v>
      </c>
      <c r="S44" s="38" t="str">
        <f t="shared" si="9"/>
        <v>Kém</v>
      </c>
      <c r="T44" s="39" t="str">
        <f t="shared" si="6"/>
        <v/>
      </c>
      <c r="U44" s="89" t="s">
        <v>1669</v>
      </c>
      <c r="V44" s="3"/>
      <c r="W44" s="27"/>
      <c r="X44" s="78" t="str">
        <f t="shared" si="10"/>
        <v>Học lại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5.1" customHeight="1">
      <c r="B45" s="28">
        <v>36</v>
      </c>
      <c r="C45" s="29" t="s">
        <v>1345</v>
      </c>
      <c r="D45" s="30" t="s">
        <v>1346</v>
      </c>
      <c r="E45" s="31" t="s">
        <v>345</v>
      </c>
      <c r="F45" s="32" t="s">
        <v>1347</v>
      </c>
      <c r="G45" s="29" t="s">
        <v>222</v>
      </c>
      <c r="H45" s="33">
        <v>10</v>
      </c>
      <c r="I45" s="33">
        <v>7</v>
      </c>
      <c r="J45" s="33" t="s">
        <v>28</v>
      </c>
      <c r="K45" s="33">
        <v>9</v>
      </c>
      <c r="L45" s="41"/>
      <c r="M45" s="41"/>
      <c r="N45" s="41"/>
      <c r="O45" s="110"/>
      <c r="P45" s="35">
        <v>8</v>
      </c>
      <c r="Q45" s="36">
        <f t="shared" si="7"/>
        <v>8.1999999999999993</v>
      </c>
      <c r="R45" s="37" t="str">
        <f t="shared" si="8"/>
        <v>B+</v>
      </c>
      <c r="S45" s="38" t="str">
        <f t="shared" si="9"/>
        <v>Khá</v>
      </c>
      <c r="T45" s="39" t="str">
        <f t="shared" si="6"/>
        <v/>
      </c>
      <c r="U45" s="89" t="s">
        <v>1669</v>
      </c>
      <c r="V45" s="3"/>
      <c r="W45" s="27"/>
      <c r="X45" s="78" t="str">
        <f t="shared" si="10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5.1" customHeight="1">
      <c r="B46" s="28">
        <v>37</v>
      </c>
      <c r="C46" s="29" t="s">
        <v>1348</v>
      </c>
      <c r="D46" s="30" t="s">
        <v>737</v>
      </c>
      <c r="E46" s="31" t="s">
        <v>1349</v>
      </c>
      <c r="F46" s="32" t="s">
        <v>330</v>
      </c>
      <c r="G46" s="29" t="s">
        <v>257</v>
      </c>
      <c r="H46" s="33">
        <v>10</v>
      </c>
      <c r="I46" s="33">
        <v>6.5</v>
      </c>
      <c r="J46" s="33" t="s">
        <v>28</v>
      </c>
      <c r="K46" s="33">
        <v>10</v>
      </c>
      <c r="L46" s="41"/>
      <c r="M46" s="41"/>
      <c r="N46" s="41"/>
      <c r="O46" s="110"/>
      <c r="P46" s="35">
        <v>6.5</v>
      </c>
      <c r="Q46" s="36">
        <f t="shared" si="7"/>
        <v>7.6</v>
      </c>
      <c r="R46" s="37" t="str">
        <f t="shared" si="8"/>
        <v>B</v>
      </c>
      <c r="S46" s="38" t="str">
        <f t="shared" si="9"/>
        <v>Khá</v>
      </c>
      <c r="T46" s="39" t="str">
        <f t="shared" si="6"/>
        <v/>
      </c>
      <c r="U46" s="89" t="s">
        <v>1669</v>
      </c>
      <c r="V46" s="3"/>
      <c r="W46" s="27"/>
      <c r="X46" s="78" t="str">
        <f t="shared" si="10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5.1" customHeight="1">
      <c r="B47" s="28">
        <v>38</v>
      </c>
      <c r="C47" s="29" t="s">
        <v>1350</v>
      </c>
      <c r="D47" s="30" t="s">
        <v>1351</v>
      </c>
      <c r="E47" s="31" t="s">
        <v>1352</v>
      </c>
      <c r="F47" s="32" t="s">
        <v>1353</v>
      </c>
      <c r="G47" s="29" t="s">
        <v>234</v>
      </c>
      <c r="H47" s="33">
        <v>8</v>
      </c>
      <c r="I47" s="33">
        <v>4</v>
      </c>
      <c r="J47" s="33" t="s">
        <v>28</v>
      </c>
      <c r="K47" s="33">
        <v>9</v>
      </c>
      <c r="L47" s="41"/>
      <c r="M47" s="41"/>
      <c r="N47" s="41"/>
      <c r="O47" s="110"/>
      <c r="P47" s="35">
        <v>1</v>
      </c>
      <c r="Q47" s="36">
        <f t="shared" si="7"/>
        <v>3.9</v>
      </c>
      <c r="R47" s="37" t="str">
        <f t="shared" si="8"/>
        <v>F</v>
      </c>
      <c r="S47" s="38" t="str">
        <f t="shared" si="9"/>
        <v>Kém</v>
      </c>
      <c r="T47" s="39" t="str">
        <f t="shared" si="6"/>
        <v/>
      </c>
      <c r="U47" s="89" t="s">
        <v>1669</v>
      </c>
      <c r="V47" s="3"/>
      <c r="W47" s="27"/>
      <c r="X47" s="78" t="str">
        <f t="shared" si="10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5.1" customHeight="1">
      <c r="B48" s="28">
        <v>39</v>
      </c>
      <c r="C48" s="29" t="s">
        <v>1354</v>
      </c>
      <c r="D48" s="30" t="s">
        <v>1355</v>
      </c>
      <c r="E48" s="31" t="s">
        <v>555</v>
      </c>
      <c r="F48" s="32" t="s">
        <v>1054</v>
      </c>
      <c r="G48" s="29" t="s">
        <v>275</v>
      </c>
      <c r="H48" s="33">
        <v>10</v>
      </c>
      <c r="I48" s="33">
        <v>3</v>
      </c>
      <c r="J48" s="33" t="s">
        <v>28</v>
      </c>
      <c r="K48" s="33">
        <v>6</v>
      </c>
      <c r="L48" s="41"/>
      <c r="M48" s="41"/>
      <c r="N48" s="41"/>
      <c r="O48" s="110"/>
      <c r="P48" s="35">
        <v>7</v>
      </c>
      <c r="Q48" s="36">
        <f t="shared" si="7"/>
        <v>6.3</v>
      </c>
      <c r="R48" s="37" t="str">
        <f t="shared" si="8"/>
        <v>C</v>
      </c>
      <c r="S48" s="38" t="str">
        <f t="shared" si="9"/>
        <v>Trung bình</v>
      </c>
      <c r="T48" s="39" t="str">
        <f t="shared" si="6"/>
        <v/>
      </c>
      <c r="U48" s="89" t="s">
        <v>1669</v>
      </c>
      <c r="V48" s="3"/>
      <c r="W48" s="27"/>
      <c r="X48" s="78" t="str">
        <f t="shared" si="10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5.1" customHeight="1">
      <c r="B49" s="28">
        <v>40</v>
      </c>
      <c r="C49" s="29" t="s">
        <v>1356</v>
      </c>
      <c r="D49" s="30" t="s">
        <v>850</v>
      </c>
      <c r="E49" s="31" t="s">
        <v>1357</v>
      </c>
      <c r="F49" s="32" t="s">
        <v>672</v>
      </c>
      <c r="G49" s="29" t="s">
        <v>299</v>
      </c>
      <c r="H49" s="33">
        <v>9</v>
      </c>
      <c r="I49" s="33">
        <v>5</v>
      </c>
      <c r="J49" s="33" t="s">
        <v>28</v>
      </c>
      <c r="K49" s="33">
        <v>10</v>
      </c>
      <c r="L49" s="41"/>
      <c r="M49" s="41"/>
      <c r="N49" s="41"/>
      <c r="O49" s="110"/>
      <c r="P49" s="35">
        <v>7.5</v>
      </c>
      <c r="Q49" s="36">
        <f t="shared" si="7"/>
        <v>7.7</v>
      </c>
      <c r="R49" s="37" t="str">
        <f t="shared" si="8"/>
        <v>B</v>
      </c>
      <c r="S49" s="38" t="str">
        <f t="shared" si="9"/>
        <v>Khá</v>
      </c>
      <c r="T49" s="39" t="str">
        <f t="shared" si="6"/>
        <v/>
      </c>
      <c r="U49" s="89" t="s">
        <v>1669</v>
      </c>
      <c r="V49" s="3"/>
      <c r="W49" s="27"/>
      <c r="X49" s="78" t="str">
        <f t="shared" si="10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5.1" customHeight="1">
      <c r="B50" s="28">
        <v>41</v>
      </c>
      <c r="C50" s="29" t="s">
        <v>1358</v>
      </c>
      <c r="D50" s="30" t="s">
        <v>1359</v>
      </c>
      <c r="E50" s="31" t="s">
        <v>150</v>
      </c>
      <c r="F50" s="32" t="s">
        <v>1360</v>
      </c>
      <c r="G50" s="29" t="s">
        <v>234</v>
      </c>
      <c r="H50" s="33">
        <v>8</v>
      </c>
      <c r="I50" s="33">
        <v>3.5</v>
      </c>
      <c r="J50" s="33" t="s">
        <v>28</v>
      </c>
      <c r="K50" s="33">
        <v>9</v>
      </c>
      <c r="L50" s="41"/>
      <c r="M50" s="41"/>
      <c r="N50" s="41"/>
      <c r="O50" s="110"/>
      <c r="P50" s="35">
        <v>1.5</v>
      </c>
      <c r="Q50" s="36">
        <f t="shared" si="7"/>
        <v>4.0999999999999996</v>
      </c>
      <c r="R50" s="37" t="str">
        <f t="shared" si="8"/>
        <v>D</v>
      </c>
      <c r="S50" s="38" t="str">
        <f t="shared" si="9"/>
        <v>Trung bình yếu</v>
      </c>
      <c r="T50" s="39" t="str">
        <f t="shared" si="6"/>
        <v/>
      </c>
      <c r="U50" s="89" t="s">
        <v>1669</v>
      </c>
      <c r="V50" s="3"/>
      <c r="W50" s="27"/>
      <c r="X50" s="78" t="str">
        <f t="shared" si="10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5.1" customHeight="1">
      <c r="B51" s="28">
        <v>42</v>
      </c>
      <c r="C51" s="29" t="s">
        <v>1361</v>
      </c>
      <c r="D51" s="30" t="s">
        <v>1238</v>
      </c>
      <c r="E51" s="31" t="s">
        <v>154</v>
      </c>
      <c r="F51" s="32" t="s">
        <v>1362</v>
      </c>
      <c r="G51" s="29" t="s">
        <v>222</v>
      </c>
      <c r="H51" s="33">
        <v>8</v>
      </c>
      <c r="I51" s="33">
        <v>2</v>
      </c>
      <c r="J51" s="33" t="s">
        <v>28</v>
      </c>
      <c r="K51" s="33">
        <v>10</v>
      </c>
      <c r="L51" s="41"/>
      <c r="M51" s="41"/>
      <c r="N51" s="41"/>
      <c r="O51" s="110"/>
      <c r="P51" s="35">
        <v>2.5</v>
      </c>
      <c r="Q51" s="36">
        <f t="shared" si="7"/>
        <v>4.5</v>
      </c>
      <c r="R51" s="37" t="str">
        <f t="shared" si="8"/>
        <v>D</v>
      </c>
      <c r="S51" s="38" t="str">
        <f t="shared" si="9"/>
        <v>Trung bình yếu</v>
      </c>
      <c r="T51" s="39" t="str">
        <f t="shared" si="6"/>
        <v/>
      </c>
      <c r="U51" s="89" t="s">
        <v>1669</v>
      </c>
      <c r="V51" s="3"/>
      <c r="W51" s="27"/>
      <c r="X51" s="78" t="str">
        <f t="shared" si="10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5.1" customHeight="1">
      <c r="B52" s="28">
        <v>43</v>
      </c>
      <c r="C52" s="29" t="s">
        <v>1363</v>
      </c>
      <c r="D52" s="30" t="s">
        <v>1364</v>
      </c>
      <c r="E52" s="31" t="s">
        <v>154</v>
      </c>
      <c r="F52" s="32" t="s">
        <v>1365</v>
      </c>
      <c r="G52" s="29" t="s">
        <v>213</v>
      </c>
      <c r="H52" s="33">
        <v>6</v>
      </c>
      <c r="I52" s="33">
        <v>0</v>
      </c>
      <c r="J52" s="33" t="s">
        <v>28</v>
      </c>
      <c r="K52" s="33">
        <v>1</v>
      </c>
      <c r="L52" s="41"/>
      <c r="M52" s="41"/>
      <c r="N52" s="41"/>
      <c r="O52" s="110"/>
      <c r="P52" s="35" t="s">
        <v>1934</v>
      </c>
      <c r="Q52" s="36">
        <f t="shared" si="7"/>
        <v>0.8</v>
      </c>
      <c r="R52" s="37" t="str">
        <f t="shared" si="8"/>
        <v>F</v>
      </c>
      <c r="S52" s="38" t="str">
        <f t="shared" si="9"/>
        <v>Kém</v>
      </c>
      <c r="T52" s="39" t="str">
        <f t="shared" si="6"/>
        <v>Không đủ ĐKDT</v>
      </c>
      <c r="U52" s="89" t="s">
        <v>1669</v>
      </c>
      <c r="V52" s="3"/>
      <c r="W52" s="27"/>
      <c r="X52" s="78" t="str">
        <f t="shared" si="10"/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5.1" customHeight="1">
      <c r="B53" s="28">
        <v>44</v>
      </c>
      <c r="C53" s="29" t="s">
        <v>1366</v>
      </c>
      <c r="D53" s="30" t="s">
        <v>815</v>
      </c>
      <c r="E53" s="31" t="s">
        <v>1367</v>
      </c>
      <c r="F53" s="32" t="s">
        <v>1368</v>
      </c>
      <c r="G53" s="29" t="s">
        <v>299</v>
      </c>
      <c r="H53" s="33">
        <v>10</v>
      </c>
      <c r="I53" s="33">
        <v>4.5</v>
      </c>
      <c r="J53" s="33" t="s">
        <v>28</v>
      </c>
      <c r="K53" s="33">
        <v>10</v>
      </c>
      <c r="L53" s="41"/>
      <c r="M53" s="41"/>
      <c r="N53" s="41"/>
      <c r="O53" s="110"/>
      <c r="P53" s="35">
        <v>8</v>
      </c>
      <c r="Q53" s="36">
        <f t="shared" si="7"/>
        <v>7.9</v>
      </c>
      <c r="R53" s="37" t="str">
        <f t="shared" si="8"/>
        <v>B</v>
      </c>
      <c r="S53" s="38" t="str">
        <f t="shared" si="9"/>
        <v>Khá</v>
      </c>
      <c r="T53" s="39" t="str">
        <f t="shared" si="6"/>
        <v/>
      </c>
      <c r="U53" s="89" t="s">
        <v>1669</v>
      </c>
      <c r="V53" s="3"/>
      <c r="W53" s="27"/>
      <c r="X53" s="78" t="str">
        <f t="shared" si="10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5.1" customHeight="1">
      <c r="B54" s="28">
        <v>45</v>
      </c>
      <c r="C54" s="29" t="s">
        <v>1369</v>
      </c>
      <c r="D54" s="30" t="s">
        <v>1370</v>
      </c>
      <c r="E54" s="31" t="s">
        <v>371</v>
      </c>
      <c r="F54" s="32" t="s">
        <v>1255</v>
      </c>
      <c r="G54" s="29" t="s">
        <v>275</v>
      </c>
      <c r="H54" s="33">
        <v>10</v>
      </c>
      <c r="I54" s="33">
        <v>3.5</v>
      </c>
      <c r="J54" s="33" t="s">
        <v>28</v>
      </c>
      <c r="K54" s="33">
        <v>8</v>
      </c>
      <c r="L54" s="41"/>
      <c r="M54" s="41"/>
      <c r="N54" s="41"/>
      <c r="O54" s="110"/>
      <c r="P54" s="35">
        <v>7</v>
      </c>
      <c r="Q54" s="36">
        <f t="shared" si="7"/>
        <v>6.8</v>
      </c>
      <c r="R54" s="37" t="str">
        <f t="shared" si="8"/>
        <v>C+</v>
      </c>
      <c r="S54" s="38" t="str">
        <f t="shared" si="9"/>
        <v>Trung bình</v>
      </c>
      <c r="T54" s="39" t="str">
        <f t="shared" si="6"/>
        <v/>
      </c>
      <c r="U54" s="89" t="s">
        <v>1669</v>
      </c>
      <c r="V54" s="3"/>
      <c r="W54" s="27"/>
      <c r="X54" s="78" t="str">
        <f t="shared" si="10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5.1" customHeight="1">
      <c r="B55" s="28">
        <v>46</v>
      </c>
      <c r="C55" s="29" t="s">
        <v>1371</v>
      </c>
      <c r="D55" s="30" t="s">
        <v>75</v>
      </c>
      <c r="E55" s="31" t="s">
        <v>1372</v>
      </c>
      <c r="F55" s="32" t="s">
        <v>1373</v>
      </c>
      <c r="G55" s="29" t="s">
        <v>299</v>
      </c>
      <c r="H55" s="33">
        <v>10</v>
      </c>
      <c r="I55" s="33">
        <v>9.5</v>
      </c>
      <c r="J55" s="33" t="s">
        <v>28</v>
      </c>
      <c r="K55" s="33">
        <v>10</v>
      </c>
      <c r="L55" s="41"/>
      <c r="M55" s="41"/>
      <c r="N55" s="41"/>
      <c r="O55" s="110"/>
      <c r="P55" s="35">
        <v>8</v>
      </c>
      <c r="Q55" s="36">
        <f t="shared" si="7"/>
        <v>8.9</v>
      </c>
      <c r="R55" s="37" t="str">
        <f t="shared" si="8"/>
        <v>A</v>
      </c>
      <c r="S55" s="38" t="str">
        <f t="shared" si="9"/>
        <v>Giỏi</v>
      </c>
      <c r="T55" s="39" t="str">
        <f t="shared" si="6"/>
        <v/>
      </c>
      <c r="U55" s="89" t="s">
        <v>1669</v>
      </c>
      <c r="V55" s="3"/>
      <c r="W55" s="27"/>
      <c r="X55" s="78" t="str">
        <f t="shared" si="10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5.1" customHeight="1">
      <c r="B56" s="28">
        <v>47</v>
      </c>
      <c r="C56" s="29" t="s">
        <v>1374</v>
      </c>
      <c r="D56" s="30" t="s">
        <v>103</v>
      </c>
      <c r="E56" s="31" t="s">
        <v>162</v>
      </c>
      <c r="F56" s="32" t="s">
        <v>1375</v>
      </c>
      <c r="G56" s="29" t="s">
        <v>257</v>
      </c>
      <c r="H56" s="33">
        <v>10</v>
      </c>
      <c r="I56" s="33">
        <v>5.5</v>
      </c>
      <c r="J56" s="33" t="s">
        <v>28</v>
      </c>
      <c r="K56" s="33">
        <v>10</v>
      </c>
      <c r="L56" s="41"/>
      <c r="M56" s="41"/>
      <c r="N56" s="41"/>
      <c r="O56" s="110"/>
      <c r="P56" s="35">
        <v>6.5</v>
      </c>
      <c r="Q56" s="36">
        <f t="shared" si="7"/>
        <v>7.4</v>
      </c>
      <c r="R56" s="37" t="str">
        <f t="shared" si="8"/>
        <v>B</v>
      </c>
      <c r="S56" s="38" t="str">
        <f t="shared" si="9"/>
        <v>Khá</v>
      </c>
      <c r="T56" s="39" t="str">
        <f t="shared" si="6"/>
        <v/>
      </c>
      <c r="U56" s="89" t="s">
        <v>1669</v>
      </c>
      <c r="V56" s="3"/>
      <c r="W56" s="27"/>
      <c r="X56" s="78" t="str">
        <f t="shared" si="10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5.1" customHeight="1">
      <c r="B57" s="28">
        <v>48</v>
      </c>
      <c r="C57" s="29" t="s">
        <v>1376</v>
      </c>
      <c r="D57" s="30" t="s">
        <v>1377</v>
      </c>
      <c r="E57" s="31" t="s">
        <v>162</v>
      </c>
      <c r="F57" s="32" t="s">
        <v>1378</v>
      </c>
      <c r="G57" s="29" t="s">
        <v>299</v>
      </c>
      <c r="H57" s="33">
        <v>9</v>
      </c>
      <c r="I57" s="33">
        <v>3</v>
      </c>
      <c r="J57" s="33" t="s">
        <v>28</v>
      </c>
      <c r="K57" s="33">
        <v>7</v>
      </c>
      <c r="L57" s="41"/>
      <c r="M57" s="41"/>
      <c r="N57" s="41"/>
      <c r="O57" s="110"/>
      <c r="P57" s="35">
        <v>5</v>
      </c>
      <c r="Q57" s="36">
        <f t="shared" si="7"/>
        <v>5.4</v>
      </c>
      <c r="R57" s="37" t="str">
        <f t="shared" si="8"/>
        <v>D+</v>
      </c>
      <c r="S57" s="38" t="str">
        <f t="shared" si="9"/>
        <v>Trung bình yếu</v>
      </c>
      <c r="T57" s="39" t="str">
        <f t="shared" si="6"/>
        <v/>
      </c>
      <c r="U57" s="89" t="s">
        <v>1669</v>
      </c>
      <c r="V57" s="3"/>
      <c r="W57" s="27"/>
      <c r="X57" s="78" t="str">
        <f t="shared" si="10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5.1" customHeight="1">
      <c r="B58" s="28">
        <v>49</v>
      </c>
      <c r="C58" s="29" t="s">
        <v>1379</v>
      </c>
      <c r="D58" s="30" t="s">
        <v>336</v>
      </c>
      <c r="E58" s="31" t="s">
        <v>1254</v>
      </c>
      <c r="F58" s="32" t="s">
        <v>390</v>
      </c>
      <c r="G58" s="29" t="s">
        <v>234</v>
      </c>
      <c r="H58" s="33">
        <v>8</v>
      </c>
      <c r="I58" s="33">
        <v>4</v>
      </c>
      <c r="J58" s="33" t="s">
        <v>28</v>
      </c>
      <c r="K58" s="33">
        <v>10</v>
      </c>
      <c r="L58" s="41"/>
      <c r="M58" s="41"/>
      <c r="N58" s="41"/>
      <c r="O58" s="110"/>
      <c r="P58" s="35">
        <v>3.5</v>
      </c>
      <c r="Q58" s="36">
        <f t="shared" si="7"/>
        <v>5.4</v>
      </c>
      <c r="R58" s="37" t="str">
        <f t="shared" si="8"/>
        <v>D+</v>
      </c>
      <c r="S58" s="38" t="str">
        <f t="shared" si="9"/>
        <v>Trung bình yếu</v>
      </c>
      <c r="T58" s="39" t="str">
        <f t="shared" si="6"/>
        <v/>
      </c>
      <c r="U58" s="89" t="s">
        <v>1669</v>
      </c>
      <c r="V58" s="3"/>
      <c r="W58" s="27"/>
      <c r="X58" s="78" t="str">
        <f t="shared" si="10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5.1" customHeight="1">
      <c r="B59" s="28">
        <v>50</v>
      </c>
      <c r="C59" s="29" t="s">
        <v>1380</v>
      </c>
      <c r="D59" s="30" t="s">
        <v>1381</v>
      </c>
      <c r="E59" s="31" t="s">
        <v>1254</v>
      </c>
      <c r="F59" s="32" t="s">
        <v>349</v>
      </c>
      <c r="G59" s="29" t="s">
        <v>299</v>
      </c>
      <c r="H59" s="33">
        <v>10</v>
      </c>
      <c r="I59" s="33">
        <v>4</v>
      </c>
      <c r="J59" s="33" t="s">
        <v>28</v>
      </c>
      <c r="K59" s="33">
        <v>8</v>
      </c>
      <c r="L59" s="41"/>
      <c r="M59" s="41"/>
      <c r="N59" s="41"/>
      <c r="O59" s="110"/>
      <c r="P59" s="35">
        <v>4.5</v>
      </c>
      <c r="Q59" s="36">
        <f t="shared" si="7"/>
        <v>5.7</v>
      </c>
      <c r="R59" s="37" t="str">
        <f t="shared" si="8"/>
        <v>C</v>
      </c>
      <c r="S59" s="38" t="str">
        <f t="shared" si="9"/>
        <v>Trung bình</v>
      </c>
      <c r="T59" s="39" t="str">
        <f t="shared" si="6"/>
        <v/>
      </c>
      <c r="U59" s="89" t="s">
        <v>1669</v>
      </c>
      <c r="V59" s="3"/>
      <c r="W59" s="27"/>
      <c r="X59" s="78" t="str">
        <f t="shared" si="10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5.1" customHeight="1">
      <c r="B60" s="28">
        <v>51</v>
      </c>
      <c r="C60" s="29" t="s">
        <v>1382</v>
      </c>
      <c r="D60" s="30" t="s">
        <v>910</v>
      </c>
      <c r="E60" s="31" t="s">
        <v>911</v>
      </c>
      <c r="F60" s="32" t="s">
        <v>411</v>
      </c>
      <c r="G60" s="29" t="s">
        <v>234</v>
      </c>
      <c r="H60" s="33">
        <v>10</v>
      </c>
      <c r="I60" s="33">
        <v>6</v>
      </c>
      <c r="J60" s="33" t="s">
        <v>28</v>
      </c>
      <c r="K60" s="33">
        <v>10</v>
      </c>
      <c r="L60" s="41"/>
      <c r="M60" s="41"/>
      <c r="N60" s="41"/>
      <c r="O60" s="110"/>
      <c r="P60" s="35">
        <v>8.5</v>
      </c>
      <c r="Q60" s="36">
        <f t="shared" si="7"/>
        <v>8.5</v>
      </c>
      <c r="R60" s="37" t="str">
        <f t="shared" si="8"/>
        <v>A</v>
      </c>
      <c r="S60" s="38" t="str">
        <f t="shared" si="9"/>
        <v>Giỏi</v>
      </c>
      <c r="T60" s="39" t="str">
        <f t="shared" si="6"/>
        <v/>
      </c>
      <c r="U60" s="89" t="s">
        <v>1669</v>
      </c>
      <c r="V60" s="3"/>
      <c r="W60" s="27"/>
      <c r="X60" s="78" t="str">
        <f t="shared" si="10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5.1" customHeight="1">
      <c r="B61" s="28">
        <v>52</v>
      </c>
      <c r="C61" s="29" t="s">
        <v>1383</v>
      </c>
      <c r="D61" s="30" t="s">
        <v>103</v>
      </c>
      <c r="E61" s="31" t="s">
        <v>911</v>
      </c>
      <c r="F61" s="32" t="s">
        <v>474</v>
      </c>
      <c r="G61" s="29" t="s">
        <v>222</v>
      </c>
      <c r="H61" s="33">
        <v>10</v>
      </c>
      <c r="I61" s="33">
        <v>5</v>
      </c>
      <c r="J61" s="33" t="s">
        <v>28</v>
      </c>
      <c r="K61" s="33">
        <v>10</v>
      </c>
      <c r="L61" s="41"/>
      <c r="M61" s="41"/>
      <c r="N61" s="41"/>
      <c r="O61" s="110"/>
      <c r="P61" s="35">
        <v>7</v>
      </c>
      <c r="Q61" s="36">
        <f t="shared" si="7"/>
        <v>7.5</v>
      </c>
      <c r="R61" s="37" t="str">
        <f t="shared" si="8"/>
        <v>B</v>
      </c>
      <c r="S61" s="38" t="str">
        <f t="shared" si="9"/>
        <v>Khá</v>
      </c>
      <c r="T61" s="39" t="str">
        <f t="shared" si="6"/>
        <v/>
      </c>
      <c r="U61" s="89" t="s">
        <v>1669</v>
      </c>
      <c r="V61" s="3"/>
      <c r="W61" s="27"/>
      <c r="X61" s="78" t="str">
        <f t="shared" si="10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5.1" customHeight="1">
      <c r="B62" s="28">
        <v>53</v>
      </c>
      <c r="C62" s="29" t="s">
        <v>1384</v>
      </c>
      <c r="D62" s="30" t="s">
        <v>1385</v>
      </c>
      <c r="E62" s="31" t="s">
        <v>174</v>
      </c>
      <c r="F62" s="32" t="s">
        <v>1386</v>
      </c>
      <c r="G62" s="29" t="s">
        <v>210</v>
      </c>
      <c r="H62" s="33">
        <v>10</v>
      </c>
      <c r="I62" s="33">
        <v>2.5</v>
      </c>
      <c r="J62" s="33" t="s">
        <v>28</v>
      </c>
      <c r="K62" s="33">
        <v>9</v>
      </c>
      <c r="L62" s="41"/>
      <c r="M62" s="41"/>
      <c r="N62" s="41"/>
      <c r="O62" s="110"/>
      <c r="P62" s="35">
        <v>3</v>
      </c>
      <c r="Q62" s="36">
        <f t="shared" si="7"/>
        <v>4.8</v>
      </c>
      <c r="R62" s="37" t="str">
        <f t="shared" si="8"/>
        <v>D</v>
      </c>
      <c r="S62" s="38" t="str">
        <f t="shared" si="9"/>
        <v>Trung bình yếu</v>
      </c>
      <c r="T62" s="39" t="str">
        <f t="shared" si="6"/>
        <v/>
      </c>
      <c r="U62" s="89" t="s">
        <v>1669</v>
      </c>
      <c r="V62" s="3"/>
      <c r="W62" s="27"/>
      <c r="X62" s="78" t="str">
        <f t="shared" si="10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5.1" customHeight="1">
      <c r="B63" s="28">
        <v>54</v>
      </c>
      <c r="C63" s="29" t="s">
        <v>1387</v>
      </c>
      <c r="D63" s="30" t="s">
        <v>103</v>
      </c>
      <c r="E63" s="31" t="s">
        <v>594</v>
      </c>
      <c r="F63" s="32" t="s">
        <v>938</v>
      </c>
      <c r="G63" s="29" t="s">
        <v>359</v>
      </c>
      <c r="H63" s="33">
        <v>8</v>
      </c>
      <c r="I63" s="33">
        <v>4</v>
      </c>
      <c r="J63" s="33" t="s">
        <v>28</v>
      </c>
      <c r="K63" s="33">
        <v>1</v>
      </c>
      <c r="L63" s="41"/>
      <c r="M63" s="41"/>
      <c r="N63" s="41"/>
      <c r="O63" s="110"/>
      <c r="P63" s="35">
        <v>6</v>
      </c>
      <c r="Q63" s="36">
        <f t="shared" si="7"/>
        <v>4.8</v>
      </c>
      <c r="R63" s="37" t="str">
        <f t="shared" si="8"/>
        <v>D</v>
      </c>
      <c r="S63" s="38" t="str">
        <f t="shared" si="9"/>
        <v>Trung bình yếu</v>
      </c>
      <c r="T63" s="39" t="str">
        <f t="shared" si="6"/>
        <v/>
      </c>
      <c r="U63" s="89" t="s">
        <v>1669</v>
      </c>
      <c r="V63" s="3"/>
      <c r="W63" s="27"/>
      <c r="X63" s="78" t="str">
        <f t="shared" si="10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5.1" customHeight="1">
      <c r="B64" s="28">
        <v>55</v>
      </c>
      <c r="C64" s="29" t="s">
        <v>1388</v>
      </c>
      <c r="D64" s="30" t="s">
        <v>606</v>
      </c>
      <c r="E64" s="31" t="s">
        <v>400</v>
      </c>
      <c r="F64" s="32" t="s">
        <v>476</v>
      </c>
      <c r="G64" s="29" t="s">
        <v>234</v>
      </c>
      <c r="H64" s="33">
        <v>10</v>
      </c>
      <c r="I64" s="33">
        <v>3</v>
      </c>
      <c r="J64" s="33" t="s">
        <v>28</v>
      </c>
      <c r="K64" s="33">
        <v>10</v>
      </c>
      <c r="L64" s="41"/>
      <c r="M64" s="41"/>
      <c r="N64" s="41"/>
      <c r="O64" s="110"/>
      <c r="P64" s="35">
        <v>8</v>
      </c>
      <c r="Q64" s="36">
        <f t="shared" si="7"/>
        <v>7.6</v>
      </c>
      <c r="R64" s="37" t="str">
        <f t="shared" si="8"/>
        <v>B</v>
      </c>
      <c r="S64" s="38" t="str">
        <f t="shared" si="9"/>
        <v>Khá</v>
      </c>
      <c r="T64" s="39" t="str">
        <f t="shared" si="6"/>
        <v/>
      </c>
      <c r="U64" s="89" t="s">
        <v>1669</v>
      </c>
      <c r="V64" s="3"/>
      <c r="W64" s="27"/>
      <c r="X64" s="78" t="str">
        <f t="shared" si="10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5.1" customHeight="1">
      <c r="B65" s="28">
        <v>56</v>
      </c>
      <c r="C65" s="29" t="s">
        <v>1389</v>
      </c>
      <c r="D65" s="30" t="s">
        <v>1390</v>
      </c>
      <c r="E65" s="31" t="s">
        <v>410</v>
      </c>
      <c r="F65" s="32" t="s">
        <v>1255</v>
      </c>
      <c r="G65" s="29" t="s">
        <v>234</v>
      </c>
      <c r="H65" s="33">
        <v>10</v>
      </c>
      <c r="I65" s="33">
        <v>8</v>
      </c>
      <c r="J65" s="33" t="s">
        <v>28</v>
      </c>
      <c r="K65" s="33">
        <v>9</v>
      </c>
      <c r="L65" s="41"/>
      <c r="M65" s="41"/>
      <c r="N65" s="41"/>
      <c r="O65" s="110"/>
      <c r="P65" s="35">
        <v>3.5</v>
      </c>
      <c r="Q65" s="36">
        <f t="shared" si="7"/>
        <v>6.2</v>
      </c>
      <c r="R65" s="37" t="str">
        <f t="shared" si="8"/>
        <v>C</v>
      </c>
      <c r="S65" s="38" t="str">
        <f t="shared" si="9"/>
        <v>Trung bình</v>
      </c>
      <c r="T65" s="39" t="str">
        <f t="shared" si="6"/>
        <v/>
      </c>
      <c r="U65" s="89" t="s">
        <v>1669</v>
      </c>
      <c r="V65" s="3"/>
      <c r="W65" s="27"/>
      <c r="X65" s="78" t="str">
        <f t="shared" si="10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5.1" customHeight="1">
      <c r="B66" s="28">
        <v>57</v>
      </c>
      <c r="C66" s="29" t="s">
        <v>1391</v>
      </c>
      <c r="D66" s="30" t="s">
        <v>111</v>
      </c>
      <c r="E66" s="31" t="s">
        <v>410</v>
      </c>
      <c r="F66" s="32" t="s">
        <v>1392</v>
      </c>
      <c r="G66" s="29" t="s">
        <v>199</v>
      </c>
      <c r="H66" s="33">
        <v>7</v>
      </c>
      <c r="I66" s="33">
        <v>1</v>
      </c>
      <c r="J66" s="33" t="s">
        <v>28</v>
      </c>
      <c r="K66" s="33">
        <v>10</v>
      </c>
      <c r="L66" s="41"/>
      <c r="M66" s="41"/>
      <c r="N66" s="41"/>
      <c r="O66" s="110"/>
      <c r="P66" s="35">
        <v>2.5</v>
      </c>
      <c r="Q66" s="36">
        <f t="shared" si="7"/>
        <v>4.2</v>
      </c>
      <c r="R66" s="37" t="str">
        <f t="shared" si="8"/>
        <v>D</v>
      </c>
      <c r="S66" s="38" t="str">
        <f t="shared" si="9"/>
        <v>Trung bình yếu</v>
      </c>
      <c r="T66" s="39" t="str">
        <f t="shared" si="6"/>
        <v/>
      </c>
      <c r="U66" s="89" t="s">
        <v>1669</v>
      </c>
      <c r="V66" s="3"/>
      <c r="W66" s="27"/>
      <c r="X66" s="78" t="str">
        <f t="shared" si="10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5.1" customHeight="1">
      <c r="B67" s="28">
        <v>58</v>
      </c>
      <c r="C67" s="29" t="s">
        <v>1393</v>
      </c>
      <c r="D67" s="30" t="s">
        <v>75</v>
      </c>
      <c r="E67" s="31" t="s">
        <v>182</v>
      </c>
      <c r="F67" s="32" t="s">
        <v>1394</v>
      </c>
      <c r="G67" s="29" t="s">
        <v>222</v>
      </c>
      <c r="H67" s="33">
        <v>10</v>
      </c>
      <c r="I67" s="33">
        <v>6</v>
      </c>
      <c r="J67" s="33" t="s">
        <v>28</v>
      </c>
      <c r="K67" s="33">
        <v>1</v>
      </c>
      <c r="L67" s="41"/>
      <c r="M67" s="41"/>
      <c r="N67" s="41"/>
      <c r="O67" s="110"/>
      <c r="P67" s="35">
        <v>2</v>
      </c>
      <c r="Q67" s="36">
        <f t="shared" si="7"/>
        <v>3.4</v>
      </c>
      <c r="R67" s="37" t="str">
        <f t="shared" si="8"/>
        <v>F</v>
      </c>
      <c r="S67" s="38" t="str">
        <f t="shared" si="9"/>
        <v>Kém</v>
      </c>
      <c r="T67" s="39" t="str">
        <f t="shared" si="6"/>
        <v/>
      </c>
      <c r="U67" s="89" t="s">
        <v>1669</v>
      </c>
      <c r="V67" s="3"/>
      <c r="W67" s="27"/>
      <c r="X67" s="78" t="str">
        <f t="shared" si="10"/>
        <v>Học lại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5.1" customHeight="1">
      <c r="B68" s="28">
        <v>59</v>
      </c>
      <c r="C68" s="29" t="s">
        <v>1395</v>
      </c>
      <c r="D68" s="30" t="s">
        <v>712</v>
      </c>
      <c r="E68" s="31" t="s">
        <v>182</v>
      </c>
      <c r="F68" s="32" t="s">
        <v>1396</v>
      </c>
      <c r="G68" s="29" t="s">
        <v>359</v>
      </c>
      <c r="H68" s="33">
        <v>10</v>
      </c>
      <c r="I68" s="33">
        <v>2.5</v>
      </c>
      <c r="J68" s="33" t="s">
        <v>28</v>
      </c>
      <c r="K68" s="33">
        <v>8</v>
      </c>
      <c r="L68" s="41"/>
      <c r="M68" s="41"/>
      <c r="N68" s="41"/>
      <c r="O68" s="110"/>
      <c r="P68" s="35">
        <v>2.5</v>
      </c>
      <c r="Q68" s="36">
        <f t="shared" si="7"/>
        <v>4.4000000000000004</v>
      </c>
      <c r="R68" s="37" t="str">
        <f t="shared" si="8"/>
        <v>D</v>
      </c>
      <c r="S68" s="38" t="str">
        <f t="shared" si="9"/>
        <v>Trung bình yếu</v>
      </c>
      <c r="T68" s="39" t="str">
        <f t="shared" si="6"/>
        <v/>
      </c>
      <c r="U68" s="89" t="s">
        <v>1669</v>
      </c>
      <c r="V68" s="3"/>
      <c r="W68" s="27"/>
      <c r="X68" s="78" t="str">
        <f t="shared" si="10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5.1" customHeight="1">
      <c r="B69" s="28">
        <v>60</v>
      </c>
      <c r="C69" s="29" t="s">
        <v>1397</v>
      </c>
      <c r="D69" s="30" t="s">
        <v>1398</v>
      </c>
      <c r="E69" s="31" t="s">
        <v>1399</v>
      </c>
      <c r="F69" s="32" t="s">
        <v>1400</v>
      </c>
      <c r="G69" s="29" t="s">
        <v>275</v>
      </c>
      <c r="H69" s="33">
        <v>10</v>
      </c>
      <c r="I69" s="33">
        <v>4.5</v>
      </c>
      <c r="J69" s="33" t="s">
        <v>28</v>
      </c>
      <c r="K69" s="33">
        <v>10</v>
      </c>
      <c r="L69" s="41"/>
      <c r="M69" s="41"/>
      <c r="N69" s="41"/>
      <c r="O69" s="110"/>
      <c r="P69" s="35">
        <v>1.5</v>
      </c>
      <c r="Q69" s="36">
        <f t="shared" si="7"/>
        <v>4.7</v>
      </c>
      <c r="R69" s="37" t="str">
        <f t="shared" si="8"/>
        <v>D</v>
      </c>
      <c r="S69" s="38" t="str">
        <f t="shared" si="9"/>
        <v>Trung bình yếu</v>
      </c>
      <c r="T69" s="39" t="str">
        <f t="shared" si="6"/>
        <v/>
      </c>
      <c r="U69" s="89" t="s">
        <v>1669</v>
      </c>
      <c r="V69" s="3"/>
      <c r="W69" s="27"/>
      <c r="X69" s="78" t="str">
        <f t="shared" si="10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5.1" customHeight="1">
      <c r="B70" s="28">
        <v>61</v>
      </c>
      <c r="C70" s="29" t="s">
        <v>1401</v>
      </c>
      <c r="D70" s="30" t="s">
        <v>1196</v>
      </c>
      <c r="E70" s="31" t="s">
        <v>1399</v>
      </c>
      <c r="F70" s="32" t="s">
        <v>311</v>
      </c>
      <c r="G70" s="29" t="s">
        <v>234</v>
      </c>
      <c r="H70" s="33">
        <v>9</v>
      </c>
      <c r="I70" s="33">
        <v>3</v>
      </c>
      <c r="J70" s="33" t="s">
        <v>28</v>
      </c>
      <c r="K70" s="33">
        <v>7</v>
      </c>
      <c r="L70" s="41"/>
      <c r="M70" s="41"/>
      <c r="N70" s="41"/>
      <c r="O70" s="110"/>
      <c r="P70" s="35">
        <v>0.5</v>
      </c>
      <c r="Q70" s="36">
        <f t="shared" si="7"/>
        <v>3.2</v>
      </c>
      <c r="R70" s="37" t="str">
        <f t="shared" si="8"/>
        <v>F</v>
      </c>
      <c r="S70" s="38" t="str">
        <f t="shared" si="9"/>
        <v>Kém</v>
      </c>
      <c r="T70" s="39" t="str">
        <f t="shared" si="6"/>
        <v/>
      </c>
      <c r="U70" s="89" t="s">
        <v>1669</v>
      </c>
      <c r="V70" s="3"/>
      <c r="W70" s="27"/>
      <c r="X70" s="78" t="str">
        <f t="shared" si="10"/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5.1" customHeight="1">
      <c r="B71" s="28">
        <v>62</v>
      </c>
      <c r="C71" s="29" t="s">
        <v>1402</v>
      </c>
      <c r="D71" s="30" t="s">
        <v>454</v>
      </c>
      <c r="E71" s="31" t="s">
        <v>1399</v>
      </c>
      <c r="F71" s="32" t="s">
        <v>1403</v>
      </c>
      <c r="G71" s="29" t="s">
        <v>299</v>
      </c>
      <c r="H71" s="33">
        <v>9</v>
      </c>
      <c r="I71" s="33">
        <v>4</v>
      </c>
      <c r="J71" s="33" t="s">
        <v>28</v>
      </c>
      <c r="K71" s="33">
        <v>10</v>
      </c>
      <c r="L71" s="41"/>
      <c r="M71" s="41"/>
      <c r="N71" s="41"/>
      <c r="O71" s="110"/>
      <c r="P71" s="35">
        <v>4.5</v>
      </c>
      <c r="Q71" s="36">
        <f t="shared" si="7"/>
        <v>6</v>
      </c>
      <c r="R71" s="37" t="str">
        <f t="shared" si="8"/>
        <v>C</v>
      </c>
      <c r="S71" s="38" t="str">
        <f t="shared" si="9"/>
        <v>Trung bình</v>
      </c>
      <c r="T71" s="39" t="str">
        <f t="shared" si="6"/>
        <v/>
      </c>
      <c r="U71" s="89" t="s">
        <v>1669</v>
      </c>
      <c r="V71" s="3"/>
      <c r="W71" s="27"/>
      <c r="X71" s="78" t="str">
        <f t="shared" si="10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5.1" customHeight="1">
      <c r="B72" s="28">
        <v>63</v>
      </c>
      <c r="C72" s="29" t="s">
        <v>1404</v>
      </c>
      <c r="D72" s="30" t="s">
        <v>1405</v>
      </c>
      <c r="E72" s="31" t="s">
        <v>1406</v>
      </c>
      <c r="F72" s="32" t="s">
        <v>1407</v>
      </c>
      <c r="G72" s="29" t="s">
        <v>339</v>
      </c>
      <c r="H72" s="33">
        <v>10</v>
      </c>
      <c r="I72" s="33">
        <v>5</v>
      </c>
      <c r="J72" s="33" t="s">
        <v>28</v>
      </c>
      <c r="K72" s="33">
        <v>6</v>
      </c>
      <c r="L72" s="41"/>
      <c r="M72" s="41"/>
      <c r="N72" s="41"/>
      <c r="O72" s="110"/>
      <c r="P72" s="35">
        <v>7</v>
      </c>
      <c r="Q72" s="36">
        <f t="shared" si="7"/>
        <v>6.7</v>
      </c>
      <c r="R72" s="37" t="str">
        <f t="shared" si="8"/>
        <v>C+</v>
      </c>
      <c r="S72" s="38" t="str">
        <f t="shared" si="9"/>
        <v>Trung bình</v>
      </c>
      <c r="T72" s="39" t="str">
        <f t="shared" si="6"/>
        <v/>
      </c>
      <c r="U72" s="89" t="s">
        <v>1669</v>
      </c>
      <c r="V72" s="3"/>
      <c r="W72" s="27"/>
      <c r="X72" s="78" t="str">
        <f t="shared" si="10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5.1" customHeight="1">
      <c r="B73" s="28">
        <v>64</v>
      </c>
      <c r="C73" s="29" t="s">
        <v>1408</v>
      </c>
      <c r="D73" s="30" t="s">
        <v>1409</v>
      </c>
      <c r="E73" s="31" t="s">
        <v>607</v>
      </c>
      <c r="F73" s="32" t="s">
        <v>1360</v>
      </c>
      <c r="G73" s="29" t="s">
        <v>234</v>
      </c>
      <c r="H73" s="33">
        <v>8</v>
      </c>
      <c r="I73" s="33">
        <v>3</v>
      </c>
      <c r="J73" s="33" t="s">
        <v>28</v>
      </c>
      <c r="K73" s="33">
        <v>1</v>
      </c>
      <c r="L73" s="41"/>
      <c r="M73" s="41"/>
      <c r="N73" s="41"/>
      <c r="O73" s="110"/>
      <c r="P73" s="35">
        <v>1</v>
      </c>
      <c r="Q73" s="36">
        <f t="shared" si="7"/>
        <v>2.1</v>
      </c>
      <c r="R73" s="37" t="str">
        <f t="shared" si="8"/>
        <v>F</v>
      </c>
      <c r="S73" s="38" t="str">
        <f t="shared" si="9"/>
        <v>Kém</v>
      </c>
      <c r="T73" s="39" t="str">
        <f t="shared" si="6"/>
        <v/>
      </c>
      <c r="U73" s="89" t="s">
        <v>1669</v>
      </c>
      <c r="V73" s="3"/>
      <c r="W73" s="27"/>
      <c r="X73" s="78" t="str">
        <f t="shared" si="10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5.1" customHeight="1">
      <c r="B74" s="28">
        <v>65</v>
      </c>
      <c r="C74" s="29" t="s">
        <v>1410</v>
      </c>
      <c r="D74" s="30" t="s">
        <v>396</v>
      </c>
      <c r="E74" s="31" t="s">
        <v>1411</v>
      </c>
      <c r="F74" s="32" t="s">
        <v>1412</v>
      </c>
      <c r="G74" s="29" t="s">
        <v>359</v>
      </c>
      <c r="H74" s="33">
        <v>9</v>
      </c>
      <c r="I74" s="33">
        <v>8</v>
      </c>
      <c r="J74" s="33" t="s">
        <v>28</v>
      </c>
      <c r="K74" s="33">
        <v>10</v>
      </c>
      <c r="L74" s="41"/>
      <c r="M74" s="41"/>
      <c r="N74" s="41"/>
      <c r="O74" s="110"/>
      <c r="P74" s="35">
        <v>10</v>
      </c>
      <c r="Q74" s="36">
        <f t="shared" ref="Q74" si="11">ROUND(SUMPRODUCT(H74:P74,$H$9:$P$9)/100,1)</f>
        <v>9.5</v>
      </c>
      <c r="R74" s="37" t="str">
        <f t="shared" si="8"/>
        <v>A+</v>
      </c>
      <c r="S74" s="38" t="str">
        <f t="shared" si="9"/>
        <v>Giỏi</v>
      </c>
      <c r="T74" s="39" t="str">
        <f t="shared" si="6"/>
        <v/>
      </c>
      <c r="U74" s="89" t="s">
        <v>1669</v>
      </c>
      <c r="V74" s="3"/>
      <c r="W74" s="27"/>
      <c r="X74" s="78" t="str">
        <f t="shared" si="10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9" customHeight="1">
      <c r="A75" s="2"/>
      <c r="B75" s="42"/>
      <c r="C75" s="43"/>
      <c r="D75" s="43"/>
      <c r="E75" s="44"/>
      <c r="F75" s="44"/>
      <c r="G75" s="44"/>
      <c r="H75" s="45"/>
      <c r="I75" s="46"/>
      <c r="J75" s="46"/>
      <c r="K75" s="47"/>
      <c r="L75" s="47"/>
      <c r="M75" s="47"/>
      <c r="N75" s="47"/>
      <c r="O75" s="111"/>
      <c r="P75" s="47"/>
      <c r="Q75" s="47"/>
      <c r="R75" s="47"/>
      <c r="S75" s="47"/>
      <c r="T75" s="47"/>
      <c r="U75" s="2"/>
      <c r="V75" s="3"/>
    </row>
    <row r="76" spans="1:39" hidden="1">
      <c r="A76" s="2"/>
      <c r="B76" s="153" t="s">
        <v>29</v>
      </c>
      <c r="C76" s="15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2"/>
      <c r="V76" s="3"/>
    </row>
    <row r="77" spans="1:39" ht="16.5" hidden="1" customHeight="1">
      <c r="A77" s="2"/>
      <c r="B77" s="48" t="s">
        <v>30</v>
      </c>
      <c r="C77" s="48"/>
      <c r="D77" s="49">
        <f>+$AA$8</f>
        <v>65</v>
      </c>
      <c r="E77" s="50" t="s">
        <v>31</v>
      </c>
      <c r="F77" s="124" t="s">
        <v>32</v>
      </c>
      <c r="G77" s="124"/>
      <c r="H77" s="124"/>
      <c r="I77" s="124"/>
      <c r="J77" s="124"/>
      <c r="K77" s="124"/>
      <c r="L77" s="124"/>
      <c r="M77" s="124"/>
      <c r="N77" s="124"/>
      <c r="O77" s="124"/>
      <c r="P77" s="51">
        <f>$AA$8 -COUNTIF($T$9:$T$264,"Vắng") -COUNTIF($T$9:$T$264,"Vắng có phép") - COUNTIF($T$9:$T$264,"Đình chỉ thi") - COUNTIF($T$9:$T$264,"Không đủ ĐKDT")</f>
        <v>61</v>
      </c>
      <c r="Q77" s="51"/>
      <c r="R77" s="51"/>
      <c r="S77" s="52"/>
      <c r="T77" s="53" t="s">
        <v>31</v>
      </c>
      <c r="U77" s="94"/>
      <c r="V77" s="3"/>
    </row>
    <row r="78" spans="1:39" ht="16.5" hidden="1" customHeight="1">
      <c r="A78" s="2"/>
      <c r="B78" s="48" t="s">
        <v>33</v>
      </c>
      <c r="C78" s="48"/>
      <c r="D78" s="49">
        <f>+$AL$8</f>
        <v>49</v>
      </c>
      <c r="E78" s="50" t="s">
        <v>31</v>
      </c>
      <c r="F78" s="124" t="s">
        <v>34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4">
        <f>COUNTIF($T$9:$T$140,"Vắng")</f>
        <v>2</v>
      </c>
      <c r="Q78" s="54"/>
      <c r="R78" s="54"/>
      <c r="S78" s="55"/>
      <c r="T78" s="53" t="s">
        <v>31</v>
      </c>
      <c r="U78" s="95"/>
      <c r="V78" s="3"/>
    </row>
    <row r="79" spans="1:39" ht="16.5" hidden="1" customHeight="1">
      <c r="A79" s="2"/>
      <c r="B79" s="48" t="s">
        <v>48</v>
      </c>
      <c r="C79" s="48"/>
      <c r="D79" s="64">
        <f>COUNTIF(X10:X74,"Học lại")</f>
        <v>16</v>
      </c>
      <c r="E79" s="50" t="s">
        <v>31</v>
      </c>
      <c r="F79" s="124" t="s">
        <v>49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1">
        <f>COUNTIF($T$9:$T$140,"Vắng có phép")</f>
        <v>0</v>
      </c>
      <c r="Q79" s="51"/>
      <c r="R79" s="51"/>
      <c r="S79" s="52"/>
      <c r="T79" s="53" t="s">
        <v>31</v>
      </c>
      <c r="U79" s="94"/>
      <c r="V79" s="3"/>
    </row>
    <row r="80" spans="1:39" ht="3" hidden="1" customHeight="1">
      <c r="A80" s="2"/>
      <c r="B80" s="42"/>
      <c r="C80" s="43"/>
      <c r="D80" s="43"/>
      <c r="E80" s="44"/>
      <c r="F80" s="44"/>
      <c r="G80" s="44"/>
      <c r="H80" s="45"/>
      <c r="I80" s="46"/>
      <c r="J80" s="46"/>
      <c r="K80" s="47"/>
      <c r="L80" s="47"/>
      <c r="M80" s="47"/>
      <c r="N80" s="47"/>
      <c r="O80" s="111"/>
      <c r="P80" s="47"/>
      <c r="Q80" s="47"/>
      <c r="R80" s="47"/>
      <c r="S80" s="47"/>
      <c r="T80" s="47"/>
      <c r="U80" s="2"/>
      <c r="V80" s="3"/>
    </row>
    <row r="81" spans="1:39" ht="15.75" hidden="1">
      <c r="B81" s="83" t="s">
        <v>50</v>
      </c>
      <c r="C81" s="83"/>
      <c r="D81" s="84">
        <f>COUNTIF(X10:X74,"Thi lại")</f>
        <v>0</v>
      </c>
      <c r="E81" s="85" t="s">
        <v>31</v>
      </c>
      <c r="F81" s="3"/>
      <c r="G81" s="3"/>
      <c r="H81" s="3"/>
      <c r="I81" s="3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3"/>
    </row>
    <row r="82" spans="1:39" ht="24.75" hidden="1" customHeight="1">
      <c r="B82" s="83"/>
      <c r="C82" s="83"/>
      <c r="D82" s="84"/>
      <c r="E82" s="85"/>
      <c r="F82" s="3"/>
      <c r="G82" s="3"/>
      <c r="H82" s="3"/>
      <c r="I82" s="3"/>
      <c r="J82" s="155" t="s">
        <v>51</v>
      </c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15.75" hidden="1">
      <c r="A83" s="56"/>
      <c r="B83" s="144" t="s">
        <v>35</v>
      </c>
      <c r="C83" s="144"/>
      <c r="D83" s="144"/>
      <c r="E83" s="144"/>
      <c r="F83" s="144"/>
      <c r="G83" s="144"/>
      <c r="H83" s="144"/>
      <c r="I83" s="57"/>
      <c r="J83" s="156" t="s">
        <v>36</v>
      </c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3"/>
    </row>
    <row r="84" spans="1:39" ht="4.5" hidden="1" customHeight="1">
      <c r="A84" s="2"/>
      <c r="B84" s="42"/>
      <c r="C84" s="58"/>
      <c r="D84" s="58"/>
      <c r="E84" s="59"/>
      <c r="F84" s="59"/>
      <c r="G84" s="59"/>
      <c r="H84" s="60"/>
      <c r="I84" s="61"/>
      <c r="J84" s="61"/>
      <c r="K84" s="3"/>
      <c r="L84" s="3"/>
      <c r="M84" s="3"/>
      <c r="N84" s="3"/>
      <c r="P84" s="3"/>
      <c r="Q84" s="3"/>
      <c r="R84" s="3"/>
      <c r="S84" s="3"/>
      <c r="T84" s="3"/>
      <c r="V84" s="3"/>
    </row>
    <row r="85" spans="1:39" s="2" customFormat="1" hidden="1">
      <c r="B85" s="144" t="s">
        <v>37</v>
      </c>
      <c r="C85" s="144"/>
      <c r="D85" s="145" t="s">
        <v>38</v>
      </c>
      <c r="E85" s="145"/>
      <c r="F85" s="145"/>
      <c r="G85" s="145"/>
      <c r="H85" s="145"/>
      <c r="I85" s="61"/>
      <c r="J85" s="61"/>
      <c r="K85" s="47"/>
      <c r="L85" s="47"/>
      <c r="M85" s="47"/>
      <c r="N85" s="47"/>
      <c r="O85" s="111"/>
      <c r="P85" s="47"/>
      <c r="Q85" s="47"/>
      <c r="R85" s="47"/>
      <c r="S85" s="47"/>
      <c r="T85" s="47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12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18" hidden="1" customHeight="1">
      <c r="A91" s="1"/>
      <c r="B91" s="158" t="s">
        <v>39</v>
      </c>
      <c r="C91" s="158"/>
      <c r="D91" s="158" t="s">
        <v>52</v>
      </c>
      <c r="E91" s="158"/>
      <c r="F91" s="158"/>
      <c r="G91" s="158"/>
      <c r="H91" s="158"/>
      <c r="I91" s="158"/>
      <c r="J91" s="158" t="s">
        <v>40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2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21.75" customHeight="1">
      <c r="A94" s="1"/>
      <c r="B94" s="144"/>
      <c r="C94" s="144"/>
      <c r="D94" s="144"/>
      <c r="E94" s="144"/>
      <c r="F94" s="144"/>
      <c r="G94" s="144"/>
      <c r="H94" s="144"/>
      <c r="I94" s="57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15.75">
      <c r="A95" s="1"/>
      <c r="B95" s="42"/>
      <c r="C95" s="58"/>
      <c r="D95" s="58"/>
      <c r="E95" s="59"/>
      <c r="F95" s="59"/>
      <c r="G95" s="59"/>
      <c r="H95" s="60"/>
      <c r="I95" s="61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>
      <c r="A96" s="1"/>
      <c r="B96" s="144"/>
      <c r="C96" s="144"/>
      <c r="D96" s="145"/>
      <c r="E96" s="145"/>
      <c r="F96" s="145"/>
      <c r="G96" s="145"/>
      <c r="H96" s="145"/>
      <c r="I96" s="61"/>
      <c r="J96" s="61"/>
      <c r="K96" s="47"/>
      <c r="L96" s="47"/>
      <c r="M96" s="47"/>
      <c r="N96" s="47"/>
      <c r="O96" s="111"/>
      <c r="P96" s="47"/>
      <c r="Q96" s="47"/>
      <c r="R96" s="47"/>
      <c r="S96" s="47"/>
      <c r="T96" s="47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12"/>
      <c r="P97" s="3"/>
      <c r="Q97" s="3"/>
      <c r="R97" s="3"/>
      <c r="S97" s="3"/>
      <c r="T97" s="3"/>
      <c r="U97" s="1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101" spans="1:39" ht="15.75"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sortState ref="A10:AM74">
    <sortCondition ref="B10:B74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6:C76"/>
    <mergeCell ref="P7:P8"/>
    <mergeCell ref="Q7:Q9"/>
    <mergeCell ref="H7:H8"/>
    <mergeCell ref="I7:I8"/>
    <mergeCell ref="J7:J8"/>
    <mergeCell ref="K7:K8"/>
    <mergeCell ref="L7:L8"/>
    <mergeCell ref="M7:M8"/>
    <mergeCell ref="J95:U95"/>
    <mergeCell ref="F79:O79"/>
    <mergeCell ref="J81:U81"/>
    <mergeCell ref="J82:U82"/>
    <mergeCell ref="B83:H83"/>
    <mergeCell ref="J83:U83"/>
    <mergeCell ref="B85:C85"/>
    <mergeCell ref="D85:H85"/>
    <mergeCell ref="B91:C91"/>
    <mergeCell ref="D91:I91"/>
    <mergeCell ref="B94:H94"/>
    <mergeCell ref="J94:U94"/>
    <mergeCell ref="J91:U91"/>
    <mergeCell ref="B96:C96"/>
    <mergeCell ref="D96:H96"/>
    <mergeCell ref="B101:C101"/>
    <mergeCell ref="D101:I101"/>
    <mergeCell ref="J101:U101"/>
    <mergeCell ref="F78:O78"/>
    <mergeCell ref="O7:O8"/>
    <mergeCell ref="C7:C8"/>
    <mergeCell ref="D7:E8"/>
    <mergeCell ref="F77:O77"/>
  </mergeCells>
  <conditionalFormatting sqref="H10:N74 P10:P74">
    <cfRule type="cellIs" dxfId="45" priority="5" operator="greaterThan">
      <formula>10</formula>
    </cfRule>
  </conditionalFormatting>
  <conditionalFormatting sqref="O96:O1048576 O1:O94">
    <cfRule type="duplicateValues" dxfId="44" priority="4"/>
  </conditionalFormatting>
  <conditionalFormatting sqref="C1:C1048576">
    <cfRule type="duplicateValues" dxfId="43" priority="3"/>
  </conditionalFormatting>
  <conditionalFormatting sqref="O5">
    <cfRule type="duplicateValues" dxfId="42" priority="2"/>
  </conditionalFormatting>
  <conditionalFormatting sqref="O1">
    <cfRule type="duplicateValues" dxfId="41" priority="1"/>
  </conditionalFormatting>
  <dataValidations count="1">
    <dataValidation allowBlank="1" showInputMessage="1" showErrorMessage="1" errorTitle="Không xóa dữ liệu" error="Không xóa dữ liệu" prompt="Không xóa dữ liệu" sqref="D79 Y2:AM8 X10:X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3"/>
  <sheetViews>
    <sheetView workbookViewId="0">
      <pane ySplit="3" topLeftCell="A91" activePane="bottomLeft" state="frozen"/>
      <selection activeCell="A6" sqref="A6:XFD6"/>
      <selection pane="bottomLeft" activeCell="A84" sqref="A84:XFD105"/>
    </sheetView>
  </sheetViews>
  <sheetFormatPr defaultColWidth="9" defaultRowHeight="22.5"/>
  <cols>
    <col min="1" max="1" width="0.625" style="1" customWidth="1"/>
    <col min="2" max="2" width="4" style="1" customWidth="1"/>
    <col min="3" max="3" width="12.25" style="1" customWidth="1"/>
    <col min="4" max="4" width="14.75" style="1" customWidth="1"/>
    <col min="5" max="5" width="7.25" style="1" customWidth="1"/>
    <col min="6" max="6" width="9.375" style="1" customWidth="1"/>
    <col min="7" max="7" width="11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4.625" style="1" hidden="1" customWidth="1"/>
    <col min="13" max="13" width="5" style="1" hidden="1" customWidth="1"/>
    <col min="14" max="14" width="9" style="1" hidden="1" customWidth="1"/>
    <col min="15" max="15" width="16.375" style="112" hidden="1" customWidth="1"/>
    <col min="16" max="17" width="6.37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8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1107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U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36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6"/>
      <c r="W8" s="11"/>
      <c r="X8" s="66"/>
      <c r="Y8" s="71" t="str">
        <f>+D4</f>
        <v>Xử lý tín hiệu số</v>
      </c>
      <c r="Z8" s="72" t="str">
        <f>+P4</f>
        <v>Nhóm: ELE1330-03</v>
      </c>
      <c r="AA8" s="73">
        <f>+$AJ$8+$AL$8+$AH$8</f>
        <v>67</v>
      </c>
      <c r="AB8" s="67">
        <f>COUNTIF($T$9:$T$136,"Khiển trách")</f>
        <v>0</v>
      </c>
      <c r="AC8" s="67">
        <f>COUNTIF($T$9:$T$136,"Cảnh cáo")</f>
        <v>0</v>
      </c>
      <c r="AD8" s="67">
        <f>COUNTIF($T$9:$T$136,"Đình chỉ thi")</f>
        <v>0</v>
      </c>
      <c r="AE8" s="74">
        <f>+($AB$8+$AC$8+$AD$8)/$AA$8*100%</f>
        <v>0</v>
      </c>
      <c r="AF8" s="67">
        <f>SUM(COUNTIF($T$9:$T$134,"Vắng"),COUNTIF($T$9:$T$134,"Vắng có phép"))</f>
        <v>0</v>
      </c>
      <c r="AG8" s="75">
        <f>+$AF$8/$AA$8</f>
        <v>0</v>
      </c>
      <c r="AH8" s="76">
        <f>COUNTIF($X$9:$X$134,"Thi lại")</f>
        <v>0</v>
      </c>
      <c r="AI8" s="75">
        <f>+$AH$8/$AA$8</f>
        <v>0</v>
      </c>
      <c r="AJ8" s="76">
        <f>COUNTIF($X$9:$X$135,"Học lại")</f>
        <v>8</v>
      </c>
      <c r="AK8" s="75">
        <f>+$AJ$8/$AA$8</f>
        <v>0.11940298507462686</v>
      </c>
      <c r="AL8" s="67">
        <f>COUNTIF($X$10:$X$135,"Đạt")</f>
        <v>59</v>
      </c>
      <c r="AM8" s="74">
        <f>+$AL$8/$AA$8</f>
        <v>0.88059701492537312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37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1676</v>
      </c>
      <c r="D10" s="19" t="s">
        <v>1677</v>
      </c>
      <c r="E10" s="20" t="s">
        <v>1548</v>
      </c>
      <c r="F10" s="21" t="s">
        <v>1229</v>
      </c>
      <c r="G10" s="18" t="s">
        <v>299</v>
      </c>
      <c r="H10" s="22">
        <v>10</v>
      </c>
      <c r="I10" s="22">
        <v>7</v>
      </c>
      <c r="J10" s="22" t="s">
        <v>28</v>
      </c>
      <c r="K10" s="22">
        <v>9</v>
      </c>
      <c r="L10" s="23"/>
      <c r="M10" s="23"/>
      <c r="N10" s="23"/>
      <c r="O10" s="109"/>
      <c r="P10" s="119">
        <v>7.5</v>
      </c>
      <c r="Q10" s="24">
        <f t="shared" ref="Q10:Q41" si="0">ROUND(SUMPRODUCT(H10:P10,$H$9:$P$9)/100,1)</f>
        <v>8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6" t="str">
        <f t="shared" ref="T10:T41" si="3">+IF(OR($H10=0,$I10=0,$J10=0,$K10=0),"Không đủ ĐKDT","")</f>
        <v/>
      </c>
      <c r="U10" s="26" t="s">
        <v>1928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1678</v>
      </c>
      <c r="D11" s="30" t="s">
        <v>1679</v>
      </c>
      <c r="E11" s="31" t="s">
        <v>61</v>
      </c>
      <c r="F11" s="32" t="s">
        <v>1291</v>
      </c>
      <c r="G11" s="29" t="s">
        <v>257</v>
      </c>
      <c r="H11" s="33">
        <v>0</v>
      </c>
      <c r="I11" s="33">
        <v>0</v>
      </c>
      <c r="J11" s="33" t="s">
        <v>28</v>
      </c>
      <c r="K11" s="33">
        <v>0</v>
      </c>
      <c r="L11" s="34"/>
      <c r="M11" s="34"/>
      <c r="N11" s="34"/>
      <c r="O11" s="110"/>
      <c r="P11" s="35" t="s">
        <v>1934</v>
      </c>
      <c r="Q11" s="36">
        <f t="shared" si="0"/>
        <v>0</v>
      </c>
      <c r="R11" s="37" t="str">
        <f t="shared" si="1"/>
        <v>F</v>
      </c>
      <c r="S11" s="38" t="str">
        <f t="shared" si="2"/>
        <v>Kém</v>
      </c>
      <c r="T11" s="39" t="str">
        <f t="shared" si="3"/>
        <v>Không đủ ĐKDT</v>
      </c>
      <c r="U11" s="40" t="s">
        <v>1928</v>
      </c>
      <c r="V11" s="3"/>
      <c r="W11" s="27"/>
      <c r="X11" s="78" t="str">
        <f t="shared" si="4"/>
        <v>Học lại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1680</v>
      </c>
      <c r="D12" s="30" t="s">
        <v>1681</v>
      </c>
      <c r="E12" s="31" t="s">
        <v>61</v>
      </c>
      <c r="F12" s="32" t="s">
        <v>216</v>
      </c>
      <c r="G12" s="29" t="s">
        <v>213</v>
      </c>
      <c r="H12" s="33">
        <v>10</v>
      </c>
      <c r="I12" s="33">
        <v>9</v>
      </c>
      <c r="J12" s="33" t="s">
        <v>28</v>
      </c>
      <c r="K12" s="33">
        <v>9</v>
      </c>
      <c r="L12" s="41"/>
      <c r="M12" s="41"/>
      <c r="N12" s="41"/>
      <c r="O12" s="110"/>
      <c r="P12" s="35">
        <v>6.5</v>
      </c>
      <c r="Q12" s="36">
        <f t="shared" si="0"/>
        <v>7.9</v>
      </c>
      <c r="R12" s="37" t="str">
        <f t="shared" si="1"/>
        <v>B</v>
      </c>
      <c r="S12" s="38" t="str">
        <f t="shared" si="2"/>
        <v>Khá</v>
      </c>
      <c r="T12" s="39" t="str">
        <f t="shared" si="3"/>
        <v/>
      </c>
      <c r="U12" s="40" t="s">
        <v>1928</v>
      </c>
      <c r="V12" s="3"/>
      <c r="W12" s="27"/>
      <c r="X12" s="78" t="str">
        <f t="shared" si="4"/>
        <v>Đạt</v>
      </c>
      <c r="Y12" s="79"/>
      <c r="Z12" s="79"/>
      <c r="AA12" s="117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1682</v>
      </c>
      <c r="D13" s="30" t="s">
        <v>1683</v>
      </c>
      <c r="E13" s="31" t="s">
        <v>61</v>
      </c>
      <c r="F13" s="32" t="s">
        <v>1159</v>
      </c>
      <c r="G13" s="29" t="s">
        <v>275</v>
      </c>
      <c r="H13" s="33">
        <v>10</v>
      </c>
      <c r="I13" s="33">
        <v>3</v>
      </c>
      <c r="J13" s="33" t="s">
        <v>28</v>
      </c>
      <c r="K13" s="33">
        <v>9</v>
      </c>
      <c r="L13" s="41"/>
      <c r="M13" s="41"/>
      <c r="N13" s="41"/>
      <c r="O13" s="110"/>
      <c r="P13" s="35">
        <v>6.5</v>
      </c>
      <c r="Q13" s="36">
        <f t="shared" si="0"/>
        <v>6.7</v>
      </c>
      <c r="R13" s="37" t="str">
        <f t="shared" si="1"/>
        <v>C+</v>
      </c>
      <c r="S13" s="38" t="str">
        <f t="shared" si="2"/>
        <v>Trung bình</v>
      </c>
      <c r="T13" s="39" t="str">
        <f t="shared" si="3"/>
        <v/>
      </c>
      <c r="U13" s="40" t="s">
        <v>1928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1684</v>
      </c>
      <c r="D14" s="30" t="s">
        <v>1685</v>
      </c>
      <c r="E14" s="31" t="s">
        <v>61</v>
      </c>
      <c r="F14" s="32" t="s">
        <v>455</v>
      </c>
      <c r="G14" s="29" t="s">
        <v>339</v>
      </c>
      <c r="H14" s="33">
        <v>10</v>
      </c>
      <c r="I14" s="33">
        <v>6.5</v>
      </c>
      <c r="J14" s="33" t="s">
        <v>28</v>
      </c>
      <c r="K14" s="33">
        <v>9</v>
      </c>
      <c r="L14" s="41"/>
      <c r="M14" s="41"/>
      <c r="N14" s="41"/>
      <c r="O14" s="110"/>
      <c r="P14" s="35">
        <v>7</v>
      </c>
      <c r="Q14" s="36">
        <f t="shared" si="0"/>
        <v>7.6</v>
      </c>
      <c r="R14" s="37" t="str">
        <f t="shared" si="1"/>
        <v>B</v>
      </c>
      <c r="S14" s="38" t="str">
        <f t="shared" si="2"/>
        <v>Khá</v>
      </c>
      <c r="T14" s="39" t="str">
        <f t="shared" si="3"/>
        <v/>
      </c>
      <c r="U14" s="40" t="s">
        <v>1928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1686</v>
      </c>
      <c r="D15" s="30" t="s">
        <v>188</v>
      </c>
      <c r="E15" s="31" t="s">
        <v>61</v>
      </c>
      <c r="F15" s="32" t="s">
        <v>1687</v>
      </c>
      <c r="G15" s="29" t="s">
        <v>249</v>
      </c>
      <c r="H15" s="33">
        <v>10</v>
      </c>
      <c r="I15" s="33">
        <v>7</v>
      </c>
      <c r="J15" s="33" t="s">
        <v>28</v>
      </c>
      <c r="K15" s="33">
        <v>9</v>
      </c>
      <c r="L15" s="41"/>
      <c r="M15" s="41"/>
      <c r="N15" s="41"/>
      <c r="O15" s="110"/>
      <c r="P15" s="35">
        <v>2</v>
      </c>
      <c r="Q15" s="36">
        <f t="shared" si="0"/>
        <v>5.2</v>
      </c>
      <c r="R15" s="37" t="str">
        <f t="shared" si="1"/>
        <v>D+</v>
      </c>
      <c r="S15" s="38" t="str">
        <f t="shared" si="2"/>
        <v>Trung bình yếu</v>
      </c>
      <c r="T15" s="39" t="str">
        <f t="shared" si="3"/>
        <v/>
      </c>
      <c r="U15" s="40" t="s">
        <v>1928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1688</v>
      </c>
      <c r="D16" s="30" t="s">
        <v>79</v>
      </c>
      <c r="E16" s="31" t="s">
        <v>61</v>
      </c>
      <c r="F16" s="32" t="s">
        <v>1269</v>
      </c>
      <c r="G16" s="29" t="s">
        <v>257</v>
      </c>
      <c r="H16" s="33">
        <v>10</v>
      </c>
      <c r="I16" s="33">
        <v>6</v>
      </c>
      <c r="J16" s="33" t="s">
        <v>28</v>
      </c>
      <c r="K16" s="33">
        <v>9</v>
      </c>
      <c r="L16" s="41"/>
      <c r="M16" s="41"/>
      <c r="N16" s="41"/>
      <c r="O16" s="110"/>
      <c r="P16" s="35">
        <v>1</v>
      </c>
      <c r="Q16" s="36">
        <f t="shared" si="0"/>
        <v>4.5</v>
      </c>
      <c r="R16" s="37" t="str">
        <f t="shared" si="1"/>
        <v>D</v>
      </c>
      <c r="S16" s="38" t="str">
        <f t="shared" si="2"/>
        <v>Trung bình yếu</v>
      </c>
      <c r="T16" s="39" t="str">
        <f t="shared" si="3"/>
        <v/>
      </c>
      <c r="U16" s="40" t="s">
        <v>1928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1689</v>
      </c>
      <c r="D17" s="30" t="s">
        <v>1690</v>
      </c>
      <c r="E17" s="31" t="s">
        <v>61</v>
      </c>
      <c r="F17" s="32" t="s">
        <v>1691</v>
      </c>
      <c r="G17" s="29" t="s">
        <v>339</v>
      </c>
      <c r="H17" s="33">
        <v>10</v>
      </c>
      <c r="I17" s="33">
        <v>10</v>
      </c>
      <c r="J17" s="33" t="s">
        <v>28</v>
      </c>
      <c r="K17" s="33">
        <v>9</v>
      </c>
      <c r="L17" s="41"/>
      <c r="M17" s="41"/>
      <c r="N17" s="41"/>
      <c r="O17" s="110"/>
      <c r="P17" s="35">
        <v>10</v>
      </c>
      <c r="Q17" s="36">
        <f t="shared" si="0"/>
        <v>9.8000000000000007</v>
      </c>
      <c r="R17" s="37" t="str">
        <f t="shared" si="1"/>
        <v>A+</v>
      </c>
      <c r="S17" s="38" t="str">
        <f t="shared" si="2"/>
        <v>Giỏi</v>
      </c>
      <c r="T17" s="39" t="str">
        <f t="shared" si="3"/>
        <v/>
      </c>
      <c r="U17" s="40" t="s">
        <v>1928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1692</v>
      </c>
      <c r="D18" s="30" t="s">
        <v>185</v>
      </c>
      <c r="E18" s="31" t="s">
        <v>799</v>
      </c>
      <c r="F18" s="32" t="s">
        <v>1693</v>
      </c>
      <c r="G18" s="29" t="s">
        <v>222</v>
      </c>
      <c r="H18" s="33">
        <v>6</v>
      </c>
      <c r="I18" s="33">
        <v>4.5</v>
      </c>
      <c r="J18" s="33" t="s">
        <v>28</v>
      </c>
      <c r="K18" s="33">
        <v>9</v>
      </c>
      <c r="L18" s="41"/>
      <c r="M18" s="41"/>
      <c r="N18" s="41"/>
      <c r="O18" s="110"/>
      <c r="P18" s="35">
        <v>1.5</v>
      </c>
      <c r="Q18" s="36">
        <f t="shared" si="0"/>
        <v>4.0999999999999996</v>
      </c>
      <c r="R18" s="37" t="str">
        <f t="shared" si="1"/>
        <v>D</v>
      </c>
      <c r="S18" s="38" t="str">
        <f t="shared" si="2"/>
        <v>Trung bình yếu</v>
      </c>
      <c r="T18" s="39" t="str">
        <f t="shared" si="3"/>
        <v/>
      </c>
      <c r="U18" s="40" t="s">
        <v>1928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1694</v>
      </c>
      <c r="D19" s="30" t="s">
        <v>1695</v>
      </c>
      <c r="E19" s="31" t="s">
        <v>232</v>
      </c>
      <c r="F19" s="32" t="s">
        <v>1691</v>
      </c>
      <c r="G19" s="29" t="s">
        <v>339</v>
      </c>
      <c r="H19" s="33">
        <v>10</v>
      </c>
      <c r="I19" s="33">
        <v>9.5</v>
      </c>
      <c r="J19" s="33" t="s">
        <v>28</v>
      </c>
      <c r="K19" s="33">
        <v>9</v>
      </c>
      <c r="L19" s="41"/>
      <c r="M19" s="41"/>
      <c r="N19" s="41"/>
      <c r="O19" s="110"/>
      <c r="P19" s="35">
        <v>4</v>
      </c>
      <c r="Q19" s="36">
        <f t="shared" si="0"/>
        <v>6.7</v>
      </c>
      <c r="R19" s="37" t="str">
        <f t="shared" si="1"/>
        <v>C+</v>
      </c>
      <c r="S19" s="38" t="str">
        <f t="shared" si="2"/>
        <v>Trung bình</v>
      </c>
      <c r="T19" s="39" t="str">
        <f t="shared" si="3"/>
        <v/>
      </c>
      <c r="U19" s="40" t="s">
        <v>1928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1696</v>
      </c>
      <c r="D20" s="30" t="s">
        <v>1697</v>
      </c>
      <c r="E20" s="31" t="s">
        <v>243</v>
      </c>
      <c r="F20" s="32" t="s">
        <v>1698</v>
      </c>
      <c r="G20" s="29" t="s">
        <v>339</v>
      </c>
      <c r="H20" s="33">
        <v>10</v>
      </c>
      <c r="I20" s="33">
        <v>9.5</v>
      </c>
      <c r="J20" s="33" t="s">
        <v>28</v>
      </c>
      <c r="K20" s="33">
        <v>9</v>
      </c>
      <c r="L20" s="41"/>
      <c r="M20" s="41"/>
      <c r="N20" s="41"/>
      <c r="O20" s="110"/>
      <c r="P20" s="35">
        <v>2</v>
      </c>
      <c r="Q20" s="36">
        <f t="shared" si="0"/>
        <v>5.7</v>
      </c>
      <c r="R20" s="37" t="str">
        <f t="shared" si="1"/>
        <v>C</v>
      </c>
      <c r="S20" s="38" t="str">
        <f t="shared" si="2"/>
        <v>Trung bình</v>
      </c>
      <c r="T20" s="39" t="str">
        <f t="shared" si="3"/>
        <v/>
      </c>
      <c r="U20" s="40" t="s">
        <v>1928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1699</v>
      </c>
      <c r="D21" s="30" t="s">
        <v>1700</v>
      </c>
      <c r="E21" s="31" t="s">
        <v>91</v>
      </c>
      <c r="F21" s="32" t="s">
        <v>1701</v>
      </c>
      <c r="G21" s="29" t="s">
        <v>339</v>
      </c>
      <c r="H21" s="33">
        <v>10</v>
      </c>
      <c r="I21" s="33">
        <v>9.5</v>
      </c>
      <c r="J21" s="33" t="s">
        <v>28</v>
      </c>
      <c r="K21" s="33">
        <v>9</v>
      </c>
      <c r="L21" s="41"/>
      <c r="M21" s="41"/>
      <c r="N21" s="41"/>
      <c r="O21" s="110"/>
      <c r="P21" s="35">
        <v>1</v>
      </c>
      <c r="Q21" s="36">
        <f t="shared" si="0"/>
        <v>5.2</v>
      </c>
      <c r="R21" s="37" t="str">
        <f t="shared" si="1"/>
        <v>D+</v>
      </c>
      <c r="S21" s="38" t="str">
        <f t="shared" si="2"/>
        <v>Trung bình yếu</v>
      </c>
      <c r="T21" s="39" t="str">
        <f t="shared" si="3"/>
        <v/>
      </c>
      <c r="U21" s="40" t="s">
        <v>1928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1702</v>
      </c>
      <c r="D22" s="30" t="s">
        <v>1288</v>
      </c>
      <c r="E22" s="31" t="s">
        <v>91</v>
      </c>
      <c r="F22" s="32" t="s">
        <v>429</v>
      </c>
      <c r="G22" s="29" t="s">
        <v>339</v>
      </c>
      <c r="H22" s="33">
        <v>10</v>
      </c>
      <c r="I22" s="33">
        <v>7</v>
      </c>
      <c r="J22" s="33" t="s">
        <v>28</v>
      </c>
      <c r="K22" s="33">
        <v>9</v>
      </c>
      <c r="L22" s="41"/>
      <c r="M22" s="41"/>
      <c r="N22" s="41"/>
      <c r="O22" s="110"/>
      <c r="P22" s="35">
        <v>0.5</v>
      </c>
      <c r="Q22" s="36">
        <f t="shared" si="0"/>
        <v>4.5</v>
      </c>
      <c r="R22" s="37" t="str">
        <f t="shared" si="1"/>
        <v>D</v>
      </c>
      <c r="S22" s="38" t="str">
        <f t="shared" si="2"/>
        <v>Trung bình yếu</v>
      </c>
      <c r="T22" s="39" t="str">
        <f t="shared" si="3"/>
        <v/>
      </c>
      <c r="U22" s="40" t="s">
        <v>1928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1703</v>
      </c>
      <c r="D23" s="30" t="s">
        <v>1094</v>
      </c>
      <c r="E23" s="31" t="s">
        <v>1704</v>
      </c>
      <c r="F23" s="32" t="s">
        <v>1528</v>
      </c>
      <c r="G23" s="29" t="s">
        <v>249</v>
      </c>
      <c r="H23" s="33">
        <v>10</v>
      </c>
      <c r="I23" s="33">
        <v>6.5</v>
      </c>
      <c r="J23" s="33" t="s">
        <v>28</v>
      </c>
      <c r="K23" s="33">
        <v>9</v>
      </c>
      <c r="L23" s="41"/>
      <c r="M23" s="41"/>
      <c r="N23" s="41"/>
      <c r="O23" s="110"/>
      <c r="P23" s="35">
        <v>3</v>
      </c>
      <c r="Q23" s="36">
        <f t="shared" si="0"/>
        <v>5.6</v>
      </c>
      <c r="R23" s="37" t="str">
        <f t="shared" si="1"/>
        <v>C</v>
      </c>
      <c r="S23" s="38" t="str">
        <f t="shared" si="2"/>
        <v>Trung bình</v>
      </c>
      <c r="T23" s="39" t="str">
        <f t="shared" si="3"/>
        <v/>
      </c>
      <c r="U23" s="40" t="s">
        <v>1928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1705</v>
      </c>
      <c r="D24" s="30" t="s">
        <v>712</v>
      </c>
      <c r="E24" s="31" t="s">
        <v>1153</v>
      </c>
      <c r="F24" s="32" t="s">
        <v>1706</v>
      </c>
      <c r="G24" s="29" t="s">
        <v>199</v>
      </c>
      <c r="H24" s="33">
        <v>0</v>
      </c>
      <c r="I24" s="33">
        <v>0</v>
      </c>
      <c r="J24" s="33" t="s">
        <v>28</v>
      </c>
      <c r="K24" s="33">
        <v>0</v>
      </c>
      <c r="L24" s="41"/>
      <c r="M24" s="41"/>
      <c r="N24" s="41"/>
      <c r="O24" s="110"/>
      <c r="P24" s="35" t="s">
        <v>1934</v>
      </c>
      <c r="Q24" s="36">
        <f t="shared" si="0"/>
        <v>0</v>
      </c>
      <c r="R24" s="37" t="str">
        <f t="shared" si="1"/>
        <v>F</v>
      </c>
      <c r="S24" s="38" t="str">
        <f t="shared" si="2"/>
        <v>Kém</v>
      </c>
      <c r="T24" s="39" t="str">
        <f t="shared" si="3"/>
        <v>Không đủ ĐKDT</v>
      </c>
      <c r="U24" s="40" t="s">
        <v>1928</v>
      </c>
      <c r="V24" s="3"/>
      <c r="W24" s="27"/>
      <c r="X24" s="78" t="str">
        <f t="shared" si="4"/>
        <v>Học lại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1707</v>
      </c>
      <c r="D25" s="30" t="s">
        <v>684</v>
      </c>
      <c r="E25" s="31" t="s">
        <v>284</v>
      </c>
      <c r="F25" s="32" t="s">
        <v>1708</v>
      </c>
      <c r="G25" s="29" t="s">
        <v>213</v>
      </c>
      <c r="H25" s="33">
        <v>2</v>
      </c>
      <c r="I25" s="33">
        <v>4</v>
      </c>
      <c r="J25" s="33" t="s">
        <v>28</v>
      </c>
      <c r="K25" s="33">
        <v>9</v>
      </c>
      <c r="L25" s="41"/>
      <c r="M25" s="41"/>
      <c r="N25" s="41"/>
      <c r="O25" s="110"/>
      <c r="P25" s="35">
        <v>0.5</v>
      </c>
      <c r="Q25" s="36">
        <f t="shared" si="0"/>
        <v>3.1</v>
      </c>
      <c r="R25" s="37" t="str">
        <f t="shared" si="1"/>
        <v>F</v>
      </c>
      <c r="S25" s="38" t="str">
        <f t="shared" si="2"/>
        <v>Kém</v>
      </c>
      <c r="T25" s="39" t="str">
        <f t="shared" si="3"/>
        <v/>
      </c>
      <c r="U25" s="40" t="s">
        <v>1928</v>
      </c>
      <c r="V25" s="3"/>
      <c r="W25" s="27"/>
      <c r="X25" s="78" t="str">
        <f t="shared" si="4"/>
        <v>Học lại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1709</v>
      </c>
      <c r="D26" s="30" t="s">
        <v>188</v>
      </c>
      <c r="E26" s="31" t="s">
        <v>108</v>
      </c>
      <c r="F26" s="32" t="s">
        <v>1465</v>
      </c>
      <c r="G26" s="29" t="s">
        <v>257</v>
      </c>
      <c r="H26" s="33">
        <v>10</v>
      </c>
      <c r="I26" s="33">
        <v>5</v>
      </c>
      <c r="J26" s="33" t="s">
        <v>28</v>
      </c>
      <c r="K26" s="33">
        <v>9</v>
      </c>
      <c r="L26" s="41"/>
      <c r="M26" s="41"/>
      <c r="N26" s="41"/>
      <c r="O26" s="110"/>
      <c r="P26" s="35">
        <v>1.5</v>
      </c>
      <c r="Q26" s="36">
        <f t="shared" si="0"/>
        <v>4.5999999999999996</v>
      </c>
      <c r="R26" s="37" t="str">
        <f t="shared" si="1"/>
        <v>D</v>
      </c>
      <c r="S26" s="38" t="str">
        <f t="shared" si="2"/>
        <v>Trung bình yếu</v>
      </c>
      <c r="T26" s="39" t="str">
        <f t="shared" si="3"/>
        <v/>
      </c>
      <c r="U26" s="40" t="s">
        <v>1928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1710</v>
      </c>
      <c r="D27" s="30" t="s">
        <v>462</v>
      </c>
      <c r="E27" s="31" t="s">
        <v>112</v>
      </c>
      <c r="F27" s="32" t="s">
        <v>398</v>
      </c>
      <c r="G27" s="29" t="s">
        <v>339</v>
      </c>
      <c r="H27" s="33">
        <v>6</v>
      </c>
      <c r="I27" s="33">
        <v>6.5</v>
      </c>
      <c r="J27" s="33" t="s">
        <v>28</v>
      </c>
      <c r="K27" s="33">
        <v>9</v>
      </c>
      <c r="L27" s="41"/>
      <c r="M27" s="41"/>
      <c r="N27" s="41"/>
      <c r="O27" s="110"/>
      <c r="P27" s="35">
        <v>3.5</v>
      </c>
      <c r="Q27" s="36">
        <f t="shared" si="0"/>
        <v>5.5</v>
      </c>
      <c r="R27" s="37" t="str">
        <f t="shared" si="1"/>
        <v>C</v>
      </c>
      <c r="S27" s="38" t="str">
        <f t="shared" si="2"/>
        <v>Trung bình</v>
      </c>
      <c r="T27" s="39" t="str">
        <f t="shared" si="3"/>
        <v/>
      </c>
      <c r="U27" s="40" t="s">
        <v>1928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1711</v>
      </c>
      <c r="D28" s="30" t="s">
        <v>1712</v>
      </c>
      <c r="E28" s="31" t="s">
        <v>112</v>
      </c>
      <c r="F28" s="32" t="s">
        <v>745</v>
      </c>
      <c r="G28" s="29" t="s">
        <v>222</v>
      </c>
      <c r="H28" s="33">
        <v>10</v>
      </c>
      <c r="I28" s="33">
        <v>6.5</v>
      </c>
      <c r="J28" s="33" t="s">
        <v>28</v>
      </c>
      <c r="K28" s="33">
        <v>9</v>
      </c>
      <c r="L28" s="41"/>
      <c r="M28" s="41"/>
      <c r="N28" s="41"/>
      <c r="O28" s="110"/>
      <c r="P28" s="35">
        <v>1.5</v>
      </c>
      <c r="Q28" s="36">
        <f t="shared" si="0"/>
        <v>4.9000000000000004</v>
      </c>
      <c r="R28" s="37" t="str">
        <f t="shared" si="1"/>
        <v>D</v>
      </c>
      <c r="S28" s="38" t="str">
        <f t="shared" si="2"/>
        <v>Trung bình yếu</v>
      </c>
      <c r="T28" s="39" t="str">
        <f t="shared" si="3"/>
        <v/>
      </c>
      <c r="U28" s="40" t="s">
        <v>1928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1713</v>
      </c>
      <c r="D29" s="30" t="s">
        <v>103</v>
      </c>
      <c r="E29" s="31" t="s">
        <v>112</v>
      </c>
      <c r="F29" s="32" t="s">
        <v>699</v>
      </c>
      <c r="G29" s="29" t="s">
        <v>275</v>
      </c>
      <c r="H29" s="33">
        <v>10</v>
      </c>
      <c r="I29" s="33">
        <v>6</v>
      </c>
      <c r="J29" s="33" t="s">
        <v>28</v>
      </c>
      <c r="K29" s="33">
        <v>9</v>
      </c>
      <c r="L29" s="41"/>
      <c r="M29" s="41"/>
      <c r="N29" s="41"/>
      <c r="O29" s="110"/>
      <c r="P29" s="35">
        <v>6.5</v>
      </c>
      <c r="Q29" s="36">
        <f t="shared" si="0"/>
        <v>7.3</v>
      </c>
      <c r="R29" s="37" t="str">
        <f t="shared" si="1"/>
        <v>B</v>
      </c>
      <c r="S29" s="38" t="str">
        <f t="shared" si="2"/>
        <v>Khá</v>
      </c>
      <c r="T29" s="39" t="str">
        <f t="shared" si="3"/>
        <v/>
      </c>
      <c r="U29" s="40" t="s">
        <v>1928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1714</v>
      </c>
      <c r="D30" s="30" t="s">
        <v>1150</v>
      </c>
      <c r="E30" s="31" t="s">
        <v>118</v>
      </c>
      <c r="F30" s="32" t="s">
        <v>928</v>
      </c>
      <c r="G30" s="29" t="s">
        <v>339</v>
      </c>
      <c r="H30" s="33">
        <v>10</v>
      </c>
      <c r="I30" s="33">
        <v>9</v>
      </c>
      <c r="J30" s="33" t="s">
        <v>28</v>
      </c>
      <c r="K30" s="33">
        <v>9</v>
      </c>
      <c r="L30" s="41"/>
      <c r="M30" s="41"/>
      <c r="N30" s="41"/>
      <c r="O30" s="110"/>
      <c r="P30" s="35">
        <v>7.5</v>
      </c>
      <c r="Q30" s="36">
        <f t="shared" si="0"/>
        <v>8.4</v>
      </c>
      <c r="R30" s="37" t="str">
        <f t="shared" si="1"/>
        <v>B+</v>
      </c>
      <c r="S30" s="38" t="str">
        <f t="shared" si="2"/>
        <v>Khá</v>
      </c>
      <c r="T30" s="39" t="str">
        <f t="shared" si="3"/>
        <v/>
      </c>
      <c r="U30" s="40" t="s">
        <v>1928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1715</v>
      </c>
      <c r="D31" s="30" t="s">
        <v>292</v>
      </c>
      <c r="E31" s="31" t="s">
        <v>515</v>
      </c>
      <c r="F31" s="32" t="s">
        <v>1400</v>
      </c>
      <c r="G31" s="29" t="s">
        <v>249</v>
      </c>
      <c r="H31" s="33">
        <v>10</v>
      </c>
      <c r="I31" s="33">
        <v>9</v>
      </c>
      <c r="J31" s="33" t="s">
        <v>28</v>
      </c>
      <c r="K31" s="33">
        <v>10</v>
      </c>
      <c r="L31" s="41"/>
      <c r="M31" s="41"/>
      <c r="N31" s="41"/>
      <c r="O31" s="110"/>
      <c r="P31" s="35">
        <v>4</v>
      </c>
      <c r="Q31" s="36">
        <f t="shared" si="0"/>
        <v>6.8</v>
      </c>
      <c r="R31" s="37" t="str">
        <f t="shared" si="1"/>
        <v>C+</v>
      </c>
      <c r="S31" s="38" t="str">
        <f t="shared" si="2"/>
        <v>Trung bình</v>
      </c>
      <c r="T31" s="39" t="str">
        <f t="shared" si="3"/>
        <v/>
      </c>
      <c r="U31" s="40" t="s">
        <v>1928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1716</v>
      </c>
      <c r="D32" s="30" t="s">
        <v>573</v>
      </c>
      <c r="E32" s="31" t="s">
        <v>122</v>
      </c>
      <c r="F32" s="32" t="s">
        <v>707</v>
      </c>
      <c r="G32" s="29" t="s">
        <v>213</v>
      </c>
      <c r="H32" s="33">
        <v>10</v>
      </c>
      <c r="I32" s="33">
        <v>9</v>
      </c>
      <c r="J32" s="33" t="s">
        <v>28</v>
      </c>
      <c r="K32" s="33">
        <v>9</v>
      </c>
      <c r="L32" s="41"/>
      <c r="M32" s="41"/>
      <c r="N32" s="41"/>
      <c r="O32" s="110"/>
      <c r="P32" s="35">
        <v>3</v>
      </c>
      <c r="Q32" s="36">
        <f t="shared" si="0"/>
        <v>6.1</v>
      </c>
      <c r="R32" s="37" t="str">
        <f t="shared" si="1"/>
        <v>C</v>
      </c>
      <c r="S32" s="38" t="str">
        <f t="shared" si="2"/>
        <v>Trung bình</v>
      </c>
      <c r="T32" s="39" t="str">
        <f t="shared" si="3"/>
        <v/>
      </c>
      <c r="U32" s="40" t="s">
        <v>1928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1717</v>
      </c>
      <c r="D33" s="30" t="s">
        <v>848</v>
      </c>
      <c r="E33" s="31" t="s">
        <v>122</v>
      </c>
      <c r="F33" s="32" t="s">
        <v>670</v>
      </c>
      <c r="G33" s="29" t="s">
        <v>222</v>
      </c>
      <c r="H33" s="33">
        <v>6</v>
      </c>
      <c r="I33" s="33">
        <v>5</v>
      </c>
      <c r="J33" s="33" t="s">
        <v>28</v>
      </c>
      <c r="K33" s="33">
        <v>9</v>
      </c>
      <c r="L33" s="41"/>
      <c r="M33" s="41"/>
      <c r="N33" s="41"/>
      <c r="O33" s="110"/>
      <c r="P33" s="35">
        <v>7</v>
      </c>
      <c r="Q33" s="36">
        <f t="shared" si="0"/>
        <v>6.9</v>
      </c>
      <c r="R33" s="37" t="str">
        <f t="shared" si="1"/>
        <v>C+</v>
      </c>
      <c r="S33" s="38" t="str">
        <f t="shared" si="2"/>
        <v>Trung bình</v>
      </c>
      <c r="T33" s="39" t="str">
        <f t="shared" si="3"/>
        <v/>
      </c>
      <c r="U33" s="40" t="s">
        <v>1928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1718</v>
      </c>
      <c r="D34" s="30" t="s">
        <v>687</v>
      </c>
      <c r="E34" s="31" t="s">
        <v>1719</v>
      </c>
      <c r="F34" s="32" t="s">
        <v>212</v>
      </c>
      <c r="G34" s="29" t="s">
        <v>195</v>
      </c>
      <c r="H34" s="33">
        <v>10</v>
      </c>
      <c r="I34" s="33">
        <v>9</v>
      </c>
      <c r="J34" s="33" t="s">
        <v>28</v>
      </c>
      <c r="K34" s="33">
        <v>9.5</v>
      </c>
      <c r="L34" s="41"/>
      <c r="M34" s="41"/>
      <c r="N34" s="41"/>
      <c r="O34" s="110"/>
      <c r="P34" s="35">
        <v>8</v>
      </c>
      <c r="Q34" s="36">
        <f t="shared" si="0"/>
        <v>8.6999999999999993</v>
      </c>
      <c r="R34" s="37" t="str">
        <f t="shared" si="1"/>
        <v>A</v>
      </c>
      <c r="S34" s="38" t="str">
        <f t="shared" si="2"/>
        <v>Giỏi</v>
      </c>
      <c r="T34" s="39" t="str">
        <f t="shared" si="3"/>
        <v/>
      </c>
      <c r="U34" s="40" t="s">
        <v>1928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1720</v>
      </c>
      <c r="D35" s="30" t="s">
        <v>1721</v>
      </c>
      <c r="E35" s="31" t="s">
        <v>1012</v>
      </c>
      <c r="F35" s="32" t="s">
        <v>1722</v>
      </c>
      <c r="G35" s="29" t="s">
        <v>257</v>
      </c>
      <c r="H35" s="33">
        <v>10</v>
      </c>
      <c r="I35" s="33">
        <v>8.5</v>
      </c>
      <c r="J35" s="33" t="s">
        <v>28</v>
      </c>
      <c r="K35" s="33">
        <v>9</v>
      </c>
      <c r="L35" s="41"/>
      <c r="M35" s="41"/>
      <c r="N35" s="41"/>
      <c r="O35" s="110"/>
      <c r="P35" s="35">
        <v>10</v>
      </c>
      <c r="Q35" s="36">
        <f t="shared" si="0"/>
        <v>9.5</v>
      </c>
      <c r="R35" s="37" t="str">
        <f t="shared" si="1"/>
        <v>A+</v>
      </c>
      <c r="S35" s="38" t="str">
        <f t="shared" si="2"/>
        <v>Giỏi</v>
      </c>
      <c r="T35" s="39" t="str">
        <f t="shared" si="3"/>
        <v/>
      </c>
      <c r="U35" s="40" t="s">
        <v>1928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1723</v>
      </c>
      <c r="D36" s="30" t="s">
        <v>1135</v>
      </c>
      <c r="E36" s="31" t="s">
        <v>126</v>
      </c>
      <c r="F36" s="32" t="s">
        <v>938</v>
      </c>
      <c r="G36" s="29" t="s">
        <v>199</v>
      </c>
      <c r="H36" s="33">
        <v>0</v>
      </c>
      <c r="I36" s="33">
        <v>0</v>
      </c>
      <c r="J36" s="33" t="s">
        <v>28</v>
      </c>
      <c r="K36" s="33">
        <v>0</v>
      </c>
      <c r="L36" s="41"/>
      <c r="M36" s="41"/>
      <c r="N36" s="41"/>
      <c r="O36" s="110"/>
      <c r="P36" s="35" t="s">
        <v>1934</v>
      </c>
      <c r="Q36" s="36">
        <f t="shared" si="0"/>
        <v>0</v>
      </c>
      <c r="R36" s="37" t="str">
        <f t="shared" si="1"/>
        <v>F</v>
      </c>
      <c r="S36" s="38" t="str">
        <f t="shared" si="2"/>
        <v>Kém</v>
      </c>
      <c r="T36" s="39" t="str">
        <f t="shared" si="3"/>
        <v>Không đủ ĐKDT</v>
      </c>
      <c r="U36" s="40" t="s">
        <v>1928</v>
      </c>
      <c r="V36" s="3"/>
      <c r="W36" s="27"/>
      <c r="X36" s="78" t="str">
        <f t="shared" si="4"/>
        <v>Học lại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1724</v>
      </c>
      <c r="D37" s="30" t="s">
        <v>715</v>
      </c>
      <c r="E37" s="31" t="s">
        <v>1333</v>
      </c>
      <c r="F37" s="32" t="s">
        <v>253</v>
      </c>
      <c r="G37" s="29" t="s">
        <v>249</v>
      </c>
      <c r="H37" s="33">
        <v>10</v>
      </c>
      <c r="I37" s="33">
        <v>10</v>
      </c>
      <c r="J37" s="33" t="s">
        <v>28</v>
      </c>
      <c r="K37" s="33">
        <v>9</v>
      </c>
      <c r="L37" s="41"/>
      <c r="M37" s="41"/>
      <c r="N37" s="41"/>
      <c r="O37" s="110"/>
      <c r="P37" s="35">
        <v>8</v>
      </c>
      <c r="Q37" s="36">
        <f t="shared" si="0"/>
        <v>8.8000000000000007</v>
      </c>
      <c r="R37" s="37" t="str">
        <f t="shared" si="1"/>
        <v>A</v>
      </c>
      <c r="S37" s="38" t="str">
        <f t="shared" si="2"/>
        <v>Giỏi</v>
      </c>
      <c r="T37" s="39" t="str">
        <f t="shared" si="3"/>
        <v/>
      </c>
      <c r="U37" s="40" t="s">
        <v>1928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1725</v>
      </c>
      <c r="D38" s="30" t="s">
        <v>1315</v>
      </c>
      <c r="E38" s="31" t="s">
        <v>130</v>
      </c>
      <c r="F38" s="32" t="s">
        <v>1368</v>
      </c>
      <c r="G38" s="29" t="s">
        <v>257</v>
      </c>
      <c r="H38" s="33">
        <v>10</v>
      </c>
      <c r="I38" s="33">
        <v>9.5</v>
      </c>
      <c r="J38" s="33" t="s">
        <v>28</v>
      </c>
      <c r="K38" s="33">
        <v>9</v>
      </c>
      <c r="L38" s="41"/>
      <c r="M38" s="41"/>
      <c r="N38" s="41"/>
      <c r="O38" s="110"/>
      <c r="P38" s="35">
        <v>10</v>
      </c>
      <c r="Q38" s="36">
        <f t="shared" si="0"/>
        <v>9.6999999999999993</v>
      </c>
      <c r="R38" s="37" t="str">
        <f t="shared" si="1"/>
        <v>A+</v>
      </c>
      <c r="S38" s="38" t="str">
        <f t="shared" si="2"/>
        <v>Giỏi</v>
      </c>
      <c r="T38" s="39" t="str">
        <f t="shared" si="3"/>
        <v/>
      </c>
      <c r="U38" s="40" t="s">
        <v>1928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1726</v>
      </c>
      <c r="D39" s="30" t="s">
        <v>1727</v>
      </c>
      <c r="E39" s="31" t="s">
        <v>329</v>
      </c>
      <c r="F39" s="32" t="s">
        <v>308</v>
      </c>
      <c r="G39" s="29" t="s">
        <v>222</v>
      </c>
      <c r="H39" s="33">
        <v>10</v>
      </c>
      <c r="I39" s="33">
        <v>8.5</v>
      </c>
      <c r="J39" s="33" t="s">
        <v>28</v>
      </c>
      <c r="K39" s="33">
        <v>9</v>
      </c>
      <c r="L39" s="41"/>
      <c r="M39" s="41"/>
      <c r="N39" s="41"/>
      <c r="O39" s="110"/>
      <c r="P39" s="35">
        <v>7.5</v>
      </c>
      <c r="Q39" s="36">
        <f t="shared" si="0"/>
        <v>8.3000000000000007</v>
      </c>
      <c r="R39" s="37" t="str">
        <f t="shared" si="1"/>
        <v>B+</v>
      </c>
      <c r="S39" s="38" t="str">
        <f t="shared" si="2"/>
        <v>Khá</v>
      </c>
      <c r="T39" s="39" t="str">
        <f t="shared" si="3"/>
        <v/>
      </c>
      <c r="U39" s="40" t="s">
        <v>1928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1728</v>
      </c>
      <c r="D40" s="30" t="s">
        <v>1729</v>
      </c>
      <c r="E40" s="31" t="s">
        <v>134</v>
      </c>
      <c r="F40" s="32" t="s">
        <v>499</v>
      </c>
      <c r="G40" s="29" t="s">
        <v>249</v>
      </c>
      <c r="H40" s="33">
        <v>10</v>
      </c>
      <c r="I40" s="33">
        <v>8</v>
      </c>
      <c r="J40" s="33" t="s">
        <v>28</v>
      </c>
      <c r="K40" s="33">
        <v>9.5</v>
      </c>
      <c r="L40" s="41"/>
      <c r="M40" s="41"/>
      <c r="N40" s="41"/>
      <c r="O40" s="110"/>
      <c r="P40" s="35">
        <v>5.5</v>
      </c>
      <c r="Q40" s="36">
        <f t="shared" si="0"/>
        <v>7.3</v>
      </c>
      <c r="R40" s="37" t="str">
        <f t="shared" si="1"/>
        <v>B</v>
      </c>
      <c r="S40" s="38" t="str">
        <f t="shared" si="2"/>
        <v>Khá</v>
      </c>
      <c r="T40" s="39" t="str">
        <f t="shared" si="3"/>
        <v/>
      </c>
      <c r="U40" s="40" t="s">
        <v>1928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1730</v>
      </c>
      <c r="D41" s="30" t="s">
        <v>103</v>
      </c>
      <c r="E41" s="31" t="s">
        <v>138</v>
      </c>
      <c r="F41" s="32" t="s">
        <v>1479</v>
      </c>
      <c r="G41" s="29" t="s">
        <v>234</v>
      </c>
      <c r="H41" s="33">
        <v>10</v>
      </c>
      <c r="I41" s="33">
        <v>9.5</v>
      </c>
      <c r="J41" s="33" t="s">
        <v>28</v>
      </c>
      <c r="K41" s="33">
        <v>9</v>
      </c>
      <c r="L41" s="41"/>
      <c r="M41" s="41"/>
      <c r="N41" s="41"/>
      <c r="O41" s="110"/>
      <c r="P41" s="35">
        <v>10</v>
      </c>
      <c r="Q41" s="36">
        <f t="shared" si="0"/>
        <v>9.6999999999999993</v>
      </c>
      <c r="R41" s="37" t="str">
        <f t="shared" si="1"/>
        <v>A+</v>
      </c>
      <c r="S41" s="38" t="str">
        <f t="shared" si="2"/>
        <v>Giỏi</v>
      </c>
      <c r="T41" s="39" t="str">
        <f t="shared" si="3"/>
        <v/>
      </c>
      <c r="U41" s="40" t="s">
        <v>1928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1731</v>
      </c>
      <c r="D42" s="30" t="s">
        <v>246</v>
      </c>
      <c r="E42" s="31" t="s">
        <v>1732</v>
      </c>
      <c r="F42" s="32" t="s">
        <v>1733</v>
      </c>
      <c r="G42" s="29" t="s">
        <v>213</v>
      </c>
      <c r="H42" s="33">
        <v>2</v>
      </c>
      <c r="I42" s="33">
        <v>7</v>
      </c>
      <c r="J42" s="33" t="s">
        <v>28</v>
      </c>
      <c r="K42" s="33">
        <v>9</v>
      </c>
      <c r="L42" s="41"/>
      <c r="M42" s="41"/>
      <c r="N42" s="41"/>
      <c r="O42" s="110"/>
      <c r="P42" s="35">
        <v>1</v>
      </c>
      <c r="Q42" s="36">
        <f t="shared" ref="Q42:Q73" si="5">ROUND(SUMPRODUCT(H42:P42,$H$9:$P$9)/100,1)</f>
        <v>3.9</v>
      </c>
      <c r="R42" s="37" t="str">
        <f t="shared" ref="R42:R76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8" t="str">
        <f t="shared" ref="S42:S76" si="7">IF($Q42&lt;4,"Kém",IF(AND($Q42&gt;=4,$Q42&lt;=5.4),"Trung bình yếu",IF(AND($Q42&gt;=5.5,$Q42&lt;=6.9),"Trung bình",IF(AND($Q42&gt;=7,$Q42&lt;=8.4),"Khá",IF(AND($Q42&gt;=8.5,$Q42&lt;=10),"Giỏi","")))))</f>
        <v>Kém</v>
      </c>
      <c r="T42" s="39" t="str">
        <f t="shared" ref="T42:T76" si="8">+IF(OR($H42=0,$I42=0,$J42=0,$K42=0),"Không đủ ĐKDT","")</f>
        <v/>
      </c>
      <c r="U42" s="40" t="s">
        <v>1928</v>
      </c>
      <c r="V42" s="3"/>
      <c r="W42" s="27"/>
      <c r="X42" s="78" t="str">
        <f t="shared" ref="X42:X76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1734</v>
      </c>
      <c r="D43" s="30" t="s">
        <v>1735</v>
      </c>
      <c r="E43" s="31" t="s">
        <v>538</v>
      </c>
      <c r="F43" s="32" t="s">
        <v>539</v>
      </c>
      <c r="G43" s="29" t="s">
        <v>359</v>
      </c>
      <c r="H43" s="33">
        <v>10</v>
      </c>
      <c r="I43" s="33">
        <v>9.5</v>
      </c>
      <c r="J43" s="33" t="s">
        <v>28</v>
      </c>
      <c r="K43" s="33">
        <v>9</v>
      </c>
      <c r="L43" s="41"/>
      <c r="M43" s="41"/>
      <c r="N43" s="41"/>
      <c r="O43" s="110"/>
      <c r="P43" s="35">
        <v>9</v>
      </c>
      <c r="Q43" s="36">
        <f t="shared" si="5"/>
        <v>9.1999999999999993</v>
      </c>
      <c r="R43" s="37" t="str">
        <f t="shared" si="6"/>
        <v>A+</v>
      </c>
      <c r="S43" s="38" t="str">
        <f t="shared" si="7"/>
        <v>Giỏi</v>
      </c>
      <c r="T43" s="39" t="str">
        <f t="shared" si="8"/>
        <v/>
      </c>
      <c r="U43" s="40" t="s">
        <v>1928</v>
      </c>
      <c r="V43" s="3"/>
      <c r="W43" s="27"/>
      <c r="X43" s="78" t="str">
        <f t="shared" si="9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1736</v>
      </c>
      <c r="D44" s="30" t="s">
        <v>1737</v>
      </c>
      <c r="E44" s="31" t="s">
        <v>1029</v>
      </c>
      <c r="F44" s="32" t="s">
        <v>1095</v>
      </c>
      <c r="G44" s="29" t="s">
        <v>222</v>
      </c>
      <c r="H44" s="33">
        <v>10</v>
      </c>
      <c r="I44" s="33">
        <v>8</v>
      </c>
      <c r="J44" s="33" t="s">
        <v>28</v>
      </c>
      <c r="K44" s="33">
        <v>9.5</v>
      </c>
      <c r="L44" s="41"/>
      <c r="M44" s="41"/>
      <c r="N44" s="41"/>
      <c r="O44" s="110"/>
      <c r="P44" s="35">
        <v>6.5</v>
      </c>
      <c r="Q44" s="36">
        <f t="shared" si="5"/>
        <v>7.8</v>
      </c>
      <c r="R44" s="37" t="str">
        <f t="shared" si="6"/>
        <v>B</v>
      </c>
      <c r="S44" s="38" t="str">
        <f t="shared" si="7"/>
        <v>Khá</v>
      </c>
      <c r="T44" s="39" t="str">
        <f t="shared" si="8"/>
        <v/>
      </c>
      <c r="U44" s="40" t="s">
        <v>1929</v>
      </c>
      <c r="V44" s="3"/>
      <c r="W44" s="27"/>
      <c r="X44" s="78" t="str">
        <f t="shared" si="9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1738</v>
      </c>
      <c r="D45" s="30" t="s">
        <v>188</v>
      </c>
      <c r="E45" s="31" t="s">
        <v>342</v>
      </c>
      <c r="F45" s="32" t="s">
        <v>1528</v>
      </c>
      <c r="G45" s="29" t="s">
        <v>339</v>
      </c>
      <c r="H45" s="33">
        <v>10</v>
      </c>
      <c r="I45" s="33">
        <v>7.5</v>
      </c>
      <c r="J45" s="33" t="s">
        <v>28</v>
      </c>
      <c r="K45" s="33">
        <v>9</v>
      </c>
      <c r="L45" s="41"/>
      <c r="M45" s="41"/>
      <c r="N45" s="41"/>
      <c r="O45" s="110"/>
      <c r="P45" s="35">
        <v>5.5</v>
      </c>
      <c r="Q45" s="36">
        <f t="shared" si="5"/>
        <v>7.1</v>
      </c>
      <c r="R45" s="37" t="str">
        <f t="shared" si="6"/>
        <v>B</v>
      </c>
      <c r="S45" s="38" t="str">
        <f t="shared" si="7"/>
        <v>Khá</v>
      </c>
      <c r="T45" s="39" t="str">
        <f t="shared" si="8"/>
        <v/>
      </c>
      <c r="U45" s="40" t="s">
        <v>1929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1739</v>
      </c>
      <c r="D46" s="30" t="s">
        <v>1740</v>
      </c>
      <c r="E46" s="31" t="s">
        <v>345</v>
      </c>
      <c r="F46" s="32" t="s">
        <v>270</v>
      </c>
      <c r="G46" s="29" t="s">
        <v>275</v>
      </c>
      <c r="H46" s="33">
        <v>6</v>
      </c>
      <c r="I46" s="33">
        <v>7</v>
      </c>
      <c r="J46" s="33" t="s">
        <v>28</v>
      </c>
      <c r="K46" s="33">
        <v>9</v>
      </c>
      <c r="L46" s="41"/>
      <c r="M46" s="41"/>
      <c r="N46" s="41"/>
      <c r="O46" s="110"/>
      <c r="P46" s="35">
        <v>6.5</v>
      </c>
      <c r="Q46" s="36">
        <f t="shared" si="5"/>
        <v>7.1</v>
      </c>
      <c r="R46" s="37" t="str">
        <f t="shared" si="6"/>
        <v>B</v>
      </c>
      <c r="S46" s="38" t="str">
        <f t="shared" si="7"/>
        <v>Khá</v>
      </c>
      <c r="T46" s="39" t="str">
        <f t="shared" si="8"/>
        <v/>
      </c>
      <c r="U46" s="40" t="s">
        <v>1929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1741</v>
      </c>
      <c r="D47" s="30" t="s">
        <v>1742</v>
      </c>
      <c r="E47" s="31" t="s">
        <v>345</v>
      </c>
      <c r="F47" s="32" t="s">
        <v>739</v>
      </c>
      <c r="G47" s="29" t="s">
        <v>249</v>
      </c>
      <c r="H47" s="33">
        <v>0</v>
      </c>
      <c r="I47" s="33">
        <v>0</v>
      </c>
      <c r="J47" s="33" t="s">
        <v>28</v>
      </c>
      <c r="K47" s="33">
        <v>0</v>
      </c>
      <c r="L47" s="41"/>
      <c r="M47" s="41"/>
      <c r="N47" s="41"/>
      <c r="O47" s="110"/>
      <c r="P47" s="35" t="s">
        <v>1934</v>
      </c>
      <c r="Q47" s="36">
        <f t="shared" si="5"/>
        <v>0</v>
      </c>
      <c r="R47" s="37" t="str">
        <f t="shared" si="6"/>
        <v>F</v>
      </c>
      <c r="S47" s="38" t="str">
        <f t="shared" si="7"/>
        <v>Kém</v>
      </c>
      <c r="T47" s="39" t="str">
        <f t="shared" si="8"/>
        <v>Không đủ ĐKDT</v>
      </c>
      <c r="U47" s="40" t="s">
        <v>1929</v>
      </c>
      <c r="V47" s="3"/>
      <c r="W47" s="27"/>
      <c r="X47" s="78" t="str">
        <f t="shared" si="9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1743</v>
      </c>
      <c r="D48" s="30" t="s">
        <v>1028</v>
      </c>
      <c r="E48" s="31" t="s">
        <v>1352</v>
      </c>
      <c r="F48" s="32" t="s">
        <v>1744</v>
      </c>
      <c r="G48" s="29" t="s">
        <v>339</v>
      </c>
      <c r="H48" s="33">
        <v>10</v>
      </c>
      <c r="I48" s="33">
        <v>9.5</v>
      </c>
      <c r="J48" s="33" t="s">
        <v>28</v>
      </c>
      <c r="K48" s="33">
        <v>9.5</v>
      </c>
      <c r="L48" s="41"/>
      <c r="M48" s="41"/>
      <c r="N48" s="41"/>
      <c r="O48" s="110"/>
      <c r="P48" s="35">
        <v>9</v>
      </c>
      <c r="Q48" s="36">
        <f t="shared" si="5"/>
        <v>9.3000000000000007</v>
      </c>
      <c r="R48" s="37" t="str">
        <f t="shared" si="6"/>
        <v>A+</v>
      </c>
      <c r="S48" s="38" t="str">
        <f t="shared" si="7"/>
        <v>Giỏi</v>
      </c>
      <c r="T48" s="39" t="str">
        <f t="shared" si="8"/>
        <v/>
      </c>
      <c r="U48" s="40" t="s">
        <v>1929</v>
      </c>
      <c r="V48" s="3"/>
      <c r="W48" s="27"/>
      <c r="X48" s="78" t="str">
        <f t="shared" si="9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1745</v>
      </c>
      <c r="D49" s="30" t="s">
        <v>1746</v>
      </c>
      <c r="E49" s="31" t="s">
        <v>555</v>
      </c>
      <c r="F49" s="32" t="s">
        <v>1747</v>
      </c>
      <c r="G49" s="29" t="s">
        <v>359</v>
      </c>
      <c r="H49" s="33">
        <v>10</v>
      </c>
      <c r="I49" s="33">
        <v>7.5</v>
      </c>
      <c r="J49" s="33" t="s">
        <v>28</v>
      </c>
      <c r="K49" s="33">
        <v>9</v>
      </c>
      <c r="L49" s="41"/>
      <c r="M49" s="41"/>
      <c r="N49" s="41"/>
      <c r="O49" s="110"/>
      <c r="P49" s="35">
        <v>5.5</v>
      </c>
      <c r="Q49" s="36">
        <f t="shared" si="5"/>
        <v>7.1</v>
      </c>
      <c r="R49" s="37" t="str">
        <f t="shared" si="6"/>
        <v>B</v>
      </c>
      <c r="S49" s="38" t="str">
        <f t="shared" si="7"/>
        <v>Khá</v>
      </c>
      <c r="T49" s="39" t="str">
        <f t="shared" si="8"/>
        <v/>
      </c>
      <c r="U49" s="40" t="s">
        <v>1929</v>
      </c>
      <c r="V49" s="3"/>
      <c r="W49" s="27"/>
      <c r="X49" s="78" t="str">
        <f t="shared" si="9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1748</v>
      </c>
      <c r="D50" s="30" t="s">
        <v>197</v>
      </c>
      <c r="E50" s="31" t="s">
        <v>1224</v>
      </c>
      <c r="F50" s="32" t="s">
        <v>1209</v>
      </c>
      <c r="G50" s="29" t="s">
        <v>299</v>
      </c>
      <c r="H50" s="33">
        <v>6</v>
      </c>
      <c r="I50" s="33">
        <v>7</v>
      </c>
      <c r="J50" s="33" t="s">
        <v>28</v>
      </c>
      <c r="K50" s="33">
        <v>9</v>
      </c>
      <c r="L50" s="41"/>
      <c r="M50" s="41"/>
      <c r="N50" s="41"/>
      <c r="O50" s="110"/>
      <c r="P50" s="35">
        <v>3</v>
      </c>
      <c r="Q50" s="36">
        <f t="shared" si="5"/>
        <v>5.3</v>
      </c>
      <c r="R50" s="37" t="str">
        <f t="shared" si="6"/>
        <v>D+</v>
      </c>
      <c r="S50" s="38" t="str">
        <f t="shared" si="7"/>
        <v>Trung bình yếu</v>
      </c>
      <c r="T50" s="39" t="str">
        <f t="shared" si="8"/>
        <v/>
      </c>
      <c r="U50" s="40" t="s">
        <v>1929</v>
      </c>
      <c r="V50" s="3"/>
      <c r="W50" s="27"/>
      <c r="X50" s="78" t="str">
        <f t="shared" si="9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1749</v>
      </c>
      <c r="D51" s="30" t="s">
        <v>185</v>
      </c>
      <c r="E51" s="31" t="s">
        <v>1499</v>
      </c>
      <c r="F51" s="32" t="s">
        <v>290</v>
      </c>
      <c r="G51" s="29" t="s">
        <v>249</v>
      </c>
      <c r="H51" s="33">
        <v>10</v>
      </c>
      <c r="I51" s="33">
        <v>8</v>
      </c>
      <c r="J51" s="33" t="s">
        <v>28</v>
      </c>
      <c r="K51" s="33">
        <v>9</v>
      </c>
      <c r="L51" s="41"/>
      <c r="M51" s="41"/>
      <c r="N51" s="41"/>
      <c r="O51" s="110"/>
      <c r="P51" s="35">
        <v>6</v>
      </c>
      <c r="Q51" s="36">
        <f t="shared" si="5"/>
        <v>7.4</v>
      </c>
      <c r="R51" s="37" t="str">
        <f t="shared" si="6"/>
        <v>B</v>
      </c>
      <c r="S51" s="38" t="str">
        <f t="shared" si="7"/>
        <v>Khá</v>
      </c>
      <c r="T51" s="39" t="str">
        <f t="shared" si="8"/>
        <v/>
      </c>
      <c r="U51" s="40" t="s">
        <v>1929</v>
      </c>
      <c r="V51" s="3"/>
      <c r="W51" s="27"/>
      <c r="X51" s="78" t="str">
        <f t="shared" si="9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1750</v>
      </c>
      <c r="D52" s="30" t="s">
        <v>1751</v>
      </c>
      <c r="E52" s="31" t="s">
        <v>1752</v>
      </c>
      <c r="F52" s="32" t="s">
        <v>856</v>
      </c>
      <c r="G52" s="29" t="s">
        <v>339</v>
      </c>
      <c r="H52" s="33">
        <v>6</v>
      </c>
      <c r="I52" s="33">
        <v>10</v>
      </c>
      <c r="J52" s="33" t="s">
        <v>28</v>
      </c>
      <c r="K52" s="33">
        <v>9.5</v>
      </c>
      <c r="L52" s="41"/>
      <c r="M52" s="41"/>
      <c r="N52" s="41"/>
      <c r="O52" s="110"/>
      <c r="P52" s="35">
        <v>6</v>
      </c>
      <c r="Q52" s="36">
        <f t="shared" si="5"/>
        <v>7.5</v>
      </c>
      <c r="R52" s="37" t="str">
        <f t="shared" si="6"/>
        <v>B</v>
      </c>
      <c r="S52" s="38" t="str">
        <f t="shared" si="7"/>
        <v>Khá</v>
      </c>
      <c r="T52" s="39" t="str">
        <f t="shared" si="8"/>
        <v/>
      </c>
      <c r="U52" s="40" t="s">
        <v>1929</v>
      </c>
      <c r="V52" s="3"/>
      <c r="W52" s="27"/>
      <c r="X52" s="78" t="str">
        <f t="shared" si="9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1753</v>
      </c>
      <c r="D53" s="30" t="s">
        <v>1754</v>
      </c>
      <c r="E53" s="31" t="s">
        <v>1755</v>
      </c>
      <c r="F53" s="32" t="s">
        <v>1002</v>
      </c>
      <c r="G53" s="29" t="s">
        <v>222</v>
      </c>
      <c r="H53" s="33">
        <v>10</v>
      </c>
      <c r="I53" s="33">
        <v>9</v>
      </c>
      <c r="J53" s="33" t="s">
        <v>28</v>
      </c>
      <c r="K53" s="33">
        <v>9</v>
      </c>
      <c r="L53" s="41"/>
      <c r="M53" s="41"/>
      <c r="N53" s="41"/>
      <c r="O53" s="110"/>
      <c r="P53" s="35">
        <v>6</v>
      </c>
      <c r="Q53" s="36">
        <f t="shared" si="5"/>
        <v>7.6</v>
      </c>
      <c r="R53" s="37" t="str">
        <f t="shared" si="6"/>
        <v>B</v>
      </c>
      <c r="S53" s="38" t="str">
        <f t="shared" si="7"/>
        <v>Khá</v>
      </c>
      <c r="T53" s="39" t="str">
        <f t="shared" si="8"/>
        <v/>
      </c>
      <c r="U53" s="40" t="s">
        <v>1929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1756</v>
      </c>
      <c r="D54" s="30" t="s">
        <v>111</v>
      </c>
      <c r="E54" s="31" t="s">
        <v>1757</v>
      </c>
      <c r="F54" s="32" t="s">
        <v>1291</v>
      </c>
      <c r="G54" s="29" t="s">
        <v>213</v>
      </c>
      <c r="H54" s="33">
        <v>6</v>
      </c>
      <c r="I54" s="33">
        <v>10</v>
      </c>
      <c r="J54" s="33" t="s">
        <v>28</v>
      </c>
      <c r="K54" s="33">
        <v>9</v>
      </c>
      <c r="L54" s="41"/>
      <c r="M54" s="41"/>
      <c r="N54" s="41"/>
      <c r="O54" s="110"/>
      <c r="P54" s="35">
        <v>3</v>
      </c>
      <c r="Q54" s="36">
        <f t="shared" si="5"/>
        <v>5.9</v>
      </c>
      <c r="R54" s="37" t="str">
        <f t="shared" si="6"/>
        <v>C</v>
      </c>
      <c r="S54" s="38" t="str">
        <f t="shared" si="7"/>
        <v>Trung bình</v>
      </c>
      <c r="T54" s="39" t="str">
        <f t="shared" si="8"/>
        <v/>
      </c>
      <c r="U54" s="40" t="s">
        <v>1929</v>
      </c>
      <c r="V54" s="3"/>
      <c r="W54" s="27"/>
      <c r="X54" s="78" t="str">
        <f t="shared" si="9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1758</v>
      </c>
      <c r="D55" s="30" t="s">
        <v>1138</v>
      </c>
      <c r="E55" s="31" t="s">
        <v>371</v>
      </c>
      <c r="F55" s="32" t="s">
        <v>1698</v>
      </c>
      <c r="G55" s="29" t="s">
        <v>339</v>
      </c>
      <c r="H55" s="33">
        <v>6</v>
      </c>
      <c r="I55" s="33">
        <v>10</v>
      </c>
      <c r="J55" s="33" t="s">
        <v>28</v>
      </c>
      <c r="K55" s="33">
        <v>9</v>
      </c>
      <c r="L55" s="41"/>
      <c r="M55" s="41"/>
      <c r="N55" s="41"/>
      <c r="O55" s="110"/>
      <c r="P55" s="35">
        <v>7.5</v>
      </c>
      <c r="Q55" s="36">
        <f t="shared" si="5"/>
        <v>8.1999999999999993</v>
      </c>
      <c r="R55" s="37" t="str">
        <f t="shared" si="6"/>
        <v>B+</v>
      </c>
      <c r="S55" s="38" t="str">
        <f t="shared" si="7"/>
        <v>Khá</v>
      </c>
      <c r="T55" s="39" t="str">
        <f t="shared" si="8"/>
        <v/>
      </c>
      <c r="U55" s="40" t="s">
        <v>1929</v>
      </c>
      <c r="V55" s="3"/>
      <c r="W55" s="27"/>
      <c r="X55" s="78" t="str">
        <f t="shared" si="9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1759</v>
      </c>
      <c r="D56" s="30" t="s">
        <v>1760</v>
      </c>
      <c r="E56" s="31" t="s">
        <v>162</v>
      </c>
      <c r="F56" s="32" t="s">
        <v>1761</v>
      </c>
      <c r="G56" s="29" t="s">
        <v>210</v>
      </c>
      <c r="H56" s="33">
        <v>0</v>
      </c>
      <c r="I56" s="33">
        <v>0</v>
      </c>
      <c r="J56" s="33" t="s">
        <v>28</v>
      </c>
      <c r="K56" s="33">
        <v>0</v>
      </c>
      <c r="L56" s="41"/>
      <c r="M56" s="41"/>
      <c r="N56" s="41"/>
      <c r="O56" s="110"/>
      <c r="P56" s="35" t="s">
        <v>1934</v>
      </c>
      <c r="Q56" s="36">
        <f t="shared" si="5"/>
        <v>0</v>
      </c>
      <c r="R56" s="37" t="str">
        <f t="shared" si="6"/>
        <v>F</v>
      </c>
      <c r="S56" s="38" t="str">
        <f t="shared" si="7"/>
        <v>Kém</v>
      </c>
      <c r="T56" s="39" t="str">
        <f t="shared" si="8"/>
        <v>Không đủ ĐKDT</v>
      </c>
      <c r="U56" s="40" t="s">
        <v>1929</v>
      </c>
      <c r="V56" s="3"/>
      <c r="W56" s="27"/>
      <c r="X56" s="78" t="str">
        <f t="shared" si="9"/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1762</v>
      </c>
      <c r="D57" s="30" t="s">
        <v>1763</v>
      </c>
      <c r="E57" s="31" t="s">
        <v>162</v>
      </c>
      <c r="F57" s="32" t="s">
        <v>1022</v>
      </c>
      <c r="G57" s="29" t="s">
        <v>213</v>
      </c>
      <c r="H57" s="33">
        <v>10</v>
      </c>
      <c r="I57" s="33">
        <v>10</v>
      </c>
      <c r="J57" s="33" t="s">
        <v>28</v>
      </c>
      <c r="K57" s="33">
        <v>9</v>
      </c>
      <c r="L57" s="41"/>
      <c r="M57" s="41"/>
      <c r="N57" s="41"/>
      <c r="O57" s="110"/>
      <c r="P57" s="35">
        <v>9.5</v>
      </c>
      <c r="Q57" s="36">
        <f t="shared" si="5"/>
        <v>9.6</v>
      </c>
      <c r="R57" s="37" t="str">
        <f t="shared" si="6"/>
        <v>A+</v>
      </c>
      <c r="S57" s="38" t="str">
        <f t="shared" si="7"/>
        <v>Giỏi</v>
      </c>
      <c r="T57" s="39" t="str">
        <f t="shared" si="8"/>
        <v/>
      </c>
      <c r="U57" s="40" t="s">
        <v>1929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1764</v>
      </c>
      <c r="D58" s="30" t="s">
        <v>283</v>
      </c>
      <c r="E58" s="31" t="s">
        <v>1251</v>
      </c>
      <c r="F58" s="32" t="s">
        <v>768</v>
      </c>
      <c r="G58" s="29" t="s">
        <v>339</v>
      </c>
      <c r="H58" s="33">
        <v>10</v>
      </c>
      <c r="I58" s="33">
        <v>10</v>
      </c>
      <c r="J58" s="33" t="s">
        <v>28</v>
      </c>
      <c r="K58" s="33">
        <v>9</v>
      </c>
      <c r="L58" s="41"/>
      <c r="M58" s="41"/>
      <c r="N58" s="41"/>
      <c r="O58" s="110"/>
      <c r="P58" s="35">
        <v>9.5</v>
      </c>
      <c r="Q58" s="36">
        <f t="shared" si="5"/>
        <v>9.6</v>
      </c>
      <c r="R58" s="37" t="str">
        <f t="shared" si="6"/>
        <v>A+</v>
      </c>
      <c r="S58" s="38" t="str">
        <f t="shared" si="7"/>
        <v>Giỏi</v>
      </c>
      <c r="T58" s="39" t="str">
        <f t="shared" si="8"/>
        <v/>
      </c>
      <c r="U58" s="40" t="s">
        <v>1929</v>
      </c>
      <c r="V58" s="3"/>
      <c r="W58" s="27"/>
      <c r="X58" s="78" t="str">
        <f t="shared" si="9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1765</v>
      </c>
      <c r="D59" s="30" t="s">
        <v>837</v>
      </c>
      <c r="E59" s="31" t="s">
        <v>1766</v>
      </c>
      <c r="F59" s="32" t="s">
        <v>237</v>
      </c>
      <c r="G59" s="29" t="s">
        <v>275</v>
      </c>
      <c r="H59" s="33">
        <v>10</v>
      </c>
      <c r="I59" s="33">
        <v>6</v>
      </c>
      <c r="J59" s="33" t="s">
        <v>28</v>
      </c>
      <c r="K59" s="33">
        <v>9</v>
      </c>
      <c r="L59" s="41"/>
      <c r="M59" s="41"/>
      <c r="N59" s="41"/>
      <c r="O59" s="110"/>
      <c r="P59" s="35">
        <v>5.5</v>
      </c>
      <c r="Q59" s="36">
        <f t="shared" si="5"/>
        <v>6.8</v>
      </c>
      <c r="R59" s="37" t="str">
        <f t="shared" si="6"/>
        <v>C+</v>
      </c>
      <c r="S59" s="38" t="str">
        <f t="shared" si="7"/>
        <v>Trung bình</v>
      </c>
      <c r="T59" s="39" t="str">
        <f t="shared" si="8"/>
        <v/>
      </c>
      <c r="U59" s="40" t="s">
        <v>1929</v>
      </c>
      <c r="V59" s="3"/>
      <c r="W59" s="27"/>
      <c r="X59" s="78" t="str">
        <f t="shared" si="9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1767</v>
      </c>
      <c r="D60" s="30" t="s">
        <v>1768</v>
      </c>
      <c r="E60" s="31" t="s">
        <v>1254</v>
      </c>
      <c r="F60" s="32" t="s">
        <v>1285</v>
      </c>
      <c r="G60" s="29" t="s">
        <v>249</v>
      </c>
      <c r="H60" s="33">
        <v>10</v>
      </c>
      <c r="I60" s="33">
        <v>8.5</v>
      </c>
      <c r="J60" s="33" t="s">
        <v>28</v>
      </c>
      <c r="K60" s="33">
        <v>9.5</v>
      </c>
      <c r="L60" s="41"/>
      <c r="M60" s="41"/>
      <c r="N60" s="41"/>
      <c r="O60" s="110"/>
      <c r="P60" s="35">
        <v>10</v>
      </c>
      <c r="Q60" s="36">
        <f t="shared" si="5"/>
        <v>9.6</v>
      </c>
      <c r="R60" s="37" t="str">
        <f t="shared" si="6"/>
        <v>A+</v>
      </c>
      <c r="S60" s="38" t="str">
        <f t="shared" si="7"/>
        <v>Giỏi</v>
      </c>
      <c r="T60" s="39" t="str">
        <f t="shared" si="8"/>
        <v/>
      </c>
      <c r="U60" s="40" t="s">
        <v>1929</v>
      </c>
      <c r="V60" s="3"/>
      <c r="W60" s="27"/>
      <c r="X60" s="78" t="str">
        <f t="shared" si="9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1769</v>
      </c>
      <c r="D61" s="30" t="s">
        <v>1073</v>
      </c>
      <c r="E61" s="31" t="s">
        <v>580</v>
      </c>
      <c r="F61" s="32" t="s">
        <v>1068</v>
      </c>
      <c r="G61" s="29" t="s">
        <v>213</v>
      </c>
      <c r="H61" s="33">
        <v>6</v>
      </c>
      <c r="I61" s="33">
        <v>7</v>
      </c>
      <c r="J61" s="33" t="s">
        <v>28</v>
      </c>
      <c r="K61" s="33">
        <v>9.5</v>
      </c>
      <c r="L61" s="41"/>
      <c r="M61" s="41"/>
      <c r="N61" s="41"/>
      <c r="O61" s="110"/>
      <c r="P61" s="35">
        <v>8</v>
      </c>
      <c r="Q61" s="36">
        <f t="shared" si="5"/>
        <v>7.9</v>
      </c>
      <c r="R61" s="37" t="str">
        <f t="shared" si="6"/>
        <v>B</v>
      </c>
      <c r="S61" s="38" t="str">
        <f t="shared" si="7"/>
        <v>Khá</v>
      </c>
      <c r="T61" s="39" t="str">
        <f t="shared" si="8"/>
        <v/>
      </c>
      <c r="U61" s="40" t="s">
        <v>1929</v>
      </c>
      <c r="V61" s="3"/>
      <c r="W61" s="27"/>
      <c r="X61" s="78" t="str">
        <f t="shared" si="9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1770</v>
      </c>
      <c r="D62" s="30" t="s">
        <v>173</v>
      </c>
      <c r="E62" s="31" t="s">
        <v>174</v>
      </c>
      <c r="F62" s="32" t="s">
        <v>1771</v>
      </c>
      <c r="G62" s="29" t="s">
        <v>257</v>
      </c>
      <c r="H62" s="33">
        <v>10</v>
      </c>
      <c r="I62" s="33">
        <v>8.5</v>
      </c>
      <c r="J62" s="33" t="s">
        <v>28</v>
      </c>
      <c r="K62" s="33">
        <v>9</v>
      </c>
      <c r="L62" s="41"/>
      <c r="M62" s="41"/>
      <c r="N62" s="41"/>
      <c r="O62" s="110"/>
      <c r="P62" s="35">
        <v>9</v>
      </c>
      <c r="Q62" s="36">
        <f t="shared" si="5"/>
        <v>9</v>
      </c>
      <c r="R62" s="37" t="str">
        <f t="shared" si="6"/>
        <v>A+</v>
      </c>
      <c r="S62" s="38" t="str">
        <f t="shared" si="7"/>
        <v>Giỏi</v>
      </c>
      <c r="T62" s="39" t="str">
        <f t="shared" si="8"/>
        <v/>
      </c>
      <c r="U62" s="40" t="s">
        <v>1929</v>
      </c>
      <c r="V62" s="3"/>
      <c r="W62" s="27"/>
      <c r="X62" s="78" t="str">
        <f t="shared" si="9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1772</v>
      </c>
      <c r="D63" s="30" t="s">
        <v>454</v>
      </c>
      <c r="E63" s="31" t="s">
        <v>1773</v>
      </c>
      <c r="F63" s="32" t="s">
        <v>1774</v>
      </c>
      <c r="G63" s="29" t="s">
        <v>339</v>
      </c>
      <c r="H63" s="33">
        <v>10</v>
      </c>
      <c r="I63" s="33">
        <v>9.5</v>
      </c>
      <c r="J63" s="33" t="s">
        <v>28</v>
      </c>
      <c r="K63" s="33">
        <v>9</v>
      </c>
      <c r="L63" s="41"/>
      <c r="M63" s="41"/>
      <c r="N63" s="41"/>
      <c r="O63" s="110"/>
      <c r="P63" s="35">
        <v>7.5</v>
      </c>
      <c r="Q63" s="36">
        <f t="shared" si="5"/>
        <v>8.5</v>
      </c>
      <c r="R63" s="37" t="str">
        <f t="shared" si="6"/>
        <v>A</v>
      </c>
      <c r="S63" s="38" t="str">
        <f t="shared" si="7"/>
        <v>Giỏi</v>
      </c>
      <c r="T63" s="39" t="str">
        <f t="shared" si="8"/>
        <v/>
      </c>
      <c r="U63" s="40" t="s">
        <v>1929</v>
      </c>
      <c r="V63" s="3"/>
      <c r="W63" s="27"/>
      <c r="X63" s="78" t="str">
        <f t="shared" si="9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1775</v>
      </c>
      <c r="D64" s="30" t="s">
        <v>1776</v>
      </c>
      <c r="E64" s="31" t="s">
        <v>1067</v>
      </c>
      <c r="F64" s="32" t="s">
        <v>636</v>
      </c>
      <c r="G64" s="29" t="s">
        <v>222</v>
      </c>
      <c r="H64" s="33">
        <v>10</v>
      </c>
      <c r="I64" s="33">
        <v>7.5</v>
      </c>
      <c r="J64" s="33" t="s">
        <v>28</v>
      </c>
      <c r="K64" s="33">
        <v>9</v>
      </c>
      <c r="L64" s="41"/>
      <c r="M64" s="41"/>
      <c r="N64" s="41"/>
      <c r="O64" s="110"/>
      <c r="P64" s="35">
        <v>7.5</v>
      </c>
      <c r="Q64" s="36">
        <f t="shared" si="5"/>
        <v>8.1</v>
      </c>
      <c r="R64" s="37" t="str">
        <f t="shared" si="6"/>
        <v>B+</v>
      </c>
      <c r="S64" s="38" t="str">
        <f t="shared" si="7"/>
        <v>Khá</v>
      </c>
      <c r="T64" s="39" t="str">
        <f t="shared" si="8"/>
        <v/>
      </c>
      <c r="U64" s="40" t="s">
        <v>1929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1777</v>
      </c>
      <c r="D65" s="30" t="s">
        <v>188</v>
      </c>
      <c r="E65" s="31" t="s">
        <v>752</v>
      </c>
      <c r="F65" s="32" t="s">
        <v>792</v>
      </c>
      <c r="G65" s="29" t="s">
        <v>339</v>
      </c>
      <c r="H65" s="33">
        <v>10</v>
      </c>
      <c r="I65" s="33">
        <v>8</v>
      </c>
      <c r="J65" s="33" t="s">
        <v>28</v>
      </c>
      <c r="K65" s="33">
        <v>9.5</v>
      </c>
      <c r="L65" s="41"/>
      <c r="M65" s="41"/>
      <c r="N65" s="41"/>
      <c r="O65" s="110"/>
      <c r="P65" s="35">
        <v>8</v>
      </c>
      <c r="Q65" s="36">
        <f t="shared" si="5"/>
        <v>8.5</v>
      </c>
      <c r="R65" s="37" t="str">
        <f t="shared" si="6"/>
        <v>A</v>
      </c>
      <c r="S65" s="38" t="str">
        <f t="shared" si="7"/>
        <v>Giỏi</v>
      </c>
      <c r="T65" s="39" t="str">
        <f t="shared" si="8"/>
        <v/>
      </c>
      <c r="U65" s="40" t="s">
        <v>1929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1778</v>
      </c>
      <c r="D66" s="30" t="s">
        <v>1238</v>
      </c>
      <c r="E66" s="31" t="s">
        <v>178</v>
      </c>
      <c r="F66" s="32" t="s">
        <v>351</v>
      </c>
      <c r="G66" s="29" t="s">
        <v>199</v>
      </c>
      <c r="H66" s="33">
        <v>0</v>
      </c>
      <c r="I66" s="33">
        <v>0</v>
      </c>
      <c r="J66" s="33" t="s">
        <v>28</v>
      </c>
      <c r="K66" s="33">
        <v>0</v>
      </c>
      <c r="L66" s="41"/>
      <c r="M66" s="41"/>
      <c r="N66" s="41"/>
      <c r="O66" s="110"/>
      <c r="P66" s="35" t="s">
        <v>1934</v>
      </c>
      <c r="Q66" s="36">
        <f t="shared" si="5"/>
        <v>0</v>
      </c>
      <c r="R66" s="37" t="str">
        <f t="shared" si="6"/>
        <v>F</v>
      </c>
      <c r="S66" s="38" t="str">
        <f t="shared" si="7"/>
        <v>Kém</v>
      </c>
      <c r="T66" s="39" t="str">
        <f t="shared" si="8"/>
        <v>Không đủ ĐKDT</v>
      </c>
      <c r="U66" s="40" t="s">
        <v>1929</v>
      </c>
      <c r="V66" s="3"/>
      <c r="W66" s="27"/>
      <c r="X66" s="78" t="str">
        <f t="shared" si="9"/>
        <v>Học lại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1779</v>
      </c>
      <c r="D67" s="30" t="s">
        <v>1780</v>
      </c>
      <c r="E67" s="31" t="s">
        <v>389</v>
      </c>
      <c r="F67" s="32" t="s">
        <v>1781</v>
      </c>
      <c r="G67" s="29" t="s">
        <v>249</v>
      </c>
      <c r="H67" s="33">
        <v>10</v>
      </c>
      <c r="I67" s="33">
        <v>8</v>
      </c>
      <c r="J67" s="33" t="s">
        <v>28</v>
      </c>
      <c r="K67" s="33">
        <v>9.5</v>
      </c>
      <c r="L67" s="41"/>
      <c r="M67" s="41"/>
      <c r="N67" s="41"/>
      <c r="O67" s="110"/>
      <c r="P67" s="35">
        <v>7.5</v>
      </c>
      <c r="Q67" s="36">
        <f t="shared" si="5"/>
        <v>8.3000000000000007</v>
      </c>
      <c r="R67" s="37" t="str">
        <f t="shared" si="6"/>
        <v>B+</v>
      </c>
      <c r="S67" s="38" t="str">
        <f t="shared" si="7"/>
        <v>Khá</v>
      </c>
      <c r="T67" s="39" t="str">
        <f t="shared" si="8"/>
        <v/>
      </c>
      <c r="U67" s="40" t="s">
        <v>1929</v>
      </c>
      <c r="V67" s="3"/>
      <c r="W67" s="27"/>
      <c r="X67" s="78" t="str">
        <f t="shared" si="9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1782</v>
      </c>
      <c r="D68" s="30" t="s">
        <v>1783</v>
      </c>
      <c r="E68" s="31" t="s">
        <v>407</v>
      </c>
      <c r="F68" s="32" t="s">
        <v>253</v>
      </c>
      <c r="G68" s="29" t="s">
        <v>213</v>
      </c>
      <c r="H68" s="33">
        <v>10</v>
      </c>
      <c r="I68" s="33">
        <v>10</v>
      </c>
      <c r="J68" s="33" t="s">
        <v>28</v>
      </c>
      <c r="K68" s="33">
        <v>9</v>
      </c>
      <c r="L68" s="41"/>
      <c r="M68" s="41"/>
      <c r="N68" s="41"/>
      <c r="O68" s="110"/>
      <c r="P68" s="35">
        <v>8</v>
      </c>
      <c r="Q68" s="36">
        <f t="shared" si="5"/>
        <v>8.8000000000000007</v>
      </c>
      <c r="R68" s="37" t="str">
        <f t="shared" si="6"/>
        <v>A</v>
      </c>
      <c r="S68" s="38" t="str">
        <f t="shared" si="7"/>
        <v>Giỏi</v>
      </c>
      <c r="T68" s="39" t="str">
        <f t="shared" si="8"/>
        <v/>
      </c>
      <c r="U68" s="40" t="s">
        <v>1929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1784</v>
      </c>
      <c r="D69" s="30" t="s">
        <v>837</v>
      </c>
      <c r="E69" s="31" t="s">
        <v>601</v>
      </c>
      <c r="F69" s="32" t="s">
        <v>585</v>
      </c>
      <c r="G69" s="29" t="s">
        <v>234</v>
      </c>
      <c r="H69" s="33">
        <v>10</v>
      </c>
      <c r="I69" s="33">
        <v>8</v>
      </c>
      <c r="J69" s="33" t="s">
        <v>28</v>
      </c>
      <c r="K69" s="33">
        <v>9</v>
      </c>
      <c r="L69" s="41"/>
      <c r="M69" s="41"/>
      <c r="N69" s="41"/>
      <c r="O69" s="110"/>
      <c r="P69" s="35">
        <v>8</v>
      </c>
      <c r="Q69" s="36">
        <f t="shared" si="5"/>
        <v>8.4</v>
      </c>
      <c r="R69" s="37" t="str">
        <f t="shared" si="6"/>
        <v>B+</v>
      </c>
      <c r="S69" s="38" t="str">
        <f t="shared" si="7"/>
        <v>Khá</v>
      </c>
      <c r="T69" s="39" t="str">
        <f t="shared" si="8"/>
        <v/>
      </c>
      <c r="U69" s="40" t="s">
        <v>1929</v>
      </c>
      <c r="V69" s="3"/>
      <c r="W69" s="27"/>
      <c r="X69" s="78" t="str">
        <f t="shared" si="9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1785</v>
      </c>
      <c r="D70" s="30" t="s">
        <v>364</v>
      </c>
      <c r="E70" s="31" t="s">
        <v>601</v>
      </c>
      <c r="F70" s="32" t="s">
        <v>761</v>
      </c>
      <c r="G70" s="29" t="s">
        <v>359</v>
      </c>
      <c r="H70" s="33">
        <v>6</v>
      </c>
      <c r="I70" s="33">
        <v>5.5</v>
      </c>
      <c r="J70" s="33" t="s">
        <v>28</v>
      </c>
      <c r="K70" s="33">
        <v>9</v>
      </c>
      <c r="L70" s="41"/>
      <c r="M70" s="41"/>
      <c r="N70" s="41"/>
      <c r="O70" s="110"/>
      <c r="P70" s="35">
        <v>8.5</v>
      </c>
      <c r="Q70" s="36">
        <f t="shared" si="5"/>
        <v>7.8</v>
      </c>
      <c r="R70" s="37" t="str">
        <f t="shared" si="6"/>
        <v>B</v>
      </c>
      <c r="S70" s="38" t="str">
        <f t="shared" si="7"/>
        <v>Khá</v>
      </c>
      <c r="T70" s="39" t="str">
        <f t="shared" si="8"/>
        <v/>
      </c>
      <c r="U70" s="40" t="s">
        <v>1929</v>
      </c>
      <c r="V70" s="3"/>
      <c r="W70" s="27"/>
      <c r="X70" s="78" t="str">
        <f t="shared" si="9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1786</v>
      </c>
      <c r="D71" s="30" t="s">
        <v>115</v>
      </c>
      <c r="E71" s="31" t="s">
        <v>601</v>
      </c>
      <c r="F71" s="32" t="s">
        <v>446</v>
      </c>
      <c r="G71" s="29" t="s">
        <v>339</v>
      </c>
      <c r="H71" s="33">
        <v>10</v>
      </c>
      <c r="I71" s="33">
        <v>3</v>
      </c>
      <c r="J71" s="33" t="s">
        <v>28</v>
      </c>
      <c r="K71" s="33">
        <v>9</v>
      </c>
      <c r="L71" s="41"/>
      <c r="M71" s="41"/>
      <c r="N71" s="41"/>
      <c r="O71" s="110"/>
      <c r="P71" s="35">
        <v>7</v>
      </c>
      <c r="Q71" s="36">
        <f t="shared" si="5"/>
        <v>6.9</v>
      </c>
      <c r="R71" s="37" t="str">
        <f t="shared" si="6"/>
        <v>C+</v>
      </c>
      <c r="S71" s="38" t="str">
        <f t="shared" si="7"/>
        <v>Trung bình</v>
      </c>
      <c r="T71" s="39" t="str">
        <f t="shared" si="8"/>
        <v/>
      </c>
      <c r="U71" s="40" t="s">
        <v>1929</v>
      </c>
      <c r="V71" s="3"/>
      <c r="W71" s="27"/>
      <c r="X71" s="78" t="str">
        <f t="shared" si="9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1787</v>
      </c>
      <c r="D72" s="30" t="s">
        <v>310</v>
      </c>
      <c r="E72" s="31" t="s">
        <v>601</v>
      </c>
      <c r="F72" s="32" t="s">
        <v>1394</v>
      </c>
      <c r="G72" s="29" t="s">
        <v>275</v>
      </c>
      <c r="H72" s="33">
        <v>10</v>
      </c>
      <c r="I72" s="33">
        <v>5</v>
      </c>
      <c r="J72" s="33" t="s">
        <v>28</v>
      </c>
      <c r="K72" s="33">
        <v>9</v>
      </c>
      <c r="L72" s="41"/>
      <c r="M72" s="41"/>
      <c r="N72" s="41"/>
      <c r="O72" s="110"/>
      <c r="P72" s="35">
        <v>2.5</v>
      </c>
      <c r="Q72" s="36">
        <f t="shared" si="5"/>
        <v>5.0999999999999996</v>
      </c>
      <c r="R72" s="37" t="str">
        <f t="shared" si="6"/>
        <v>D+</v>
      </c>
      <c r="S72" s="38" t="str">
        <f t="shared" si="7"/>
        <v>Trung bình yếu</v>
      </c>
      <c r="T72" s="39" t="str">
        <f t="shared" si="8"/>
        <v/>
      </c>
      <c r="U72" s="40" t="s">
        <v>1929</v>
      </c>
      <c r="V72" s="3"/>
      <c r="W72" s="27"/>
      <c r="X72" s="78" t="str">
        <f t="shared" si="9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1788</v>
      </c>
      <c r="D73" s="30" t="s">
        <v>712</v>
      </c>
      <c r="E73" s="31" t="s">
        <v>189</v>
      </c>
      <c r="F73" s="32" t="s">
        <v>298</v>
      </c>
      <c r="G73" s="29" t="s">
        <v>257</v>
      </c>
      <c r="H73" s="33">
        <v>10</v>
      </c>
      <c r="I73" s="33">
        <v>9</v>
      </c>
      <c r="J73" s="33" t="s">
        <v>28</v>
      </c>
      <c r="K73" s="33">
        <v>9</v>
      </c>
      <c r="L73" s="41"/>
      <c r="M73" s="41"/>
      <c r="N73" s="41"/>
      <c r="O73" s="110"/>
      <c r="P73" s="35">
        <v>9</v>
      </c>
      <c r="Q73" s="36">
        <f t="shared" si="5"/>
        <v>9.1</v>
      </c>
      <c r="R73" s="37" t="str">
        <f t="shared" si="6"/>
        <v>A+</v>
      </c>
      <c r="S73" s="38" t="str">
        <f t="shared" si="7"/>
        <v>Giỏi</v>
      </c>
      <c r="T73" s="39" t="str">
        <f t="shared" si="8"/>
        <v/>
      </c>
      <c r="U73" s="40" t="s">
        <v>1929</v>
      </c>
      <c r="V73" s="3"/>
      <c r="W73" s="27"/>
      <c r="X73" s="78" t="str">
        <f t="shared" si="9"/>
        <v>Đạt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1789</v>
      </c>
      <c r="D74" s="30" t="s">
        <v>197</v>
      </c>
      <c r="E74" s="31" t="s">
        <v>1790</v>
      </c>
      <c r="F74" s="32" t="s">
        <v>768</v>
      </c>
      <c r="G74" s="29" t="s">
        <v>213</v>
      </c>
      <c r="H74" s="33">
        <v>10</v>
      </c>
      <c r="I74" s="33">
        <v>6.5</v>
      </c>
      <c r="J74" s="33" t="s">
        <v>28</v>
      </c>
      <c r="K74" s="33">
        <v>9</v>
      </c>
      <c r="L74" s="41"/>
      <c r="M74" s="41"/>
      <c r="N74" s="41"/>
      <c r="O74" s="110"/>
      <c r="P74" s="35">
        <v>4</v>
      </c>
      <c r="Q74" s="36">
        <f t="shared" ref="Q74:Q76" si="10">ROUND(SUMPRODUCT(H74:P74,$H$9:$P$9)/100,1)</f>
        <v>6.1</v>
      </c>
      <c r="R74" s="37" t="str">
        <f t="shared" si="6"/>
        <v>C</v>
      </c>
      <c r="S74" s="38" t="str">
        <f t="shared" si="7"/>
        <v>Trung bình</v>
      </c>
      <c r="T74" s="39" t="str">
        <f t="shared" si="8"/>
        <v/>
      </c>
      <c r="U74" s="40" t="s">
        <v>1929</v>
      </c>
      <c r="V74" s="3"/>
      <c r="W74" s="27"/>
      <c r="X74" s="78" t="str">
        <f t="shared" si="9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1791</v>
      </c>
      <c r="D75" s="30" t="s">
        <v>1792</v>
      </c>
      <c r="E75" s="31" t="s">
        <v>607</v>
      </c>
      <c r="F75" s="32" t="s">
        <v>1793</v>
      </c>
      <c r="G75" s="29" t="s">
        <v>339</v>
      </c>
      <c r="H75" s="33">
        <v>10</v>
      </c>
      <c r="I75" s="33">
        <v>8</v>
      </c>
      <c r="J75" s="33" t="s">
        <v>28</v>
      </c>
      <c r="K75" s="33">
        <v>9</v>
      </c>
      <c r="L75" s="41"/>
      <c r="M75" s="41"/>
      <c r="N75" s="41"/>
      <c r="O75" s="110"/>
      <c r="P75" s="35">
        <v>8</v>
      </c>
      <c r="Q75" s="36">
        <f t="shared" si="10"/>
        <v>8.4</v>
      </c>
      <c r="R75" s="37" t="str">
        <f t="shared" si="6"/>
        <v>B+</v>
      </c>
      <c r="S75" s="38" t="str">
        <f t="shared" si="7"/>
        <v>Khá</v>
      </c>
      <c r="T75" s="39" t="str">
        <f t="shared" si="8"/>
        <v/>
      </c>
      <c r="U75" s="40" t="s">
        <v>1929</v>
      </c>
      <c r="V75" s="3"/>
      <c r="W75" s="27"/>
      <c r="X75" s="78" t="str">
        <f t="shared" si="9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30" customHeight="1">
      <c r="B76" s="28">
        <v>67</v>
      </c>
      <c r="C76" s="29" t="s">
        <v>1794</v>
      </c>
      <c r="D76" s="30" t="s">
        <v>1795</v>
      </c>
      <c r="E76" s="31" t="s">
        <v>1796</v>
      </c>
      <c r="F76" s="32" t="s">
        <v>476</v>
      </c>
      <c r="G76" s="29" t="s">
        <v>222</v>
      </c>
      <c r="H76" s="33">
        <v>10</v>
      </c>
      <c r="I76" s="33">
        <v>9</v>
      </c>
      <c r="J76" s="33" t="s">
        <v>28</v>
      </c>
      <c r="K76" s="33">
        <v>9</v>
      </c>
      <c r="L76" s="41"/>
      <c r="M76" s="41"/>
      <c r="N76" s="41"/>
      <c r="O76" s="110"/>
      <c r="P76" s="35">
        <v>10</v>
      </c>
      <c r="Q76" s="36">
        <f t="shared" si="10"/>
        <v>9.6</v>
      </c>
      <c r="R76" s="37" t="str">
        <f t="shared" si="6"/>
        <v>A+</v>
      </c>
      <c r="S76" s="38" t="str">
        <f t="shared" si="7"/>
        <v>Giỏi</v>
      </c>
      <c r="T76" s="39" t="str">
        <f t="shared" si="8"/>
        <v/>
      </c>
      <c r="U76" s="40" t="s">
        <v>1929</v>
      </c>
      <c r="V76" s="3"/>
      <c r="W76" s="27"/>
      <c r="X76" s="78" t="str">
        <f t="shared" si="9"/>
        <v>Đạt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9" customHeight="1">
      <c r="A77" s="2"/>
      <c r="B77" s="42"/>
      <c r="C77" s="4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47"/>
      <c r="V77" s="3"/>
    </row>
    <row r="78" spans="1:39">
      <c r="A78" s="2"/>
      <c r="B78" s="153" t="s">
        <v>29</v>
      </c>
      <c r="C78" s="153"/>
      <c r="D78" s="43"/>
      <c r="E78" s="44"/>
      <c r="F78" s="44"/>
      <c r="G78" s="44"/>
      <c r="H78" s="45"/>
      <c r="I78" s="46"/>
      <c r="J78" s="46"/>
      <c r="K78" s="47"/>
      <c r="L78" s="47"/>
      <c r="M78" s="47"/>
      <c r="N78" s="47"/>
      <c r="O78" s="111"/>
      <c r="P78" s="47"/>
      <c r="Q78" s="47"/>
      <c r="R78" s="47"/>
      <c r="S78" s="47"/>
      <c r="T78" s="47"/>
      <c r="U78" s="47"/>
      <c r="V78" s="3"/>
    </row>
    <row r="79" spans="1:39" ht="16.5" customHeight="1">
      <c r="A79" s="2"/>
      <c r="B79" s="48" t="s">
        <v>30</v>
      </c>
      <c r="C79" s="48"/>
      <c r="D79" s="49">
        <f>+$AA$8</f>
        <v>67</v>
      </c>
      <c r="E79" s="50" t="s">
        <v>31</v>
      </c>
      <c r="F79" s="124" t="s">
        <v>32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1">
        <f>$AA$8 -COUNTIF($T$9:$T$266,"Vắng") -COUNTIF($T$9:$T$266,"Vắng có phép") - COUNTIF($T$9:$T$266,"Đình chỉ thi") - COUNTIF($T$9:$T$266,"Không đủ ĐKDT")</f>
        <v>61</v>
      </c>
      <c r="Q79" s="51"/>
      <c r="R79" s="51"/>
      <c r="S79" s="52"/>
      <c r="T79" s="53" t="s">
        <v>31</v>
      </c>
      <c r="U79" s="52"/>
      <c r="V79" s="3"/>
    </row>
    <row r="80" spans="1:39" ht="16.5" customHeight="1">
      <c r="A80" s="2"/>
      <c r="B80" s="48" t="s">
        <v>33</v>
      </c>
      <c r="C80" s="48"/>
      <c r="D80" s="49">
        <f>+$AL$8</f>
        <v>59</v>
      </c>
      <c r="E80" s="50" t="s">
        <v>31</v>
      </c>
      <c r="F80" s="124" t="s">
        <v>34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4">
        <f>COUNTIF($T$9:$T$142,"Vắng")</f>
        <v>0</v>
      </c>
      <c r="Q80" s="54"/>
      <c r="R80" s="54"/>
      <c r="S80" s="55"/>
      <c r="T80" s="53" t="s">
        <v>31</v>
      </c>
      <c r="U80" s="55"/>
      <c r="V80" s="3"/>
    </row>
    <row r="81" spans="1:39" ht="16.5" customHeight="1">
      <c r="A81" s="2"/>
      <c r="B81" s="48" t="s">
        <v>48</v>
      </c>
      <c r="C81" s="48"/>
      <c r="D81" s="64">
        <f>COUNTIF(X10:X76,"Học lại")</f>
        <v>8</v>
      </c>
      <c r="E81" s="50" t="s">
        <v>31</v>
      </c>
      <c r="F81" s="124" t="s">
        <v>49</v>
      </c>
      <c r="G81" s="124"/>
      <c r="H81" s="124"/>
      <c r="I81" s="124"/>
      <c r="J81" s="124"/>
      <c r="K81" s="124"/>
      <c r="L81" s="124"/>
      <c r="M81" s="124"/>
      <c r="N81" s="124"/>
      <c r="O81" s="124"/>
      <c r="P81" s="51">
        <f>COUNTIF($T$9:$T$142,"Vắng có phép")</f>
        <v>0</v>
      </c>
      <c r="Q81" s="51"/>
      <c r="R81" s="51"/>
      <c r="S81" s="52"/>
      <c r="T81" s="53" t="s">
        <v>31</v>
      </c>
      <c r="U81" s="52"/>
      <c r="V81" s="3"/>
    </row>
    <row r="82" spans="1:39" ht="3" customHeight="1">
      <c r="A82" s="2"/>
      <c r="B82" s="42"/>
      <c r="C82" s="43"/>
      <c r="D82" s="43"/>
      <c r="E82" s="44"/>
      <c r="F82" s="44"/>
      <c r="G82" s="44"/>
      <c r="H82" s="45"/>
      <c r="I82" s="46"/>
      <c r="J82" s="46"/>
      <c r="K82" s="47"/>
      <c r="L82" s="47"/>
      <c r="M82" s="47"/>
      <c r="N82" s="47"/>
      <c r="O82" s="111"/>
      <c r="P82" s="47"/>
      <c r="Q82" s="47"/>
      <c r="R82" s="47"/>
      <c r="S82" s="47"/>
      <c r="T82" s="47"/>
      <c r="U82" s="47"/>
      <c r="V82" s="3"/>
    </row>
    <row r="83" spans="1:39" ht="15.75">
      <c r="B83" s="83" t="s">
        <v>50</v>
      </c>
      <c r="C83" s="83"/>
      <c r="D83" s="84">
        <f>COUNTIF(X10:X76,"Thi lại")</f>
        <v>0</v>
      </c>
      <c r="E83" s="85" t="s">
        <v>31</v>
      </c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24.75" customHeight="1">
      <c r="B84" s="83"/>
      <c r="C84" s="83"/>
      <c r="D84" s="84"/>
      <c r="E84" s="85"/>
      <c r="F84" s="3"/>
      <c r="G84" s="3"/>
      <c r="H84" s="3"/>
      <c r="I84" s="3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3"/>
    </row>
    <row r="85" spans="1:39" ht="15.75">
      <c r="A85" s="56"/>
      <c r="B85" s="144"/>
      <c r="C85" s="144"/>
      <c r="D85" s="144"/>
      <c r="E85" s="144"/>
      <c r="F85" s="144"/>
      <c r="G85" s="144"/>
      <c r="H85" s="144"/>
      <c r="I85" s="57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3"/>
    </row>
    <row r="86" spans="1:39" ht="4.5" customHeight="1">
      <c r="A86" s="2"/>
      <c r="B86" s="42"/>
      <c r="C86" s="58"/>
      <c r="D86" s="58"/>
      <c r="E86" s="59"/>
      <c r="F86" s="59"/>
      <c r="G86" s="59"/>
      <c r="H86" s="60"/>
      <c r="I86" s="61"/>
      <c r="J86" s="61"/>
      <c r="K86" s="3"/>
      <c r="L86" s="3"/>
      <c r="M86" s="3"/>
      <c r="N86" s="3"/>
      <c r="P86" s="3"/>
      <c r="Q86" s="3"/>
      <c r="R86" s="3"/>
      <c r="S86" s="3"/>
      <c r="T86" s="3"/>
      <c r="U86" s="3"/>
      <c r="V86" s="3"/>
    </row>
    <row r="87" spans="1:39" s="2" customFormat="1">
      <c r="B87" s="144"/>
      <c r="C87" s="144"/>
      <c r="D87" s="145"/>
      <c r="E87" s="145"/>
      <c r="F87" s="145"/>
      <c r="G87" s="145"/>
      <c r="H87" s="145"/>
      <c r="I87" s="61"/>
      <c r="J87" s="61"/>
      <c r="K87" s="47"/>
      <c r="L87" s="47"/>
      <c r="M87" s="47"/>
      <c r="N87" s="47"/>
      <c r="O87" s="111"/>
      <c r="P87" s="47"/>
      <c r="Q87" s="47"/>
      <c r="R87" s="47"/>
      <c r="S87" s="47"/>
      <c r="T87" s="47"/>
      <c r="U87" s="47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3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3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3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2"/>
      <c r="P92" s="3"/>
      <c r="Q92" s="3"/>
      <c r="R92" s="3"/>
      <c r="S92" s="3"/>
      <c r="T92" s="3"/>
      <c r="U92" s="3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18" customHeight="1">
      <c r="A93" s="1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3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12"/>
      <c r="P95" s="3"/>
      <c r="Q95" s="3"/>
      <c r="R95" s="3"/>
      <c r="S95" s="3"/>
      <c r="T95" s="3"/>
      <c r="U95" s="3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21.75" customHeight="1">
      <c r="A96" s="1"/>
      <c r="B96" s="144"/>
      <c r="C96" s="144"/>
      <c r="D96" s="144"/>
      <c r="E96" s="144"/>
      <c r="F96" s="144"/>
      <c r="G96" s="144"/>
      <c r="H96" s="144"/>
      <c r="I96" s="57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15.75">
      <c r="A97" s="1"/>
      <c r="B97" s="42"/>
      <c r="C97" s="58"/>
      <c r="D97" s="58"/>
      <c r="E97" s="59"/>
      <c r="F97" s="59"/>
      <c r="G97" s="59"/>
      <c r="H97" s="60"/>
      <c r="I97" s="61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144"/>
      <c r="C98" s="144"/>
      <c r="D98" s="145"/>
      <c r="E98" s="145"/>
      <c r="F98" s="145"/>
      <c r="G98" s="145"/>
      <c r="H98" s="145"/>
      <c r="I98" s="61"/>
      <c r="J98" s="61"/>
      <c r="K98" s="47"/>
      <c r="L98" s="47"/>
      <c r="M98" s="47"/>
      <c r="N98" s="47"/>
      <c r="O98" s="111"/>
      <c r="P98" s="47"/>
      <c r="Q98" s="47"/>
      <c r="R98" s="47"/>
      <c r="S98" s="47"/>
      <c r="T98" s="47"/>
      <c r="U98" s="47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12"/>
      <c r="P99" s="3"/>
      <c r="Q99" s="3"/>
      <c r="R99" s="3"/>
      <c r="S99" s="3"/>
      <c r="T99" s="3"/>
      <c r="U99" s="3"/>
      <c r="V99" s="1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3" spans="1:39" ht="15.75"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8:C78"/>
    <mergeCell ref="P7:P8"/>
    <mergeCell ref="Q7:Q9"/>
    <mergeCell ref="H7:H8"/>
    <mergeCell ref="I7:I8"/>
    <mergeCell ref="J7:J8"/>
    <mergeCell ref="K7:K8"/>
    <mergeCell ref="L7:L8"/>
    <mergeCell ref="M7:M8"/>
    <mergeCell ref="J97:U97"/>
    <mergeCell ref="F81:O81"/>
    <mergeCell ref="J83:U83"/>
    <mergeCell ref="J84:U84"/>
    <mergeCell ref="B85:H85"/>
    <mergeCell ref="J85:U85"/>
    <mergeCell ref="B87:C87"/>
    <mergeCell ref="D87:H87"/>
    <mergeCell ref="B93:C93"/>
    <mergeCell ref="D93:I93"/>
    <mergeCell ref="B96:H96"/>
    <mergeCell ref="J96:U96"/>
    <mergeCell ref="J93:U93"/>
    <mergeCell ref="B98:C98"/>
    <mergeCell ref="D98:H98"/>
    <mergeCell ref="B103:C103"/>
    <mergeCell ref="D103:I103"/>
    <mergeCell ref="J103:U103"/>
    <mergeCell ref="F80:O80"/>
    <mergeCell ref="O7:O8"/>
    <mergeCell ref="C7:C8"/>
    <mergeCell ref="D7:E8"/>
    <mergeCell ref="F79:O79"/>
  </mergeCells>
  <conditionalFormatting sqref="H10:N76 P10:P76">
    <cfRule type="cellIs" dxfId="40" priority="5" operator="greaterThan">
      <formula>10</formula>
    </cfRule>
  </conditionalFormatting>
  <conditionalFormatting sqref="O98:O1048576 O1:O96">
    <cfRule type="duplicateValues" dxfId="39" priority="4"/>
  </conditionalFormatting>
  <conditionalFormatting sqref="C1:C1048576">
    <cfRule type="duplicateValues" dxfId="38" priority="3"/>
  </conditionalFormatting>
  <conditionalFormatting sqref="O5">
    <cfRule type="duplicateValues" dxfId="37" priority="2"/>
  </conditionalFormatting>
  <conditionalFormatting sqref="O1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workbookViewId="0">
      <pane ySplit="3" topLeftCell="A90" activePane="bottomLeft" state="frozen"/>
      <selection activeCell="A6" sqref="A6:XFD6"/>
      <selection pane="bottomLeft" activeCell="A83" sqref="A83:XFD102"/>
    </sheetView>
  </sheetViews>
  <sheetFormatPr defaultColWidth="9" defaultRowHeight="22.5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8" width="6.375" style="1" customWidth="1"/>
    <col min="9" max="9" width="6.75" style="1" customWidth="1"/>
    <col min="10" max="10" width="4.375" style="1" hidden="1" customWidth="1"/>
    <col min="11" max="11" width="6.25" style="1" customWidth="1"/>
    <col min="12" max="12" width="3.75" style="1" hidden="1" customWidth="1"/>
    <col min="13" max="13" width="4" style="1" hidden="1" customWidth="1"/>
    <col min="14" max="14" width="9" style="1" hidden="1" customWidth="1"/>
    <col min="15" max="15" width="13.375" style="104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7"/>
      <c r="P3" s="8"/>
      <c r="Q3" s="8"/>
      <c r="R3" s="8"/>
      <c r="S3" s="8"/>
      <c r="T3" s="8"/>
      <c r="U3" s="8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8"/>
      <c r="P4" s="128" t="s">
        <v>1106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57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9"/>
      <c r="P6" s="62"/>
      <c r="Q6" s="3"/>
      <c r="R6" s="3"/>
      <c r="S6" s="3"/>
      <c r="T6" s="3"/>
      <c r="U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4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36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4"/>
      <c r="P8" s="125"/>
      <c r="Q8" s="146"/>
      <c r="R8" s="125"/>
      <c r="S8" s="137"/>
      <c r="T8" s="146"/>
      <c r="U8" s="146"/>
      <c r="W8" s="11"/>
      <c r="X8" s="66"/>
      <c r="Y8" s="71" t="str">
        <f>+D4</f>
        <v>Xử lý tín hiệu số</v>
      </c>
      <c r="Z8" s="72" t="str">
        <f>+P4</f>
        <v>Nhóm: ELE1330-04</v>
      </c>
      <c r="AA8" s="73">
        <f>+$AJ$8+$AL$8+$AH$8</f>
        <v>66</v>
      </c>
      <c r="AB8" s="67">
        <f>COUNTIF($T$9:$T$135,"Khiển trách")</f>
        <v>0</v>
      </c>
      <c r="AC8" s="67">
        <f>COUNTIF($T$9:$T$135,"Cảnh cáo")</f>
        <v>0</v>
      </c>
      <c r="AD8" s="67">
        <f>COUNTIF($T$9:$T$135,"Đình chỉ thi")</f>
        <v>0</v>
      </c>
      <c r="AE8" s="74">
        <f>+($AB$8+$AC$8+$AD$8)/$AA$8*100%</f>
        <v>0</v>
      </c>
      <c r="AF8" s="67">
        <f>SUM(COUNTIF($T$9:$T$133,"Vắng"),COUNTIF($T$9:$T$133,"Vắng có phép"))</f>
        <v>0</v>
      </c>
      <c r="AG8" s="75">
        <f>+$AF$8/$AA$8</f>
        <v>0</v>
      </c>
      <c r="AH8" s="76">
        <f>COUNTIF($X$9:$X$133,"Thi lại")</f>
        <v>0</v>
      </c>
      <c r="AI8" s="75">
        <f>+$AH$8/$AA$8</f>
        <v>0</v>
      </c>
      <c r="AJ8" s="76">
        <f>COUNTIF($X$9:$X$134,"Học lại")</f>
        <v>5</v>
      </c>
      <c r="AK8" s="75">
        <f>+$AJ$8/$AA$8</f>
        <v>7.575757575757576E-2</v>
      </c>
      <c r="AL8" s="67">
        <f>COUNTIF($X$10:$X$134,"Đạt")</f>
        <v>61</v>
      </c>
      <c r="AM8" s="74">
        <f>+$AL$8/$AA$8</f>
        <v>0.9242424242424242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0"/>
      <c r="P9" s="63">
        <f>100-(H9+I9+J9+K9)</f>
        <v>50</v>
      </c>
      <c r="Q9" s="137"/>
      <c r="R9" s="16"/>
      <c r="S9" s="16"/>
      <c r="T9" s="137"/>
      <c r="U9" s="137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1797</v>
      </c>
      <c r="D10" s="19" t="s">
        <v>1798</v>
      </c>
      <c r="E10" s="20" t="s">
        <v>1548</v>
      </c>
      <c r="F10" s="21" t="s">
        <v>707</v>
      </c>
      <c r="G10" s="18" t="s">
        <v>275</v>
      </c>
      <c r="H10" s="22">
        <v>6</v>
      </c>
      <c r="I10" s="22">
        <v>7.5</v>
      </c>
      <c r="J10" s="22" t="s">
        <v>28</v>
      </c>
      <c r="K10" s="22">
        <v>9</v>
      </c>
      <c r="L10" s="23"/>
      <c r="M10" s="23"/>
      <c r="N10" s="23"/>
      <c r="O10" s="101"/>
      <c r="P10" s="119">
        <v>6</v>
      </c>
      <c r="Q10" s="24">
        <f t="shared" ref="Q10:Q41" si="0">ROUND(SUMPRODUCT(H10:P10,$H$9:$P$9)/100,1)</f>
        <v>6.9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6" t="str">
        <f t="shared" ref="T10:T41" si="3">+IF(OR($H10=0,$I10=0,$J10=0,$K10=0),"Không đủ ĐKDT","")</f>
        <v/>
      </c>
      <c r="U10" s="26" t="s">
        <v>1930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1799</v>
      </c>
      <c r="D11" s="30" t="s">
        <v>1800</v>
      </c>
      <c r="E11" s="31" t="s">
        <v>61</v>
      </c>
      <c r="F11" s="32" t="s">
        <v>774</v>
      </c>
      <c r="G11" s="29" t="s">
        <v>249</v>
      </c>
      <c r="H11" s="33">
        <v>10</v>
      </c>
      <c r="I11" s="33">
        <v>8</v>
      </c>
      <c r="J11" s="33" t="s">
        <v>28</v>
      </c>
      <c r="K11" s="33">
        <v>9</v>
      </c>
      <c r="L11" s="34"/>
      <c r="M11" s="34"/>
      <c r="N11" s="34"/>
      <c r="O11" s="102"/>
      <c r="P11" s="35">
        <v>3.5</v>
      </c>
      <c r="Q11" s="36">
        <f t="shared" si="0"/>
        <v>6.2</v>
      </c>
      <c r="R11" s="37" t="str">
        <f t="shared" si="1"/>
        <v>C</v>
      </c>
      <c r="S11" s="38" t="str">
        <f t="shared" si="2"/>
        <v>Trung bình</v>
      </c>
      <c r="T11" s="39" t="str">
        <f t="shared" si="3"/>
        <v/>
      </c>
      <c r="U11" s="40" t="s">
        <v>1930</v>
      </c>
      <c r="V11" s="3"/>
      <c r="W11" s="27"/>
      <c r="X11" s="78" t="str">
        <f t="shared" si="4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1801</v>
      </c>
      <c r="D12" s="30" t="s">
        <v>1802</v>
      </c>
      <c r="E12" s="31" t="s">
        <v>61</v>
      </c>
      <c r="F12" s="32" t="s">
        <v>1803</v>
      </c>
      <c r="G12" s="29" t="s">
        <v>206</v>
      </c>
      <c r="H12" s="33">
        <v>10</v>
      </c>
      <c r="I12" s="33">
        <v>8.5</v>
      </c>
      <c r="J12" s="33" t="s">
        <v>28</v>
      </c>
      <c r="K12" s="33">
        <v>9</v>
      </c>
      <c r="L12" s="41"/>
      <c r="M12" s="41"/>
      <c r="N12" s="41"/>
      <c r="O12" s="102"/>
      <c r="P12" s="35">
        <v>4</v>
      </c>
      <c r="Q12" s="36">
        <f t="shared" si="0"/>
        <v>6.5</v>
      </c>
      <c r="R12" s="37" t="str">
        <f t="shared" si="1"/>
        <v>C+</v>
      </c>
      <c r="S12" s="38" t="str">
        <f t="shared" si="2"/>
        <v>Trung bình</v>
      </c>
      <c r="T12" s="39" t="str">
        <f t="shared" si="3"/>
        <v/>
      </c>
      <c r="U12" s="40" t="s">
        <v>1930</v>
      </c>
      <c r="V12" s="3"/>
      <c r="W12" s="27"/>
      <c r="X12" s="78" t="str">
        <f t="shared" si="4"/>
        <v>Đạt</v>
      </c>
      <c r="Y12" s="79"/>
      <c r="Z12" s="79"/>
      <c r="AA12" s="118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1804</v>
      </c>
      <c r="D13" s="30" t="s">
        <v>1798</v>
      </c>
      <c r="E13" s="31" t="s">
        <v>61</v>
      </c>
      <c r="F13" s="32" t="s">
        <v>216</v>
      </c>
      <c r="G13" s="29" t="s">
        <v>339</v>
      </c>
      <c r="H13" s="33">
        <v>6</v>
      </c>
      <c r="I13" s="33">
        <v>8</v>
      </c>
      <c r="J13" s="33" t="s">
        <v>28</v>
      </c>
      <c r="K13" s="33">
        <v>9</v>
      </c>
      <c r="L13" s="41"/>
      <c r="M13" s="41"/>
      <c r="N13" s="41"/>
      <c r="O13" s="102"/>
      <c r="P13" s="35">
        <v>6.5</v>
      </c>
      <c r="Q13" s="36">
        <f t="shared" si="0"/>
        <v>7.3</v>
      </c>
      <c r="R13" s="37" t="str">
        <f t="shared" si="1"/>
        <v>B</v>
      </c>
      <c r="S13" s="38" t="str">
        <f t="shared" si="2"/>
        <v>Khá</v>
      </c>
      <c r="T13" s="39" t="str">
        <f t="shared" si="3"/>
        <v/>
      </c>
      <c r="U13" s="40" t="s">
        <v>1930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1805</v>
      </c>
      <c r="D14" s="30" t="s">
        <v>204</v>
      </c>
      <c r="E14" s="31" t="s">
        <v>61</v>
      </c>
      <c r="F14" s="32" t="s">
        <v>931</v>
      </c>
      <c r="G14" s="29" t="s">
        <v>249</v>
      </c>
      <c r="H14" s="33">
        <v>10</v>
      </c>
      <c r="I14" s="33">
        <v>7.5</v>
      </c>
      <c r="J14" s="33" t="s">
        <v>28</v>
      </c>
      <c r="K14" s="33">
        <v>9</v>
      </c>
      <c r="L14" s="41"/>
      <c r="M14" s="41"/>
      <c r="N14" s="41"/>
      <c r="O14" s="102"/>
      <c r="P14" s="35">
        <v>4.5</v>
      </c>
      <c r="Q14" s="36">
        <f t="shared" si="0"/>
        <v>6.6</v>
      </c>
      <c r="R14" s="37" t="str">
        <f t="shared" si="1"/>
        <v>C+</v>
      </c>
      <c r="S14" s="38" t="str">
        <f t="shared" si="2"/>
        <v>Trung bình</v>
      </c>
      <c r="T14" s="39" t="str">
        <f t="shared" si="3"/>
        <v/>
      </c>
      <c r="U14" s="40" t="s">
        <v>1930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1806</v>
      </c>
      <c r="D15" s="30" t="s">
        <v>1555</v>
      </c>
      <c r="E15" s="31" t="s">
        <v>438</v>
      </c>
      <c r="F15" s="32" t="s">
        <v>390</v>
      </c>
      <c r="G15" s="29" t="s">
        <v>359</v>
      </c>
      <c r="H15" s="33">
        <v>10</v>
      </c>
      <c r="I15" s="33">
        <v>10</v>
      </c>
      <c r="J15" s="33" t="s">
        <v>28</v>
      </c>
      <c r="K15" s="33">
        <v>9.5</v>
      </c>
      <c r="L15" s="41"/>
      <c r="M15" s="41"/>
      <c r="N15" s="41"/>
      <c r="O15" s="102"/>
      <c r="P15" s="35">
        <v>10</v>
      </c>
      <c r="Q15" s="36">
        <f t="shared" si="0"/>
        <v>9.9</v>
      </c>
      <c r="R15" s="37" t="str">
        <f t="shared" si="1"/>
        <v>A+</v>
      </c>
      <c r="S15" s="38" t="str">
        <f t="shared" si="2"/>
        <v>Giỏi</v>
      </c>
      <c r="T15" s="39" t="str">
        <f t="shared" si="3"/>
        <v/>
      </c>
      <c r="U15" s="40" t="s">
        <v>1930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1807</v>
      </c>
      <c r="D16" s="30" t="s">
        <v>103</v>
      </c>
      <c r="E16" s="31" t="s">
        <v>1426</v>
      </c>
      <c r="F16" s="32" t="s">
        <v>1808</v>
      </c>
      <c r="G16" s="29" t="s">
        <v>275</v>
      </c>
      <c r="H16" s="33">
        <v>10</v>
      </c>
      <c r="I16" s="33">
        <v>10</v>
      </c>
      <c r="J16" s="33" t="s">
        <v>28</v>
      </c>
      <c r="K16" s="33">
        <v>9</v>
      </c>
      <c r="L16" s="41"/>
      <c r="M16" s="41"/>
      <c r="N16" s="41"/>
      <c r="O16" s="102"/>
      <c r="P16" s="35">
        <v>8</v>
      </c>
      <c r="Q16" s="36">
        <f t="shared" si="0"/>
        <v>8.8000000000000007</v>
      </c>
      <c r="R16" s="37" t="str">
        <f t="shared" si="1"/>
        <v>A</v>
      </c>
      <c r="S16" s="38" t="str">
        <f t="shared" si="2"/>
        <v>Giỏi</v>
      </c>
      <c r="T16" s="39" t="str">
        <f t="shared" si="3"/>
        <v/>
      </c>
      <c r="U16" s="40" t="s">
        <v>1930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1809</v>
      </c>
      <c r="D17" s="30" t="s">
        <v>1810</v>
      </c>
      <c r="E17" s="31" t="s">
        <v>220</v>
      </c>
      <c r="F17" s="32" t="s">
        <v>1811</v>
      </c>
      <c r="G17" s="29" t="s">
        <v>249</v>
      </c>
      <c r="H17" s="33">
        <v>10</v>
      </c>
      <c r="I17" s="33">
        <v>8.5</v>
      </c>
      <c r="J17" s="33" t="s">
        <v>28</v>
      </c>
      <c r="K17" s="33">
        <v>9</v>
      </c>
      <c r="L17" s="41"/>
      <c r="M17" s="41"/>
      <c r="N17" s="41"/>
      <c r="O17" s="102"/>
      <c r="P17" s="35">
        <v>7</v>
      </c>
      <c r="Q17" s="36">
        <f t="shared" si="0"/>
        <v>8</v>
      </c>
      <c r="R17" s="37" t="str">
        <f t="shared" si="1"/>
        <v>B+</v>
      </c>
      <c r="S17" s="38" t="str">
        <f t="shared" si="2"/>
        <v>Khá</v>
      </c>
      <c r="T17" s="39" t="str">
        <f t="shared" si="3"/>
        <v/>
      </c>
      <c r="U17" s="40" t="s">
        <v>1930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1812</v>
      </c>
      <c r="D18" s="30" t="s">
        <v>103</v>
      </c>
      <c r="E18" s="31" t="s">
        <v>1813</v>
      </c>
      <c r="F18" s="32" t="s">
        <v>1814</v>
      </c>
      <c r="G18" s="29" t="s">
        <v>359</v>
      </c>
      <c r="H18" s="33">
        <v>10</v>
      </c>
      <c r="I18" s="33">
        <v>9</v>
      </c>
      <c r="J18" s="33" t="s">
        <v>28</v>
      </c>
      <c r="K18" s="33">
        <v>9</v>
      </c>
      <c r="L18" s="41"/>
      <c r="M18" s="41"/>
      <c r="N18" s="41"/>
      <c r="O18" s="102"/>
      <c r="P18" s="35">
        <v>10</v>
      </c>
      <c r="Q18" s="36">
        <f t="shared" si="0"/>
        <v>9.6</v>
      </c>
      <c r="R18" s="37" t="str">
        <f t="shared" si="1"/>
        <v>A+</v>
      </c>
      <c r="S18" s="38" t="str">
        <f t="shared" si="2"/>
        <v>Giỏi</v>
      </c>
      <c r="T18" s="39" t="str">
        <f t="shared" si="3"/>
        <v/>
      </c>
      <c r="U18" s="40" t="s">
        <v>1930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1815</v>
      </c>
      <c r="D19" s="30" t="s">
        <v>137</v>
      </c>
      <c r="E19" s="31" t="s">
        <v>634</v>
      </c>
      <c r="F19" s="32" t="s">
        <v>835</v>
      </c>
      <c r="G19" s="29" t="s">
        <v>195</v>
      </c>
      <c r="H19" s="33">
        <v>6</v>
      </c>
      <c r="I19" s="33">
        <v>8</v>
      </c>
      <c r="J19" s="33" t="s">
        <v>28</v>
      </c>
      <c r="K19" s="33">
        <v>9</v>
      </c>
      <c r="L19" s="41"/>
      <c r="M19" s="41"/>
      <c r="N19" s="41"/>
      <c r="O19" s="102"/>
      <c r="P19" s="35">
        <v>4.5</v>
      </c>
      <c r="Q19" s="36">
        <f t="shared" si="0"/>
        <v>6.3</v>
      </c>
      <c r="R19" s="37" t="str">
        <f t="shared" si="1"/>
        <v>C</v>
      </c>
      <c r="S19" s="38" t="str">
        <f t="shared" si="2"/>
        <v>Trung bình</v>
      </c>
      <c r="T19" s="39" t="str">
        <f t="shared" si="3"/>
        <v/>
      </c>
      <c r="U19" s="40" t="s">
        <v>1930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1816</v>
      </c>
      <c r="D20" s="30" t="s">
        <v>1355</v>
      </c>
      <c r="E20" s="31" t="s">
        <v>232</v>
      </c>
      <c r="F20" s="32" t="s">
        <v>1817</v>
      </c>
      <c r="G20" s="29" t="s">
        <v>222</v>
      </c>
      <c r="H20" s="33">
        <v>2</v>
      </c>
      <c r="I20" s="33">
        <v>6.5</v>
      </c>
      <c r="J20" s="33" t="s">
        <v>28</v>
      </c>
      <c r="K20" s="33">
        <v>9</v>
      </c>
      <c r="L20" s="41"/>
      <c r="M20" s="41"/>
      <c r="N20" s="41"/>
      <c r="O20" s="102"/>
      <c r="P20" s="35">
        <v>5.5</v>
      </c>
      <c r="Q20" s="36">
        <f t="shared" si="0"/>
        <v>6.1</v>
      </c>
      <c r="R20" s="37" t="str">
        <f t="shared" si="1"/>
        <v>C</v>
      </c>
      <c r="S20" s="38" t="str">
        <f t="shared" si="2"/>
        <v>Trung bình</v>
      </c>
      <c r="T20" s="39" t="str">
        <f t="shared" si="3"/>
        <v/>
      </c>
      <c r="U20" s="40" t="s">
        <v>1930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1818</v>
      </c>
      <c r="D21" s="30" t="s">
        <v>292</v>
      </c>
      <c r="E21" s="31" t="s">
        <v>76</v>
      </c>
      <c r="F21" s="32" t="s">
        <v>1819</v>
      </c>
      <c r="G21" s="29" t="s">
        <v>257</v>
      </c>
      <c r="H21" s="33">
        <v>10</v>
      </c>
      <c r="I21" s="33">
        <v>9</v>
      </c>
      <c r="J21" s="33" t="s">
        <v>28</v>
      </c>
      <c r="K21" s="33">
        <v>9.5</v>
      </c>
      <c r="L21" s="41"/>
      <c r="M21" s="41"/>
      <c r="N21" s="41"/>
      <c r="O21" s="102"/>
      <c r="P21" s="35">
        <v>5.5</v>
      </c>
      <c r="Q21" s="36">
        <f t="shared" si="0"/>
        <v>7.5</v>
      </c>
      <c r="R21" s="37" t="str">
        <f t="shared" si="1"/>
        <v>B</v>
      </c>
      <c r="S21" s="38" t="str">
        <f t="shared" si="2"/>
        <v>Khá</v>
      </c>
      <c r="T21" s="39" t="str">
        <f t="shared" si="3"/>
        <v/>
      </c>
      <c r="U21" s="40" t="s">
        <v>1930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1820</v>
      </c>
      <c r="D22" s="30" t="s">
        <v>98</v>
      </c>
      <c r="E22" s="31" t="s">
        <v>80</v>
      </c>
      <c r="F22" s="32" t="s">
        <v>1687</v>
      </c>
      <c r="G22" s="29" t="s">
        <v>275</v>
      </c>
      <c r="H22" s="33">
        <v>10</v>
      </c>
      <c r="I22" s="33">
        <v>7</v>
      </c>
      <c r="J22" s="33" t="s">
        <v>28</v>
      </c>
      <c r="K22" s="33">
        <v>9</v>
      </c>
      <c r="L22" s="41"/>
      <c r="M22" s="41"/>
      <c r="N22" s="41"/>
      <c r="O22" s="102"/>
      <c r="P22" s="35">
        <v>3.5</v>
      </c>
      <c r="Q22" s="36">
        <f t="shared" si="0"/>
        <v>6</v>
      </c>
      <c r="R22" s="37" t="str">
        <f t="shared" si="1"/>
        <v>C</v>
      </c>
      <c r="S22" s="38" t="str">
        <f t="shared" si="2"/>
        <v>Trung bình</v>
      </c>
      <c r="T22" s="39" t="str">
        <f t="shared" si="3"/>
        <v/>
      </c>
      <c r="U22" s="40" t="s">
        <v>1930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1821</v>
      </c>
      <c r="D23" s="30" t="s">
        <v>283</v>
      </c>
      <c r="E23" s="31" t="s">
        <v>84</v>
      </c>
      <c r="F23" s="32" t="s">
        <v>1822</v>
      </c>
      <c r="G23" s="29" t="s">
        <v>210</v>
      </c>
      <c r="H23" s="33">
        <v>10</v>
      </c>
      <c r="I23" s="33">
        <v>9.5</v>
      </c>
      <c r="J23" s="33" t="s">
        <v>28</v>
      </c>
      <c r="K23" s="33">
        <v>9</v>
      </c>
      <c r="L23" s="41"/>
      <c r="M23" s="41"/>
      <c r="N23" s="41"/>
      <c r="O23" s="102"/>
      <c r="P23" s="35">
        <v>7</v>
      </c>
      <c r="Q23" s="36">
        <f t="shared" si="0"/>
        <v>8.1999999999999993</v>
      </c>
      <c r="R23" s="37" t="str">
        <f t="shared" si="1"/>
        <v>B+</v>
      </c>
      <c r="S23" s="38" t="str">
        <f t="shared" si="2"/>
        <v>Khá</v>
      </c>
      <c r="T23" s="39" t="str">
        <f t="shared" si="3"/>
        <v/>
      </c>
      <c r="U23" s="40" t="s">
        <v>1930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1823</v>
      </c>
      <c r="D24" s="30" t="s">
        <v>94</v>
      </c>
      <c r="E24" s="31" t="s">
        <v>91</v>
      </c>
      <c r="F24" s="32" t="s">
        <v>1552</v>
      </c>
      <c r="G24" s="29" t="s">
        <v>249</v>
      </c>
      <c r="H24" s="33">
        <v>6</v>
      </c>
      <c r="I24" s="33">
        <v>8.5</v>
      </c>
      <c r="J24" s="33" t="s">
        <v>28</v>
      </c>
      <c r="K24" s="33">
        <v>9</v>
      </c>
      <c r="L24" s="41"/>
      <c r="M24" s="41"/>
      <c r="N24" s="41"/>
      <c r="O24" s="102"/>
      <c r="P24" s="35">
        <v>5.5</v>
      </c>
      <c r="Q24" s="36">
        <f t="shared" si="0"/>
        <v>6.9</v>
      </c>
      <c r="R24" s="37" t="str">
        <f t="shared" si="1"/>
        <v>C+</v>
      </c>
      <c r="S24" s="38" t="str">
        <f t="shared" si="2"/>
        <v>Trung bình</v>
      </c>
      <c r="T24" s="39" t="str">
        <f t="shared" si="3"/>
        <v/>
      </c>
      <c r="U24" s="40" t="s">
        <v>1930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1824</v>
      </c>
      <c r="D25" s="30" t="s">
        <v>1825</v>
      </c>
      <c r="E25" s="31" t="s">
        <v>483</v>
      </c>
      <c r="F25" s="32" t="s">
        <v>1544</v>
      </c>
      <c r="G25" s="29" t="s">
        <v>299</v>
      </c>
      <c r="H25" s="33">
        <v>10</v>
      </c>
      <c r="I25" s="33">
        <v>9.5</v>
      </c>
      <c r="J25" s="33" t="s">
        <v>28</v>
      </c>
      <c r="K25" s="33">
        <v>9</v>
      </c>
      <c r="L25" s="41"/>
      <c r="M25" s="41"/>
      <c r="N25" s="41"/>
      <c r="O25" s="102"/>
      <c r="P25" s="35">
        <v>8.5</v>
      </c>
      <c r="Q25" s="36">
        <f t="shared" si="0"/>
        <v>9</v>
      </c>
      <c r="R25" s="37" t="str">
        <f t="shared" si="1"/>
        <v>A+</v>
      </c>
      <c r="S25" s="38" t="str">
        <f t="shared" si="2"/>
        <v>Giỏi</v>
      </c>
      <c r="T25" s="39" t="str">
        <f t="shared" si="3"/>
        <v/>
      </c>
      <c r="U25" s="40" t="s">
        <v>1930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1826</v>
      </c>
      <c r="D26" s="30" t="s">
        <v>292</v>
      </c>
      <c r="E26" s="31" t="s">
        <v>483</v>
      </c>
      <c r="F26" s="32" t="s">
        <v>1827</v>
      </c>
      <c r="G26" s="29" t="s">
        <v>195</v>
      </c>
      <c r="H26" s="33">
        <v>10</v>
      </c>
      <c r="I26" s="33">
        <v>10</v>
      </c>
      <c r="J26" s="33" t="s">
        <v>28</v>
      </c>
      <c r="K26" s="33">
        <v>9.5</v>
      </c>
      <c r="L26" s="41"/>
      <c r="M26" s="41"/>
      <c r="N26" s="41"/>
      <c r="O26" s="102"/>
      <c r="P26" s="35">
        <v>8.5</v>
      </c>
      <c r="Q26" s="36">
        <f t="shared" si="0"/>
        <v>9.1999999999999993</v>
      </c>
      <c r="R26" s="37" t="str">
        <f t="shared" si="1"/>
        <v>A+</v>
      </c>
      <c r="S26" s="38" t="str">
        <f t="shared" si="2"/>
        <v>Giỏi</v>
      </c>
      <c r="T26" s="39" t="str">
        <f t="shared" si="3"/>
        <v/>
      </c>
      <c r="U26" s="40" t="s">
        <v>1930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1828</v>
      </c>
      <c r="D27" s="30" t="s">
        <v>1829</v>
      </c>
      <c r="E27" s="31" t="s">
        <v>818</v>
      </c>
      <c r="F27" s="32" t="s">
        <v>1830</v>
      </c>
      <c r="G27" s="29" t="s">
        <v>213</v>
      </c>
      <c r="H27" s="33">
        <v>10</v>
      </c>
      <c r="I27" s="33">
        <v>7.5</v>
      </c>
      <c r="J27" s="33" t="s">
        <v>28</v>
      </c>
      <c r="K27" s="33">
        <v>9</v>
      </c>
      <c r="L27" s="41"/>
      <c r="M27" s="41"/>
      <c r="N27" s="41"/>
      <c r="O27" s="102"/>
      <c r="P27" s="35">
        <v>2</v>
      </c>
      <c r="Q27" s="36">
        <f t="shared" si="0"/>
        <v>5.3</v>
      </c>
      <c r="R27" s="37" t="str">
        <f t="shared" si="1"/>
        <v>D+</v>
      </c>
      <c r="S27" s="38" t="str">
        <f t="shared" si="2"/>
        <v>Trung bình yếu</v>
      </c>
      <c r="T27" s="39" t="str">
        <f t="shared" si="3"/>
        <v/>
      </c>
      <c r="U27" s="40" t="s">
        <v>1930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1831</v>
      </c>
      <c r="D28" s="30" t="s">
        <v>924</v>
      </c>
      <c r="E28" s="31" t="s">
        <v>818</v>
      </c>
      <c r="F28" s="32" t="s">
        <v>1113</v>
      </c>
      <c r="G28" s="29" t="s">
        <v>275</v>
      </c>
      <c r="H28" s="33">
        <v>10</v>
      </c>
      <c r="I28" s="33">
        <v>7</v>
      </c>
      <c r="J28" s="33" t="s">
        <v>28</v>
      </c>
      <c r="K28" s="33">
        <v>9.5</v>
      </c>
      <c r="L28" s="41"/>
      <c r="M28" s="41"/>
      <c r="N28" s="41"/>
      <c r="O28" s="102"/>
      <c r="P28" s="35">
        <v>5</v>
      </c>
      <c r="Q28" s="36">
        <f t="shared" si="0"/>
        <v>6.8</v>
      </c>
      <c r="R28" s="37" t="str">
        <f t="shared" si="1"/>
        <v>C+</v>
      </c>
      <c r="S28" s="38" t="str">
        <f t="shared" si="2"/>
        <v>Trung bình</v>
      </c>
      <c r="T28" s="39" t="str">
        <f t="shared" si="3"/>
        <v/>
      </c>
      <c r="U28" s="40" t="s">
        <v>1930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1832</v>
      </c>
      <c r="D29" s="30" t="s">
        <v>1833</v>
      </c>
      <c r="E29" s="31" t="s">
        <v>1834</v>
      </c>
      <c r="F29" s="32" t="s">
        <v>1691</v>
      </c>
      <c r="G29" s="29" t="s">
        <v>257</v>
      </c>
      <c r="H29" s="33">
        <v>10</v>
      </c>
      <c r="I29" s="33">
        <v>8.5</v>
      </c>
      <c r="J29" s="33" t="s">
        <v>28</v>
      </c>
      <c r="K29" s="33">
        <v>9</v>
      </c>
      <c r="L29" s="41"/>
      <c r="M29" s="41"/>
      <c r="N29" s="41"/>
      <c r="O29" s="102"/>
      <c r="P29" s="35">
        <v>5.5</v>
      </c>
      <c r="Q29" s="36">
        <f t="shared" si="0"/>
        <v>7.3</v>
      </c>
      <c r="R29" s="37" t="str">
        <f t="shared" si="1"/>
        <v>B</v>
      </c>
      <c r="S29" s="38" t="str">
        <f t="shared" si="2"/>
        <v>Khá</v>
      </c>
      <c r="T29" s="39" t="str">
        <f t="shared" si="3"/>
        <v/>
      </c>
      <c r="U29" s="40" t="s">
        <v>1930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1835</v>
      </c>
      <c r="D30" s="30" t="s">
        <v>1836</v>
      </c>
      <c r="E30" s="31" t="s">
        <v>284</v>
      </c>
      <c r="F30" s="32" t="s">
        <v>895</v>
      </c>
      <c r="G30" s="29" t="s">
        <v>257</v>
      </c>
      <c r="H30" s="33">
        <v>10</v>
      </c>
      <c r="I30" s="33">
        <v>10</v>
      </c>
      <c r="J30" s="33" t="s">
        <v>28</v>
      </c>
      <c r="K30" s="33">
        <v>9</v>
      </c>
      <c r="L30" s="41"/>
      <c r="M30" s="41"/>
      <c r="N30" s="41"/>
      <c r="O30" s="102"/>
      <c r="P30" s="35">
        <v>5</v>
      </c>
      <c r="Q30" s="36">
        <f t="shared" si="0"/>
        <v>7.3</v>
      </c>
      <c r="R30" s="37" t="str">
        <f t="shared" si="1"/>
        <v>B</v>
      </c>
      <c r="S30" s="38" t="str">
        <f t="shared" si="2"/>
        <v>Khá</v>
      </c>
      <c r="T30" s="39" t="str">
        <f t="shared" si="3"/>
        <v/>
      </c>
      <c r="U30" s="40" t="s">
        <v>1930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1837</v>
      </c>
      <c r="D31" s="30" t="s">
        <v>1522</v>
      </c>
      <c r="E31" s="31" t="s">
        <v>284</v>
      </c>
      <c r="F31" s="32" t="s">
        <v>1838</v>
      </c>
      <c r="G31" s="29" t="s">
        <v>234</v>
      </c>
      <c r="H31" s="33">
        <v>10</v>
      </c>
      <c r="I31" s="33">
        <v>5.5</v>
      </c>
      <c r="J31" s="33" t="s">
        <v>28</v>
      </c>
      <c r="K31" s="33">
        <v>9</v>
      </c>
      <c r="L31" s="41"/>
      <c r="M31" s="41"/>
      <c r="N31" s="41"/>
      <c r="O31" s="102"/>
      <c r="P31" s="35">
        <v>9</v>
      </c>
      <c r="Q31" s="36">
        <f t="shared" si="0"/>
        <v>8.4</v>
      </c>
      <c r="R31" s="37" t="str">
        <f t="shared" si="1"/>
        <v>B+</v>
      </c>
      <c r="S31" s="38" t="str">
        <f t="shared" si="2"/>
        <v>Khá</v>
      </c>
      <c r="T31" s="39" t="str">
        <f t="shared" si="3"/>
        <v/>
      </c>
      <c r="U31" s="40" t="s">
        <v>1930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1839</v>
      </c>
      <c r="D32" s="30" t="s">
        <v>1307</v>
      </c>
      <c r="E32" s="31" t="s">
        <v>284</v>
      </c>
      <c r="F32" s="32" t="s">
        <v>1840</v>
      </c>
      <c r="G32" s="29" t="s">
        <v>249</v>
      </c>
      <c r="H32" s="33">
        <v>10</v>
      </c>
      <c r="I32" s="33">
        <v>8</v>
      </c>
      <c r="J32" s="33" t="s">
        <v>28</v>
      </c>
      <c r="K32" s="33">
        <v>9</v>
      </c>
      <c r="L32" s="41"/>
      <c r="M32" s="41"/>
      <c r="N32" s="41"/>
      <c r="O32" s="102"/>
      <c r="P32" s="35">
        <v>6</v>
      </c>
      <c r="Q32" s="36">
        <f t="shared" si="0"/>
        <v>7.4</v>
      </c>
      <c r="R32" s="37" t="str">
        <f t="shared" si="1"/>
        <v>B</v>
      </c>
      <c r="S32" s="38" t="str">
        <f t="shared" si="2"/>
        <v>Khá</v>
      </c>
      <c r="T32" s="39" t="str">
        <f t="shared" si="3"/>
        <v/>
      </c>
      <c r="U32" s="40" t="s">
        <v>1930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1841</v>
      </c>
      <c r="D33" s="30" t="s">
        <v>1842</v>
      </c>
      <c r="E33" s="31" t="s">
        <v>284</v>
      </c>
      <c r="F33" s="32" t="s">
        <v>1229</v>
      </c>
      <c r="G33" s="29" t="s">
        <v>195</v>
      </c>
      <c r="H33" s="33">
        <v>10</v>
      </c>
      <c r="I33" s="33">
        <v>7</v>
      </c>
      <c r="J33" s="33" t="s">
        <v>28</v>
      </c>
      <c r="K33" s="33">
        <v>9</v>
      </c>
      <c r="L33" s="41"/>
      <c r="M33" s="41"/>
      <c r="N33" s="41"/>
      <c r="O33" s="102"/>
      <c r="P33" s="35">
        <v>6</v>
      </c>
      <c r="Q33" s="36">
        <f t="shared" si="0"/>
        <v>7.2</v>
      </c>
      <c r="R33" s="37" t="str">
        <f t="shared" si="1"/>
        <v>B</v>
      </c>
      <c r="S33" s="38" t="str">
        <f t="shared" si="2"/>
        <v>Khá</v>
      </c>
      <c r="T33" s="39" t="str">
        <f t="shared" si="3"/>
        <v/>
      </c>
      <c r="U33" s="40" t="s">
        <v>1930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1843</v>
      </c>
      <c r="D34" s="30" t="s">
        <v>1844</v>
      </c>
      <c r="E34" s="31" t="s">
        <v>996</v>
      </c>
      <c r="F34" s="32" t="s">
        <v>1845</v>
      </c>
      <c r="G34" s="29" t="s">
        <v>275</v>
      </c>
      <c r="H34" s="33">
        <v>10</v>
      </c>
      <c r="I34" s="33">
        <v>6.5</v>
      </c>
      <c r="J34" s="33" t="s">
        <v>28</v>
      </c>
      <c r="K34" s="33">
        <v>9</v>
      </c>
      <c r="L34" s="41"/>
      <c r="M34" s="41"/>
      <c r="N34" s="41"/>
      <c r="O34" s="102"/>
      <c r="P34" s="35">
        <v>4</v>
      </c>
      <c r="Q34" s="36">
        <f t="shared" si="0"/>
        <v>6.1</v>
      </c>
      <c r="R34" s="37" t="str">
        <f t="shared" si="1"/>
        <v>C</v>
      </c>
      <c r="S34" s="38" t="str">
        <f t="shared" si="2"/>
        <v>Trung bình</v>
      </c>
      <c r="T34" s="39" t="str">
        <f t="shared" si="3"/>
        <v/>
      </c>
      <c r="U34" s="40" t="s">
        <v>1930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1846</v>
      </c>
      <c r="D35" s="30" t="s">
        <v>1600</v>
      </c>
      <c r="E35" s="31" t="s">
        <v>108</v>
      </c>
      <c r="F35" s="32" t="s">
        <v>1528</v>
      </c>
      <c r="G35" s="29" t="s">
        <v>299</v>
      </c>
      <c r="H35" s="33">
        <v>6</v>
      </c>
      <c r="I35" s="33">
        <v>5</v>
      </c>
      <c r="J35" s="33" t="s">
        <v>28</v>
      </c>
      <c r="K35" s="33">
        <v>9</v>
      </c>
      <c r="L35" s="41"/>
      <c r="M35" s="41"/>
      <c r="N35" s="41"/>
      <c r="O35" s="102"/>
      <c r="P35" s="35">
        <v>4.5</v>
      </c>
      <c r="Q35" s="36">
        <f t="shared" si="0"/>
        <v>5.7</v>
      </c>
      <c r="R35" s="37" t="str">
        <f t="shared" si="1"/>
        <v>C</v>
      </c>
      <c r="S35" s="38" t="str">
        <f t="shared" si="2"/>
        <v>Trung bình</v>
      </c>
      <c r="T35" s="39" t="str">
        <f t="shared" si="3"/>
        <v/>
      </c>
      <c r="U35" s="40" t="s">
        <v>1930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1847</v>
      </c>
      <c r="D36" s="30" t="s">
        <v>795</v>
      </c>
      <c r="E36" s="31" t="s">
        <v>108</v>
      </c>
      <c r="F36" s="32" t="s">
        <v>1423</v>
      </c>
      <c r="G36" s="29" t="s">
        <v>339</v>
      </c>
      <c r="H36" s="33">
        <v>10</v>
      </c>
      <c r="I36" s="33">
        <v>9.5</v>
      </c>
      <c r="J36" s="33" t="s">
        <v>28</v>
      </c>
      <c r="K36" s="33">
        <v>9</v>
      </c>
      <c r="L36" s="41"/>
      <c r="M36" s="41"/>
      <c r="N36" s="41"/>
      <c r="O36" s="102"/>
      <c r="P36" s="35">
        <v>10</v>
      </c>
      <c r="Q36" s="36">
        <f t="shared" si="0"/>
        <v>9.6999999999999993</v>
      </c>
      <c r="R36" s="37" t="str">
        <f t="shared" si="1"/>
        <v>A+</v>
      </c>
      <c r="S36" s="38" t="str">
        <f t="shared" si="2"/>
        <v>Giỏi</v>
      </c>
      <c r="T36" s="39" t="str">
        <f t="shared" si="3"/>
        <v/>
      </c>
      <c r="U36" s="40" t="s">
        <v>1930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1848</v>
      </c>
      <c r="D37" s="30" t="s">
        <v>677</v>
      </c>
      <c r="E37" s="31" t="s">
        <v>1849</v>
      </c>
      <c r="F37" s="32" t="s">
        <v>1850</v>
      </c>
      <c r="G37" s="29" t="s">
        <v>359</v>
      </c>
      <c r="H37" s="33">
        <v>10</v>
      </c>
      <c r="I37" s="33">
        <v>6</v>
      </c>
      <c r="J37" s="33" t="s">
        <v>28</v>
      </c>
      <c r="K37" s="33">
        <v>9.5</v>
      </c>
      <c r="L37" s="41"/>
      <c r="M37" s="41"/>
      <c r="N37" s="41"/>
      <c r="O37" s="102"/>
      <c r="P37" s="35">
        <v>6.5</v>
      </c>
      <c r="Q37" s="36">
        <f t="shared" si="0"/>
        <v>7.4</v>
      </c>
      <c r="R37" s="37" t="str">
        <f t="shared" si="1"/>
        <v>B</v>
      </c>
      <c r="S37" s="38" t="str">
        <f t="shared" si="2"/>
        <v>Khá</v>
      </c>
      <c r="T37" s="39" t="str">
        <f t="shared" si="3"/>
        <v/>
      </c>
      <c r="U37" s="40" t="s">
        <v>1930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1851</v>
      </c>
      <c r="D38" s="30" t="s">
        <v>549</v>
      </c>
      <c r="E38" s="31" t="s">
        <v>112</v>
      </c>
      <c r="F38" s="32" t="s">
        <v>1852</v>
      </c>
      <c r="G38" s="29" t="s">
        <v>210</v>
      </c>
      <c r="H38" s="33">
        <v>10</v>
      </c>
      <c r="I38" s="33">
        <v>10</v>
      </c>
      <c r="J38" s="33" t="s">
        <v>28</v>
      </c>
      <c r="K38" s="33">
        <v>9</v>
      </c>
      <c r="L38" s="41"/>
      <c r="M38" s="41"/>
      <c r="N38" s="41"/>
      <c r="O38" s="102"/>
      <c r="P38" s="35">
        <v>10</v>
      </c>
      <c r="Q38" s="36">
        <f t="shared" si="0"/>
        <v>9.8000000000000007</v>
      </c>
      <c r="R38" s="37" t="str">
        <f t="shared" si="1"/>
        <v>A+</v>
      </c>
      <c r="S38" s="38" t="str">
        <f t="shared" si="2"/>
        <v>Giỏi</v>
      </c>
      <c r="T38" s="39" t="str">
        <f t="shared" si="3"/>
        <v/>
      </c>
      <c r="U38" s="40" t="s">
        <v>1930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1853</v>
      </c>
      <c r="D39" s="30" t="s">
        <v>1854</v>
      </c>
      <c r="E39" s="31" t="s">
        <v>118</v>
      </c>
      <c r="F39" s="32" t="s">
        <v>1347</v>
      </c>
      <c r="G39" s="29" t="s">
        <v>275</v>
      </c>
      <c r="H39" s="33">
        <v>10</v>
      </c>
      <c r="I39" s="33">
        <v>7.5</v>
      </c>
      <c r="J39" s="33" t="s">
        <v>28</v>
      </c>
      <c r="K39" s="33">
        <v>9</v>
      </c>
      <c r="L39" s="41"/>
      <c r="M39" s="41"/>
      <c r="N39" s="41"/>
      <c r="O39" s="102"/>
      <c r="P39" s="35">
        <v>7</v>
      </c>
      <c r="Q39" s="36">
        <f t="shared" si="0"/>
        <v>7.8</v>
      </c>
      <c r="R39" s="37" t="str">
        <f t="shared" si="1"/>
        <v>B</v>
      </c>
      <c r="S39" s="38" t="str">
        <f t="shared" si="2"/>
        <v>Khá</v>
      </c>
      <c r="T39" s="39" t="str">
        <f t="shared" si="3"/>
        <v/>
      </c>
      <c r="U39" s="40" t="s">
        <v>1930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1855</v>
      </c>
      <c r="D40" s="30" t="s">
        <v>1856</v>
      </c>
      <c r="E40" s="31" t="s">
        <v>1857</v>
      </c>
      <c r="F40" s="32" t="s">
        <v>1858</v>
      </c>
      <c r="G40" s="29" t="s">
        <v>213</v>
      </c>
      <c r="H40" s="33">
        <v>0</v>
      </c>
      <c r="I40" s="33">
        <v>0</v>
      </c>
      <c r="J40" s="33" t="s">
        <v>28</v>
      </c>
      <c r="K40" s="33">
        <v>0</v>
      </c>
      <c r="L40" s="41"/>
      <c r="M40" s="41"/>
      <c r="N40" s="41"/>
      <c r="O40" s="102"/>
      <c r="P40" s="35" t="s">
        <v>1934</v>
      </c>
      <c r="Q40" s="36">
        <f t="shared" si="0"/>
        <v>0</v>
      </c>
      <c r="R40" s="37" t="str">
        <f t="shared" si="1"/>
        <v>F</v>
      </c>
      <c r="S40" s="38" t="str">
        <f t="shared" si="2"/>
        <v>Kém</v>
      </c>
      <c r="T40" s="39" t="str">
        <f t="shared" si="3"/>
        <v>Không đủ ĐKDT</v>
      </c>
      <c r="U40" s="40" t="s">
        <v>1930</v>
      </c>
      <c r="V40" s="3"/>
      <c r="W40" s="27"/>
      <c r="X40" s="78" t="str">
        <f t="shared" si="4"/>
        <v>Học lại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1859</v>
      </c>
      <c r="D41" s="30" t="s">
        <v>1860</v>
      </c>
      <c r="E41" s="31" t="s">
        <v>1861</v>
      </c>
      <c r="F41" s="32" t="s">
        <v>1862</v>
      </c>
      <c r="G41" s="29" t="s">
        <v>213</v>
      </c>
      <c r="H41" s="33">
        <v>10</v>
      </c>
      <c r="I41" s="33">
        <v>5</v>
      </c>
      <c r="J41" s="33" t="s">
        <v>28</v>
      </c>
      <c r="K41" s="33">
        <v>9.5</v>
      </c>
      <c r="L41" s="41"/>
      <c r="M41" s="41"/>
      <c r="N41" s="41"/>
      <c r="O41" s="102"/>
      <c r="P41" s="35">
        <v>3</v>
      </c>
      <c r="Q41" s="36">
        <f t="shared" si="0"/>
        <v>5.4</v>
      </c>
      <c r="R41" s="37" t="str">
        <f t="shared" si="1"/>
        <v>D+</v>
      </c>
      <c r="S41" s="38" t="str">
        <f t="shared" si="2"/>
        <v>Trung bình yếu</v>
      </c>
      <c r="T41" s="39" t="str">
        <f t="shared" si="3"/>
        <v/>
      </c>
      <c r="U41" s="40" t="s">
        <v>1930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1863</v>
      </c>
      <c r="D42" s="30" t="s">
        <v>1864</v>
      </c>
      <c r="E42" s="31" t="s">
        <v>1865</v>
      </c>
      <c r="F42" s="32" t="s">
        <v>1347</v>
      </c>
      <c r="G42" s="29" t="s">
        <v>213</v>
      </c>
      <c r="H42" s="33">
        <v>10</v>
      </c>
      <c r="I42" s="33">
        <v>8</v>
      </c>
      <c r="J42" s="33" t="s">
        <v>28</v>
      </c>
      <c r="K42" s="33">
        <v>9.5</v>
      </c>
      <c r="L42" s="41"/>
      <c r="M42" s="41"/>
      <c r="N42" s="41"/>
      <c r="O42" s="102"/>
      <c r="P42" s="35">
        <v>4</v>
      </c>
      <c r="Q42" s="36">
        <f t="shared" ref="Q42:Q73" si="5">ROUND(SUMPRODUCT(H42:P42,$H$9:$P$9)/100,1)</f>
        <v>6.5</v>
      </c>
      <c r="R42" s="37" t="str">
        <f t="shared" ref="R42:R75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8" t="str">
        <f t="shared" ref="S42:S75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9" t="str">
        <f t="shared" ref="T42:T75" si="8">+IF(OR($H42=0,$I42=0,$J42=0,$K42=0),"Không đủ ĐKDT","")</f>
        <v/>
      </c>
      <c r="U42" s="40" t="s">
        <v>1930</v>
      </c>
      <c r="V42" s="3"/>
      <c r="W42" s="27"/>
      <c r="X42" s="78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1866</v>
      </c>
      <c r="D43" s="30" t="s">
        <v>204</v>
      </c>
      <c r="E43" s="31" t="s">
        <v>134</v>
      </c>
      <c r="F43" s="32" t="s">
        <v>908</v>
      </c>
      <c r="G43" s="29" t="s">
        <v>195</v>
      </c>
      <c r="H43" s="33">
        <v>0</v>
      </c>
      <c r="I43" s="33">
        <v>0</v>
      </c>
      <c r="J43" s="33" t="s">
        <v>28</v>
      </c>
      <c r="K43" s="33">
        <v>0</v>
      </c>
      <c r="L43" s="41"/>
      <c r="M43" s="41"/>
      <c r="N43" s="41"/>
      <c r="O43" s="102"/>
      <c r="P43" s="35" t="s">
        <v>1934</v>
      </c>
      <c r="Q43" s="36">
        <f t="shared" si="5"/>
        <v>0</v>
      </c>
      <c r="R43" s="37" t="str">
        <f t="shared" si="6"/>
        <v>F</v>
      </c>
      <c r="S43" s="38" t="str">
        <f t="shared" si="7"/>
        <v>Kém</v>
      </c>
      <c r="T43" s="39" t="str">
        <f t="shared" si="8"/>
        <v>Không đủ ĐKDT</v>
      </c>
      <c r="U43" s="40" t="s">
        <v>1931</v>
      </c>
      <c r="V43" s="3"/>
      <c r="W43" s="27"/>
      <c r="X43" s="78" t="str">
        <f t="shared" si="9"/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1867</v>
      </c>
      <c r="D44" s="30" t="s">
        <v>396</v>
      </c>
      <c r="E44" s="31" t="s">
        <v>138</v>
      </c>
      <c r="F44" s="32" t="s">
        <v>1744</v>
      </c>
      <c r="G44" s="29" t="s">
        <v>210</v>
      </c>
      <c r="H44" s="33">
        <v>6</v>
      </c>
      <c r="I44" s="33">
        <v>7.5</v>
      </c>
      <c r="J44" s="33" t="s">
        <v>28</v>
      </c>
      <c r="K44" s="33">
        <v>9</v>
      </c>
      <c r="L44" s="41"/>
      <c r="M44" s="41"/>
      <c r="N44" s="41"/>
      <c r="O44" s="102"/>
      <c r="P44" s="35">
        <v>2</v>
      </c>
      <c r="Q44" s="36">
        <f t="shared" si="5"/>
        <v>4.9000000000000004</v>
      </c>
      <c r="R44" s="37" t="str">
        <f t="shared" si="6"/>
        <v>D</v>
      </c>
      <c r="S44" s="38" t="str">
        <f t="shared" si="7"/>
        <v>Trung bình yếu</v>
      </c>
      <c r="T44" s="39" t="str">
        <f t="shared" si="8"/>
        <v/>
      </c>
      <c r="U44" s="40" t="s">
        <v>1931</v>
      </c>
      <c r="V44" s="3"/>
      <c r="W44" s="27"/>
      <c r="X44" s="78" t="str">
        <f t="shared" si="9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1868</v>
      </c>
      <c r="D45" s="30" t="s">
        <v>549</v>
      </c>
      <c r="E45" s="31" t="s">
        <v>138</v>
      </c>
      <c r="F45" s="32" t="s">
        <v>936</v>
      </c>
      <c r="G45" s="29" t="s">
        <v>359</v>
      </c>
      <c r="H45" s="33">
        <v>10</v>
      </c>
      <c r="I45" s="33">
        <v>10</v>
      </c>
      <c r="J45" s="33" t="s">
        <v>28</v>
      </c>
      <c r="K45" s="33">
        <v>9</v>
      </c>
      <c r="L45" s="41"/>
      <c r="M45" s="41"/>
      <c r="N45" s="41"/>
      <c r="O45" s="102"/>
      <c r="P45" s="35">
        <v>7</v>
      </c>
      <c r="Q45" s="36">
        <f t="shared" si="5"/>
        <v>8.3000000000000007</v>
      </c>
      <c r="R45" s="37" t="str">
        <f t="shared" si="6"/>
        <v>B+</v>
      </c>
      <c r="S45" s="38" t="str">
        <f t="shared" si="7"/>
        <v>Khá</v>
      </c>
      <c r="T45" s="39" t="str">
        <f t="shared" si="8"/>
        <v/>
      </c>
      <c r="U45" s="40" t="s">
        <v>1931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1869</v>
      </c>
      <c r="D46" s="30" t="s">
        <v>1870</v>
      </c>
      <c r="E46" s="31" t="s">
        <v>1871</v>
      </c>
      <c r="F46" s="32" t="s">
        <v>1872</v>
      </c>
      <c r="G46" s="29" t="s">
        <v>213</v>
      </c>
      <c r="H46" s="33">
        <v>10</v>
      </c>
      <c r="I46" s="33">
        <v>5</v>
      </c>
      <c r="J46" s="33" t="s">
        <v>28</v>
      </c>
      <c r="K46" s="33">
        <v>9.5</v>
      </c>
      <c r="L46" s="41"/>
      <c r="M46" s="41"/>
      <c r="N46" s="41"/>
      <c r="O46" s="102"/>
      <c r="P46" s="35">
        <v>3</v>
      </c>
      <c r="Q46" s="36">
        <f t="shared" si="5"/>
        <v>5.4</v>
      </c>
      <c r="R46" s="37" t="str">
        <f t="shared" si="6"/>
        <v>D+</v>
      </c>
      <c r="S46" s="38" t="str">
        <f t="shared" si="7"/>
        <v>Trung bình yếu</v>
      </c>
      <c r="T46" s="39" t="str">
        <f t="shared" si="8"/>
        <v/>
      </c>
      <c r="U46" s="40" t="s">
        <v>1931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1873</v>
      </c>
      <c r="D47" s="30" t="s">
        <v>698</v>
      </c>
      <c r="E47" s="31" t="s">
        <v>337</v>
      </c>
      <c r="F47" s="32" t="s">
        <v>581</v>
      </c>
      <c r="G47" s="29" t="s">
        <v>275</v>
      </c>
      <c r="H47" s="33">
        <v>10</v>
      </c>
      <c r="I47" s="33">
        <v>9</v>
      </c>
      <c r="J47" s="33" t="s">
        <v>28</v>
      </c>
      <c r="K47" s="33">
        <v>9</v>
      </c>
      <c r="L47" s="41"/>
      <c r="M47" s="41"/>
      <c r="N47" s="41"/>
      <c r="O47" s="102"/>
      <c r="P47" s="35">
        <v>7.5</v>
      </c>
      <c r="Q47" s="36">
        <f t="shared" si="5"/>
        <v>8.4</v>
      </c>
      <c r="R47" s="37" t="str">
        <f t="shared" si="6"/>
        <v>B+</v>
      </c>
      <c r="S47" s="38" t="str">
        <f t="shared" si="7"/>
        <v>Khá</v>
      </c>
      <c r="T47" s="39" t="str">
        <f t="shared" si="8"/>
        <v/>
      </c>
      <c r="U47" s="40" t="s">
        <v>1931</v>
      </c>
      <c r="V47" s="3"/>
      <c r="W47" s="27"/>
      <c r="X47" s="78" t="str">
        <f t="shared" si="9"/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1874</v>
      </c>
      <c r="D48" s="30" t="s">
        <v>530</v>
      </c>
      <c r="E48" s="31" t="s">
        <v>1875</v>
      </c>
      <c r="F48" s="32" t="s">
        <v>1241</v>
      </c>
      <c r="G48" s="29" t="s">
        <v>210</v>
      </c>
      <c r="H48" s="33">
        <v>6</v>
      </c>
      <c r="I48" s="33">
        <v>10</v>
      </c>
      <c r="J48" s="33" t="s">
        <v>28</v>
      </c>
      <c r="K48" s="33">
        <v>9</v>
      </c>
      <c r="L48" s="41"/>
      <c r="M48" s="41"/>
      <c r="N48" s="41"/>
      <c r="O48" s="102"/>
      <c r="P48" s="35">
        <v>5.5</v>
      </c>
      <c r="Q48" s="36">
        <f t="shared" si="5"/>
        <v>7.2</v>
      </c>
      <c r="R48" s="37" t="str">
        <f t="shared" si="6"/>
        <v>B</v>
      </c>
      <c r="S48" s="38" t="str">
        <f t="shared" si="7"/>
        <v>Khá</v>
      </c>
      <c r="T48" s="39" t="str">
        <f t="shared" si="8"/>
        <v/>
      </c>
      <c r="U48" s="40" t="s">
        <v>1931</v>
      </c>
      <c r="V48" s="3"/>
      <c r="W48" s="27"/>
      <c r="X48" s="78" t="str">
        <f t="shared" si="9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1876</v>
      </c>
      <c r="D49" s="30" t="s">
        <v>1877</v>
      </c>
      <c r="E49" s="31" t="s">
        <v>142</v>
      </c>
      <c r="F49" s="32" t="s">
        <v>1878</v>
      </c>
      <c r="G49" s="29" t="s">
        <v>249</v>
      </c>
      <c r="H49" s="33">
        <v>6</v>
      </c>
      <c r="I49" s="33">
        <v>4</v>
      </c>
      <c r="J49" s="33" t="s">
        <v>28</v>
      </c>
      <c r="K49" s="33">
        <v>9</v>
      </c>
      <c r="L49" s="41"/>
      <c r="M49" s="41"/>
      <c r="N49" s="41"/>
      <c r="O49" s="102"/>
      <c r="P49" s="35">
        <v>3</v>
      </c>
      <c r="Q49" s="36">
        <f t="shared" si="5"/>
        <v>4.7</v>
      </c>
      <c r="R49" s="37" t="str">
        <f t="shared" si="6"/>
        <v>D</v>
      </c>
      <c r="S49" s="38" t="str">
        <f t="shared" si="7"/>
        <v>Trung bình yếu</v>
      </c>
      <c r="T49" s="39" t="str">
        <f t="shared" si="8"/>
        <v/>
      </c>
      <c r="U49" s="40" t="s">
        <v>1931</v>
      </c>
      <c r="V49" s="3"/>
      <c r="W49" s="27"/>
      <c r="X49" s="78" t="str">
        <f t="shared" si="9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1879</v>
      </c>
      <c r="D50" s="30" t="s">
        <v>1880</v>
      </c>
      <c r="E50" s="31" t="s">
        <v>342</v>
      </c>
      <c r="F50" s="32" t="s">
        <v>499</v>
      </c>
      <c r="G50" s="29" t="s">
        <v>275</v>
      </c>
      <c r="H50" s="33">
        <v>10</v>
      </c>
      <c r="I50" s="33">
        <v>6</v>
      </c>
      <c r="J50" s="33" t="s">
        <v>28</v>
      </c>
      <c r="K50" s="33">
        <v>9</v>
      </c>
      <c r="L50" s="41"/>
      <c r="M50" s="41"/>
      <c r="N50" s="41"/>
      <c r="O50" s="102"/>
      <c r="P50" s="35">
        <v>5</v>
      </c>
      <c r="Q50" s="36">
        <f t="shared" si="5"/>
        <v>6.5</v>
      </c>
      <c r="R50" s="37" t="str">
        <f t="shared" si="6"/>
        <v>C+</v>
      </c>
      <c r="S50" s="38" t="str">
        <f t="shared" si="7"/>
        <v>Trung bình</v>
      </c>
      <c r="T50" s="39" t="str">
        <f t="shared" si="8"/>
        <v/>
      </c>
      <c r="U50" s="40" t="s">
        <v>1931</v>
      </c>
      <c r="V50" s="3"/>
      <c r="W50" s="27"/>
      <c r="X50" s="78" t="str">
        <f t="shared" si="9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1881</v>
      </c>
      <c r="D51" s="30" t="s">
        <v>1697</v>
      </c>
      <c r="E51" s="31" t="s">
        <v>342</v>
      </c>
      <c r="F51" s="32" t="s">
        <v>281</v>
      </c>
      <c r="G51" s="29" t="s">
        <v>299</v>
      </c>
      <c r="H51" s="33">
        <v>10</v>
      </c>
      <c r="I51" s="33">
        <v>9.5</v>
      </c>
      <c r="J51" s="33" t="s">
        <v>28</v>
      </c>
      <c r="K51" s="33">
        <v>9</v>
      </c>
      <c r="L51" s="41"/>
      <c r="M51" s="41"/>
      <c r="N51" s="41"/>
      <c r="O51" s="102"/>
      <c r="P51" s="35">
        <v>10</v>
      </c>
      <c r="Q51" s="36">
        <f t="shared" si="5"/>
        <v>9.6999999999999993</v>
      </c>
      <c r="R51" s="37" t="str">
        <f t="shared" si="6"/>
        <v>A+</v>
      </c>
      <c r="S51" s="38" t="str">
        <f t="shared" si="7"/>
        <v>Giỏi</v>
      </c>
      <c r="T51" s="39" t="str">
        <f t="shared" si="8"/>
        <v/>
      </c>
      <c r="U51" s="40" t="s">
        <v>1931</v>
      </c>
      <c r="V51" s="3"/>
      <c r="W51" s="27"/>
      <c r="X51" s="78" t="str">
        <f t="shared" si="9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1882</v>
      </c>
      <c r="D52" s="30" t="s">
        <v>1883</v>
      </c>
      <c r="E52" s="31" t="s">
        <v>345</v>
      </c>
      <c r="F52" s="32" t="s">
        <v>768</v>
      </c>
      <c r="G52" s="29" t="s">
        <v>213</v>
      </c>
      <c r="H52" s="33">
        <v>6</v>
      </c>
      <c r="I52" s="33">
        <v>6</v>
      </c>
      <c r="J52" s="33" t="s">
        <v>28</v>
      </c>
      <c r="K52" s="33">
        <v>9</v>
      </c>
      <c r="L52" s="41"/>
      <c r="M52" s="41"/>
      <c r="N52" s="41"/>
      <c r="O52" s="102"/>
      <c r="P52" s="35">
        <v>5.5</v>
      </c>
      <c r="Q52" s="36">
        <f t="shared" si="5"/>
        <v>6.4</v>
      </c>
      <c r="R52" s="37" t="str">
        <f t="shared" si="6"/>
        <v>C</v>
      </c>
      <c r="S52" s="38" t="str">
        <f t="shared" si="7"/>
        <v>Trung bình</v>
      </c>
      <c r="T52" s="39" t="str">
        <f t="shared" si="8"/>
        <v/>
      </c>
      <c r="U52" s="40" t="s">
        <v>1931</v>
      </c>
      <c r="V52" s="3"/>
      <c r="W52" s="27"/>
      <c r="X52" s="78" t="str">
        <f t="shared" si="9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1884</v>
      </c>
      <c r="D53" s="30" t="s">
        <v>1885</v>
      </c>
      <c r="E53" s="31" t="s">
        <v>345</v>
      </c>
      <c r="F53" s="32" t="s">
        <v>856</v>
      </c>
      <c r="G53" s="29" t="s">
        <v>359</v>
      </c>
      <c r="H53" s="33">
        <v>6</v>
      </c>
      <c r="I53" s="33">
        <v>4</v>
      </c>
      <c r="J53" s="33" t="s">
        <v>28</v>
      </c>
      <c r="K53" s="33">
        <v>9</v>
      </c>
      <c r="L53" s="41"/>
      <c r="M53" s="41"/>
      <c r="N53" s="41"/>
      <c r="O53" s="102"/>
      <c r="P53" s="35">
        <v>3</v>
      </c>
      <c r="Q53" s="36">
        <f t="shared" si="5"/>
        <v>4.7</v>
      </c>
      <c r="R53" s="37" t="str">
        <f t="shared" si="6"/>
        <v>D</v>
      </c>
      <c r="S53" s="38" t="str">
        <f t="shared" si="7"/>
        <v>Trung bình yếu</v>
      </c>
      <c r="T53" s="39" t="str">
        <f t="shared" si="8"/>
        <v/>
      </c>
      <c r="U53" s="40" t="s">
        <v>1931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1886</v>
      </c>
      <c r="D54" s="30" t="s">
        <v>687</v>
      </c>
      <c r="E54" s="31" t="s">
        <v>1352</v>
      </c>
      <c r="F54" s="32" t="s">
        <v>823</v>
      </c>
      <c r="G54" s="29" t="s">
        <v>275</v>
      </c>
      <c r="H54" s="33">
        <v>10</v>
      </c>
      <c r="I54" s="33">
        <v>8.5</v>
      </c>
      <c r="J54" s="33" t="s">
        <v>28</v>
      </c>
      <c r="K54" s="33">
        <v>9.5</v>
      </c>
      <c r="L54" s="41"/>
      <c r="M54" s="41"/>
      <c r="N54" s="41"/>
      <c r="O54" s="102"/>
      <c r="P54" s="35">
        <v>6.5</v>
      </c>
      <c r="Q54" s="36">
        <f t="shared" si="5"/>
        <v>7.9</v>
      </c>
      <c r="R54" s="37" t="str">
        <f t="shared" si="6"/>
        <v>B</v>
      </c>
      <c r="S54" s="38" t="str">
        <f t="shared" si="7"/>
        <v>Khá</v>
      </c>
      <c r="T54" s="39" t="str">
        <f t="shared" si="8"/>
        <v/>
      </c>
      <c r="U54" s="40" t="s">
        <v>1931</v>
      </c>
      <c r="V54" s="3"/>
      <c r="W54" s="27"/>
      <c r="X54" s="78" t="str">
        <f t="shared" si="9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1887</v>
      </c>
      <c r="D55" s="30" t="s">
        <v>283</v>
      </c>
      <c r="E55" s="31" t="s">
        <v>555</v>
      </c>
      <c r="F55" s="32" t="s">
        <v>274</v>
      </c>
      <c r="G55" s="29" t="s">
        <v>234</v>
      </c>
      <c r="H55" s="33">
        <v>10</v>
      </c>
      <c r="I55" s="33">
        <v>8.5</v>
      </c>
      <c r="J55" s="33" t="s">
        <v>28</v>
      </c>
      <c r="K55" s="33">
        <v>9</v>
      </c>
      <c r="L55" s="41"/>
      <c r="M55" s="41"/>
      <c r="N55" s="41"/>
      <c r="O55" s="102"/>
      <c r="P55" s="35">
        <v>8</v>
      </c>
      <c r="Q55" s="36">
        <f t="shared" si="5"/>
        <v>8.5</v>
      </c>
      <c r="R55" s="37" t="str">
        <f t="shared" si="6"/>
        <v>A</v>
      </c>
      <c r="S55" s="38" t="str">
        <f t="shared" si="7"/>
        <v>Giỏi</v>
      </c>
      <c r="T55" s="39" t="str">
        <f t="shared" si="8"/>
        <v/>
      </c>
      <c r="U55" s="40" t="s">
        <v>1931</v>
      </c>
      <c r="V55" s="3"/>
      <c r="W55" s="27"/>
      <c r="X55" s="78" t="str">
        <f t="shared" si="9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1888</v>
      </c>
      <c r="D56" s="30" t="s">
        <v>1889</v>
      </c>
      <c r="E56" s="31" t="s">
        <v>1890</v>
      </c>
      <c r="F56" s="32" t="s">
        <v>1891</v>
      </c>
      <c r="G56" s="29" t="s">
        <v>213</v>
      </c>
      <c r="H56" s="33">
        <v>0</v>
      </c>
      <c r="I56" s="33">
        <v>0</v>
      </c>
      <c r="J56" s="33" t="s">
        <v>28</v>
      </c>
      <c r="K56" s="33">
        <v>0</v>
      </c>
      <c r="L56" s="41"/>
      <c r="M56" s="41"/>
      <c r="N56" s="41"/>
      <c r="O56" s="102"/>
      <c r="P56" s="35" t="s">
        <v>1934</v>
      </c>
      <c r="Q56" s="36">
        <f t="shared" si="5"/>
        <v>0</v>
      </c>
      <c r="R56" s="37" t="str">
        <f t="shared" si="6"/>
        <v>F</v>
      </c>
      <c r="S56" s="38" t="str">
        <f t="shared" si="7"/>
        <v>Kém</v>
      </c>
      <c r="T56" s="39" t="str">
        <f t="shared" si="8"/>
        <v>Không đủ ĐKDT</v>
      </c>
      <c r="U56" s="40" t="s">
        <v>1931</v>
      </c>
      <c r="V56" s="3"/>
      <c r="W56" s="27"/>
      <c r="X56" s="78" t="str">
        <f t="shared" si="9"/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1892</v>
      </c>
      <c r="D57" s="30" t="s">
        <v>1893</v>
      </c>
      <c r="E57" s="31" t="s">
        <v>150</v>
      </c>
      <c r="F57" s="32" t="s">
        <v>928</v>
      </c>
      <c r="G57" s="29" t="s">
        <v>275</v>
      </c>
      <c r="H57" s="33">
        <v>10</v>
      </c>
      <c r="I57" s="33">
        <v>7</v>
      </c>
      <c r="J57" s="33" t="s">
        <v>28</v>
      </c>
      <c r="K57" s="33">
        <v>9.5</v>
      </c>
      <c r="L57" s="41"/>
      <c r="M57" s="41"/>
      <c r="N57" s="41"/>
      <c r="O57" s="102"/>
      <c r="P57" s="35">
        <v>8.5</v>
      </c>
      <c r="Q57" s="36">
        <f t="shared" si="5"/>
        <v>8.6</v>
      </c>
      <c r="R57" s="37" t="str">
        <f t="shared" si="6"/>
        <v>A</v>
      </c>
      <c r="S57" s="38" t="str">
        <f t="shared" si="7"/>
        <v>Giỏi</v>
      </c>
      <c r="T57" s="39" t="str">
        <f t="shared" si="8"/>
        <v/>
      </c>
      <c r="U57" s="40" t="s">
        <v>1931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1894</v>
      </c>
      <c r="D58" s="30" t="s">
        <v>1895</v>
      </c>
      <c r="E58" s="31" t="s">
        <v>154</v>
      </c>
      <c r="F58" s="32" t="s">
        <v>1896</v>
      </c>
      <c r="G58" s="29" t="s">
        <v>359</v>
      </c>
      <c r="H58" s="33">
        <v>0</v>
      </c>
      <c r="I58" s="33">
        <v>0</v>
      </c>
      <c r="J58" s="33" t="s">
        <v>28</v>
      </c>
      <c r="K58" s="33">
        <v>0</v>
      </c>
      <c r="L58" s="41"/>
      <c r="M58" s="41"/>
      <c r="N58" s="41"/>
      <c r="O58" s="102"/>
      <c r="P58" s="35" t="s">
        <v>1934</v>
      </c>
      <c r="Q58" s="36">
        <f t="shared" si="5"/>
        <v>0</v>
      </c>
      <c r="R58" s="37" t="str">
        <f t="shared" si="6"/>
        <v>F</v>
      </c>
      <c r="S58" s="38" t="str">
        <f t="shared" si="7"/>
        <v>Kém</v>
      </c>
      <c r="T58" s="39" t="str">
        <f t="shared" si="8"/>
        <v>Không đủ ĐKDT</v>
      </c>
      <c r="U58" s="40" t="s">
        <v>1931</v>
      </c>
      <c r="V58" s="3"/>
      <c r="W58" s="27"/>
      <c r="X58" s="78" t="str">
        <f t="shared" si="9"/>
        <v>Học lại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1897</v>
      </c>
      <c r="D59" s="30" t="s">
        <v>1211</v>
      </c>
      <c r="E59" s="31" t="s">
        <v>154</v>
      </c>
      <c r="F59" s="32" t="s">
        <v>505</v>
      </c>
      <c r="G59" s="29" t="s">
        <v>234</v>
      </c>
      <c r="H59" s="33">
        <v>10</v>
      </c>
      <c r="I59" s="33">
        <v>9</v>
      </c>
      <c r="J59" s="33" t="s">
        <v>28</v>
      </c>
      <c r="K59" s="33">
        <v>9</v>
      </c>
      <c r="L59" s="41"/>
      <c r="M59" s="41"/>
      <c r="N59" s="41"/>
      <c r="O59" s="102"/>
      <c r="P59" s="35">
        <v>3</v>
      </c>
      <c r="Q59" s="36">
        <f t="shared" si="5"/>
        <v>6.1</v>
      </c>
      <c r="R59" s="37" t="str">
        <f t="shared" si="6"/>
        <v>C</v>
      </c>
      <c r="S59" s="38" t="str">
        <f t="shared" si="7"/>
        <v>Trung bình</v>
      </c>
      <c r="T59" s="39" t="str">
        <f t="shared" si="8"/>
        <v/>
      </c>
      <c r="U59" s="40" t="s">
        <v>1931</v>
      </c>
      <c r="V59" s="3"/>
      <c r="W59" s="27"/>
      <c r="X59" s="78" t="str">
        <f t="shared" si="9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1898</v>
      </c>
      <c r="D60" s="30" t="s">
        <v>573</v>
      </c>
      <c r="E60" s="31" t="s">
        <v>154</v>
      </c>
      <c r="F60" s="32" t="s">
        <v>85</v>
      </c>
      <c r="G60" s="29" t="s">
        <v>210</v>
      </c>
      <c r="H60" s="33">
        <v>6</v>
      </c>
      <c r="I60" s="33">
        <v>6</v>
      </c>
      <c r="J60" s="33" t="s">
        <v>28</v>
      </c>
      <c r="K60" s="33">
        <v>9</v>
      </c>
      <c r="L60" s="41"/>
      <c r="M60" s="41"/>
      <c r="N60" s="41"/>
      <c r="O60" s="102"/>
      <c r="P60" s="35">
        <v>5.5</v>
      </c>
      <c r="Q60" s="36">
        <f t="shared" si="5"/>
        <v>6.4</v>
      </c>
      <c r="R60" s="37" t="str">
        <f t="shared" si="6"/>
        <v>C</v>
      </c>
      <c r="S60" s="38" t="str">
        <f t="shared" si="7"/>
        <v>Trung bình</v>
      </c>
      <c r="T60" s="39" t="str">
        <f t="shared" si="8"/>
        <v/>
      </c>
      <c r="U60" s="40" t="s">
        <v>1931</v>
      </c>
      <c r="V60" s="3"/>
      <c r="W60" s="27"/>
      <c r="X60" s="78" t="str">
        <f t="shared" si="9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1899</v>
      </c>
      <c r="D61" s="30" t="s">
        <v>1355</v>
      </c>
      <c r="E61" s="31" t="s">
        <v>158</v>
      </c>
      <c r="F61" s="32" t="s">
        <v>823</v>
      </c>
      <c r="G61" s="29" t="s">
        <v>195</v>
      </c>
      <c r="H61" s="33">
        <v>10</v>
      </c>
      <c r="I61" s="33">
        <v>5.5</v>
      </c>
      <c r="J61" s="33" t="s">
        <v>28</v>
      </c>
      <c r="K61" s="33">
        <v>9</v>
      </c>
      <c r="L61" s="41"/>
      <c r="M61" s="41"/>
      <c r="N61" s="41"/>
      <c r="O61" s="102"/>
      <c r="P61" s="35">
        <v>3.5</v>
      </c>
      <c r="Q61" s="36">
        <f t="shared" si="5"/>
        <v>5.7</v>
      </c>
      <c r="R61" s="37" t="str">
        <f t="shared" si="6"/>
        <v>C</v>
      </c>
      <c r="S61" s="38" t="str">
        <f t="shared" si="7"/>
        <v>Trung bình</v>
      </c>
      <c r="T61" s="39" t="str">
        <f t="shared" si="8"/>
        <v/>
      </c>
      <c r="U61" s="40" t="s">
        <v>1931</v>
      </c>
      <c r="V61" s="3"/>
      <c r="W61" s="27"/>
      <c r="X61" s="78" t="str">
        <f t="shared" si="9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1900</v>
      </c>
      <c r="D62" s="30" t="s">
        <v>1901</v>
      </c>
      <c r="E62" s="31" t="s">
        <v>1902</v>
      </c>
      <c r="F62" s="32" t="s">
        <v>1903</v>
      </c>
      <c r="G62" s="29" t="s">
        <v>213</v>
      </c>
      <c r="H62" s="33">
        <v>10</v>
      </c>
      <c r="I62" s="33">
        <v>10</v>
      </c>
      <c r="J62" s="33" t="s">
        <v>28</v>
      </c>
      <c r="K62" s="33">
        <v>9.5</v>
      </c>
      <c r="L62" s="41"/>
      <c r="M62" s="41"/>
      <c r="N62" s="41"/>
      <c r="O62" s="102"/>
      <c r="P62" s="35">
        <v>4.5</v>
      </c>
      <c r="Q62" s="36">
        <f t="shared" si="5"/>
        <v>7.2</v>
      </c>
      <c r="R62" s="37" t="str">
        <f t="shared" si="6"/>
        <v>B</v>
      </c>
      <c r="S62" s="38" t="str">
        <f t="shared" si="7"/>
        <v>Khá</v>
      </c>
      <c r="T62" s="39" t="str">
        <f t="shared" si="8"/>
        <v/>
      </c>
      <c r="U62" s="40" t="s">
        <v>1931</v>
      </c>
      <c r="V62" s="3"/>
      <c r="W62" s="27"/>
      <c r="X62" s="78" t="str">
        <f t="shared" si="9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1904</v>
      </c>
      <c r="D63" s="30" t="s">
        <v>1905</v>
      </c>
      <c r="E63" s="31" t="s">
        <v>162</v>
      </c>
      <c r="F63" s="32" t="s">
        <v>334</v>
      </c>
      <c r="G63" s="29" t="s">
        <v>234</v>
      </c>
      <c r="H63" s="33">
        <v>0</v>
      </c>
      <c r="I63" s="33">
        <v>0</v>
      </c>
      <c r="J63" s="33" t="s">
        <v>28</v>
      </c>
      <c r="K63" s="33">
        <v>10</v>
      </c>
      <c r="L63" s="41"/>
      <c r="M63" s="41"/>
      <c r="N63" s="41"/>
      <c r="O63" s="102"/>
      <c r="P63" s="35" t="s">
        <v>1934</v>
      </c>
      <c r="Q63" s="36">
        <f t="shared" si="5"/>
        <v>2</v>
      </c>
      <c r="R63" s="37" t="str">
        <f t="shared" si="6"/>
        <v>F</v>
      </c>
      <c r="S63" s="38" t="str">
        <f t="shared" si="7"/>
        <v>Kém</v>
      </c>
      <c r="T63" s="39" t="str">
        <f t="shared" si="8"/>
        <v>Không đủ ĐKDT</v>
      </c>
      <c r="U63" s="40" t="s">
        <v>1931</v>
      </c>
      <c r="V63" s="3"/>
      <c r="W63" s="27"/>
      <c r="X63" s="78" t="str">
        <f t="shared" si="9"/>
        <v>Học lại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1906</v>
      </c>
      <c r="D64" s="30" t="s">
        <v>850</v>
      </c>
      <c r="E64" s="31" t="s">
        <v>162</v>
      </c>
      <c r="F64" s="32" t="s">
        <v>306</v>
      </c>
      <c r="G64" s="29" t="s">
        <v>249</v>
      </c>
      <c r="H64" s="33">
        <v>6</v>
      </c>
      <c r="I64" s="33">
        <v>9</v>
      </c>
      <c r="J64" s="33" t="s">
        <v>28</v>
      </c>
      <c r="K64" s="33">
        <v>9</v>
      </c>
      <c r="L64" s="41"/>
      <c r="M64" s="41"/>
      <c r="N64" s="41"/>
      <c r="O64" s="102"/>
      <c r="P64" s="35">
        <v>5.5</v>
      </c>
      <c r="Q64" s="36">
        <f t="shared" si="5"/>
        <v>7</v>
      </c>
      <c r="R64" s="37" t="str">
        <f t="shared" si="6"/>
        <v>B</v>
      </c>
      <c r="S64" s="38" t="str">
        <f t="shared" si="7"/>
        <v>Khá</v>
      </c>
      <c r="T64" s="39" t="str">
        <f t="shared" si="8"/>
        <v/>
      </c>
      <c r="U64" s="40" t="s">
        <v>1931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1907</v>
      </c>
      <c r="D65" s="30" t="s">
        <v>103</v>
      </c>
      <c r="E65" s="31" t="s">
        <v>576</v>
      </c>
      <c r="F65" s="32" t="s">
        <v>1908</v>
      </c>
      <c r="G65" s="29" t="s">
        <v>206</v>
      </c>
      <c r="H65" s="33">
        <v>6</v>
      </c>
      <c r="I65" s="33">
        <v>8</v>
      </c>
      <c r="J65" s="33" t="s">
        <v>28</v>
      </c>
      <c r="K65" s="33">
        <v>9</v>
      </c>
      <c r="L65" s="41"/>
      <c r="M65" s="41"/>
      <c r="N65" s="41"/>
      <c r="O65" s="102"/>
      <c r="P65" s="35">
        <v>3.5</v>
      </c>
      <c r="Q65" s="36">
        <f t="shared" si="5"/>
        <v>5.8</v>
      </c>
      <c r="R65" s="37" t="str">
        <f t="shared" si="6"/>
        <v>C</v>
      </c>
      <c r="S65" s="38" t="str">
        <f t="shared" si="7"/>
        <v>Trung bình</v>
      </c>
      <c r="T65" s="39" t="str">
        <f t="shared" si="8"/>
        <v/>
      </c>
      <c r="U65" s="40" t="s">
        <v>1931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1909</v>
      </c>
      <c r="D66" s="30" t="s">
        <v>1697</v>
      </c>
      <c r="E66" s="31" t="s">
        <v>576</v>
      </c>
      <c r="F66" s="32" t="s">
        <v>1774</v>
      </c>
      <c r="G66" s="29" t="s">
        <v>195</v>
      </c>
      <c r="H66" s="33">
        <v>10</v>
      </c>
      <c r="I66" s="33">
        <v>7.5</v>
      </c>
      <c r="J66" s="33" t="s">
        <v>28</v>
      </c>
      <c r="K66" s="33">
        <v>9</v>
      </c>
      <c r="L66" s="41"/>
      <c r="M66" s="41"/>
      <c r="N66" s="41"/>
      <c r="O66" s="102"/>
      <c r="P66" s="35">
        <v>1.5</v>
      </c>
      <c r="Q66" s="36">
        <f t="shared" si="5"/>
        <v>5.0999999999999996</v>
      </c>
      <c r="R66" s="37" t="str">
        <f t="shared" si="6"/>
        <v>D+</v>
      </c>
      <c r="S66" s="38" t="str">
        <f t="shared" si="7"/>
        <v>Trung bình yếu</v>
      </c>
      <c r="T66" s="39" t="str">
        <f t="shared" si="8"/>
        <v/>
      </c>
      <c r="U66" s="40" t="s">
        <v>1931</v>
      </c>
      <c r="V66" s="3"/>
      <c r="W66" s="27"/>
      <c r="X66" s="78" t="str">
        <f t="shared" si="9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1910</v>
      </c>
      <c r="D67" s="30" t="s">
        <v>1911</v>
      </c>
      <c r="E67" s="31" t="s">
        <v>174</v>
      </c>
      <c r="F67" s="32" t="s">
        <v>1488</v>
      </c>
      <c r="G67" s="29" t="s">
        <v>199</v>
      </c>
      <c r="H67" s="33">
        <v>6</v>
      </c>
      <c r="I67" s="33">
        <v>7</v>
      </c>
      <c r="J67" s="33" t="s">
        <v>28</v>
      </c>
      <c r="K67" s="33">
        <v>9</v>
      </c>
      <c r="L67" s="41"/>
      <c r="M67" s="41"/>
      <c r="N67" s="41"/>
      <c r="O67" s="102"/>
      <c r="P67" s="35">
        <v>3</v>
      </c>
      <c r="Q67" s="36">
        <f t="shared" si="5"/>
        <v>5.3</v>
      </c>
      <c r="R67" s="37" t="str">
        <f t="shared" si="6"/>
        <v>D+</v>
      </c>
      <c r="S67" s="38" t="str">
        <f t="shared" si="7"/>
        <v>Trung bình yếu</v>
      </c>
      <c r="T67" s="39" t="str">
        <f t="shared" si="8"/>
        <v/>
      </c>
      <c r="U67" s="40" t="s">
        <v>1931</v>
      </c>
      <c r="V67" s="3"/>
      <c r="W67" s="27"/>
      <c r="X67" s="78" t="str">
        <f t="shared" si="9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1912</v>
      </c>
      <c r="D68" s="30" t="s">
        <v>1913</v>
      </c>
      <c r="E68" s="31" t="s">
        <v>174</v>
      </c>
      <c r="F68" s="32" t="s">
        <v>1344</v>
      </c>
      <c r="G68" s="29" t="s">
        <v>275</v>
      </c>
      <c r="H68" s="33">
        <v>10</v>
      </c>
      <c r="I68" s="33">
        <v>7</v>
      </c>
      <c r="J68" s="33" t="s">
        <v>28</v>
      </c>
      <c r="K68" s="33">
        <v>9</v>
      </c>
      <c r="L68" s="41"/>
      <c r="M68" s="41"/>
      <c r="N68" s="41"/>
      <c r="O68" s="102"/>
      <c r="P68" s="35">
        <v>5</v>
      </c>
      <c r="Q68" s="36">
        <f t="shared" si="5"/>
        <v>6.7</v>
      </c>
      <c r="R68" s="37" t="str">
        <f t="shared" si="6"/>
        <v>C+</v>
      </c>
      <c r="S68" s="38" t="str">
        <f t="shared" si="7"/>
        <v>Trung bình</v>
      </c>
      <c r="T68" s="39" t="str">
        <f t="shared" si="8"/>
        <v/>
      </c>
      <c r="U68" s="40" t="s">
        <v>1931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1914</v>
      </c>
      <c r="D69" s="30" t="s">
        <v>111</v>
      </c>
      <c r="E69" s="31" t="s">
        <v>584</v>
      </c>
      <c r="F69" s="32" t="s">
        <v>1915</v>
      </c>
      <c r="G69" s="29" t="s">
        <v>249</v>
      </c>
      <c r="H69" s="33">
        <v>6</v>
      </c>
      <c r="I69" s="33">
        <v>10</v>
      </c>
      <c r="J69" s="33" t="s">
        <v>28</v>
      </c>
      <c r="K69" s="33">
        <v>9</v>
      </c>
      <c r="L69" s="41"/>
      <c r="M69" s="41"/>
      <c r="N69" s="41"/>
      <c r="O69" s="102"/>
      <c r="P69" s="35">
        <v>8</v>
      </c>
      <c r="Q69" s="36">
        <f t="shared" si="5"/>
        <v>8.4</v>
      </c>
      <c r="R69" s="37" t="str">
        <f t="shared" si="6"/>
        <v>B+</v>
      </c>
      <c r="S69" s="38" t="str">
        <f t="shared" si="7"/>
        <v>Khá</v>
      </c>
      <c r="T69" s="39" t="str">
        <f t="shared" si="8"/>
        <v/>
      </c>
      <c r="U69" s="40" t="s">
        <v>1931</v>
      </c>
      <c r="V69" s="3"/>
      <c r="W69" s="27"/>
      <c r="X69" s="78" t="str">
        <f t="shared" si="9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1916</v>
      </c>
      <c r="D70" s="30" t="s">
        <v>1917</v>
      </c>
      <c r="E70" s="31" t="s">
        <v>752</v>
      </c>
      <c r="F70" s="32" t="s">
        <v>349</v>
      </c>
      <c r="G70" s="29" t="s">
        <v>275</v>
      </c>
      <c r="H70" s="33">
        <v>10</v>
      </c>
      <c r="I70" s="33">
        <v>8</v>
      </c>
      <c r="J70" s="33" t="s">
        <v>28</v>
      </c>
      <c r="K70" s="33">
        <v>9.5</v>
      </c>
      <c r="L70" s="41"/>
      <c r="M70" s="41"/>
      <c r="N70" s="41"/>
      <c r="O70" s="102"/>
      <c r="P70" s="35">
        <v>9</v>
      </c>
      <c r="Q70" s="36">
        <f t="shared" si="5"/>
        <v>9</v>
      </c>
      <c r="R70" s="37" t="str">
        <f t="shared" si="6"/>
        <v>A+</v>
      </c>
      <c r="S70" s="38" t="str">
        <f t="shared" si="7"/>
        <v>Giỏi</v>
      </c>
      <c r="T70" s="39" t="str">
        <f t="shared" si="8"/>
        <v/>
      </c>
      <c r="U70" s="40" t="s">
        <v>1931</v>
      </c>
      <c r="V70" s="3"/>
      <c r="W70" s="27"/>
      <c r="X70" s="78" t="str">
        <f t="shared" si="9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1918</v>
      </c>
      <c r="D71" s="30" t="s">
        <v>396</v>
      </c>
      <c r="E71" s="31" t="s">
        <v>594</v>
      </c>
      <c r="F71" s="32" t="s">
        <v>1693</v>
      </c>
      <c r="G71" s="29" t="s">
        <v>213</v>
      </c>
      <c r="H71" s="33">
        <v>10</v>
      </c>
      <c r="I71" s="33">
        <v>9</v>
      </c>
      <c r="J71" s="33" t="s">
        <v>28</v>
      </c>
      <c r="K71" s="33">
        <v>9</v>
      </c>
      <c r="L71" s="41"/>
      <c r="M71" s="41"/>
      <c r="N71" s="41"/>
      <c r="O71" s="102"/>
      <c r="P71" s="35">
        <v>5</v>
      </c>
      <c r="Q71" s="36">
        <f t="shared" si="5"/>
        <v>7.1</v>
      </c>
      <c r="R71" s="37" t="str">
        <f t="shared" si="6"/>
        <v>B</v>
      </c>
      <c r="S71" s="38" t="str">
        <f t="shared" si="7"/>
        <v>Khá</v>
      </c>
      <c r="T71" s="39" t="str">
        <f t="shared" si="8"/>
        <v/>
      </c>
      <c r="U71" s="40" t="s">
        <v>1931</v>
      </c>
      <c r="V71" s="3"/>
      <c r="W71" s="27"/>
      <c r="X71" s="78" t="str">
        <f t="shared" si="9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1919</v>
      </c>
      <c r="D72" s="30" t="s">
        <v>1920</v>
      </c>
      <c r="E72" s="31" t="s">
        <v>400</v>
      </c>
      <c r="F72" s="32" t="s">
        <v>1921</v>
      </c>
      <c r="G72" s="29" t="s">
        <v>1148</v>
      </c>
      <c r="H72" s="33">
        <v>6</v>
      </c>
      <c r="I72" s="33">
        <v>9</v>
      </c>
      <c r="J72" s="33" t="s">
        <v>28</v>
      </c>
      <c r="K72" s="33">
        <v>9</v>
      </c>
      <c r="L72" s="41"/>
      <c r="M72" s="41"/>
      <c r="N72" s="41"/>
      <c r="O72" s="102"/>
      <c r="P72" s="35">
        <v>7.5</v>
      </c>
      <c r="Q72" s="36">
        <f t="shared" si="5"/>
        <v>8</v>
      </c>
      <c r="R72" s="37" t="str">
        <f t="shared" si="6"/>
        <v>B+</v>
      </c>
      <c r="S72" s="38" t="str">
        <f t="shared" si="7"/>
        <v>Khá</v>
      </c>
      <c r="T72" s="39" t="str">
        <f t="shared" si="8"/>
        <v/>
      </c>
      <c r="U72" s="40" t="s">
        <v>1931</v>
      </c>
      <c r="V72" s="3"/>
      <c r="W72" s="27"/>
      <c r="X72" s="78" t="str">
        <f t="shared" si="9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1922</v>
      </c>
      <c r="D73" s="30" t="s">
        <v>1923</v>
      </c>
      <c r="E73" s="31" t="s">
        <v>601</v>
      </c>
      <c r="F73" s="32" t="s">
        <v>1761</v>
      </c>
      <c r="G73" s="29" t="s">
        <v>299</v>
      </c>
      <c r="H73" s="33">
        <v>10</v>
      </c>
      <c r="I73" s="33">
        <v>8.5</v>
      </c>
      <c r="J73" s="33" t="s">
        <v>28</v>
      </c>
      <c r="K73" s="33">
        <v>10</v>
      </c>
      <c r="L73" s="41"/>
      <c r="M73" s="41"/>
      <c r="N73" s="41"/>
      <c r="O73" s="102"/>
      <c r="P73" s="35">
        <v>2</v>
      </c>
      <c r="Q73" s="36">
        <f t="shared" si="5"/>
        <v>5.7</v>
      </c>
      <c r="R73" s="37" t="str">
        <f t="shared" si="6"/>
        <v>C</v>
      </c>
      <c r="S73" s="38" t="str">
        <f t="shared" si="7"/>
        <v>Trung bình</v>
      </c>
      <c r="T73" s="39" t="str">
        <f t="shared" si="8"/>
        <v/>
      </c>
      <c r="U73" s="40" t="s">
        <v>1931</v>
      </c>
      <c r="V73" s="3"/>
      <c r="W73" s="27"/>
      <c r="X73" s="78" t="str">
        <f t="shared" si="9"/>
        <v>Đạt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1924</v>
      </c>
      <c r="D74" s="30" t="s">
        <v>111</v>
      </c>
      <c r="E74" s="31" t="s">
        <v>601</v>
      </c>
      <c r="F74" s="32" t="s">
        <v>1925</v>
      </c>
      <c r="G74" s="29" t="s">
        <v>213</v>
      </c>
      <c r="H74" s="33">
        <v>10</v>
      </c>
      <c r="I74" s="33">
        <v>8.5</v>
      </c>
      <c r="J74" s="33" t="s">
        <v>28</v>
      </c>
      <c r="K74" s="33">
        <v>9</v>
      </c>
      <c r="L74" s="41"/>
      <c r="M74" s="41"/>
      <c r="N74" s="41"/>
      <c r="O74" s="102"/>
      <c r="P74" s="35">
        <v>8</v>
      </c>
      <c r="Q74" s="36">
        <f t="shared" ref="Q74:Q75" si="10">ROUND(SUMPRODUCT(H74:P74,$H$9:$P$9)/100,1)</f>
        <v>8.5</v>
      </c>
      <c r="R74" s="37" t="str">
        <f t="shared" si="6"/>
        <v>A</v>
      </c>
      <c r="S74" s="38" t="str">
        <f t="shared" si="7"/>
        <v>Giỏi</v>
      </c>
      <c r="T74" s="39" t="str">
        <f t="shared" si="8"/>
        <v/>
      </c>
      <c r="U74" s="40" t="s">
        <v>1931</v>
      </c>
      <c r="V74" s="3"/>
      <c r="W74" s="27"/>
      <c r="X74" s="78" t="str">
        <f t="shared" si="9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1926</v>
      </c>
      <c r="D75" s="30" t="s">
        <v>1927</v>
      </c>
      <c r="E75" s="31" t="s">
        <v>182</v>
      </c>
      <c r="F75" s="32" t="s">
        <v>505</v>
      </c>
      <c r="G75" s="29" t="s">
        <v>210</v>
      </c>
      <c r="H75" s="33">
        <v>10</v>
      </c>
      <c r="I75" s="33">
        <v>7</v>
      </c>
      <c r="J75" s="33" t="s">
        <v>28</v>
      </c>
      <c r="K75" s="33">
        <v>9</v>
      </c>
      <c r="L75" s="41"/>
      <c r="M75" s="41"/>
      <c r="N75" s="41"/>
      <c r="O75" s="102"/>
      <c r="P75" s="35">
        <v>7</v>
      </c>
      <c r="Q75" s="36">
        <f t="shared" si="10"/>
        <v>7.7</v>
      </c>
      <c r="R75" s="37" t="str">
        <f t="shared" si="6"/>
        <v>B</v>
      </c>
      <c r="S75" s="38" t="str">
        <f t="shared" si="7"/>
        <v>Khá</v>
      </c>
      <c r="T75" s="39" t="str">
        <f t="shared" si="8"/>
        <v/>
      </c>
      <c r="U75" s="40" t="s">
        <v>1931</v>
      </c>
      <c r="V75" s="3"/>
      <c r="W75" s="27"/>
      <c r="X75" s="78" t="str">
        <f t="shared" si="9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9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03"/>
      <c r="P76" s="47"/>
      <c r="Q76" s="47"/>
      <c r="R76" s="47"/>
      <c r="S76" s="47"/>
      <c r="T76" s="47"/>
      <c r="U76" s="47"/>
      <c r="V76" s="3"/>
    </row>
    <row r="77" spans="1:39">
      <c r="A77" s="2"/>
      <c r="B77" s="153" t="s">
        <v>29</v>
      </c>
      <c r="C77" s="15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03"/>
      <c r="P77" s="47"/>
      <c r="Q77" s="47"/>
      <c r="R77" s="47"/>
      <c r="S77" s="47"/>
      <c r="T77" s="47"/>
      <c r="U77" s="47"/>
      <c r="V77" s="3"/>
    </row>
    <row r="78" spans="1:39" ht="16.5" customHeight="1">
      <c r="A78" s="2"/>
      <c r="B78" s="48" t="s">
        <v>30</v>
      </c>
      <c r="C78" s="48"/>
      <c r="D78" s="49">
        <f>+$AA$8</f>
        <v>66</v>
      </c>
      <c r="E78" s="50" t="s">
        <v>31</v>
      </c>
      <c r="F78" s="124" t="s">
        <v>32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1">
        <f>$AA$8 -COUNTIF($T$9:$T$265,"Vắng") -COUNTIF($T$9:$T$265,"Vắng có phép") - COUNTIF($T$9:$T$265,"Đình chỉ thi") - COUNTIF($T$9:$T$265,"Không đủ ĐKDT")</f>
        <v>61</v>
      </c>
      <c r="Q78" s="51"/>
      <c r="R78" s="51"/>
      <c r="S78" s="52"/>
      <c r="T78" s="53" t="s">
        <v>31</v>
      </c>
      <c r="U78" s="52"/>
      <c r="V78" s="3"/>
    </row>
    <row r="79" spans="1:39" ht="16.5" customHeight="1">
      <c r="A79" s="2"/>
      <c r="B79" s="48" t="s">
        <v>33</v>
      </c>
      <c r="C79" s="48"/>
      <c r="D79" s="49">
        <f>+$AL$8</f>
        <v>61</v>
      </c>
      <c r="E79" s="50" t="s">
        <v>31</v>
      </c>
      <c r="F79" s="124" t="s">
        <v>34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4">
        <f>COUNTIF($T$9:$T$141,"Vắng")</f>
        <v>0</v>
      </c>
      <c r="Q79" s="54"/>
      <c r="R79" s="54"/>
      <c r="S79" s="55"/>
      <c r="T79" s="53" t="s">
        <v>31</v>
      </c>
      <c r="U79" s="55"/>
      <c r="V79" s="3"/>
    </row>
    <row r="80" spans="1:39" ht="16.5" customHeight="1">
      <c r="A80" s="2"/>
      <c r="B80" s="48" t="s">
        <v>48</v>
      </c>
      <c r="C80" s="48"/>
      <c r="D80" s="64">
        <f>COUNTIF(X10:X75,"Học lại")</f>
        <v>5</v>
      </c>
      <c r="E80" s="50" t="s">
        <v>31</v>
      </c>
      <c r="F80" s="124" t="s">
        <v>49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1">
        <f>COUNTIF($T$9:$T$141,"Vắng có phép")</f>
        <v>0</v>
      </c>
      <c r="Q80" s="51"/>
      <c r="R80" s="51"/>
      <c r="S80" s="52"/>
      <c r="T80" s="53" t="s">
        <v>31</v>
      </c>
      <c r="U80" s="52"/>
      <c r="V80" s="3"/>
    </row>
    <row r="81" spans="1:39" ht="3" customHeight="1">
      <c r="A81" s="2"/>
      <c r="B81" s="42"/>
      <c r="C81" s="43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103"/>
      <c r="P81" s="47"/>
      <c r="Q81" s="47"/>
      <c r="R81" s="47"/>
      <c r="S81" s="47"/>
      <c r="T81" s="47"/>
      <c r="U81" s="47"/>
      <c r="V81" s="3"/>
    </row>
    <row r="82" spans="1:39" ht="15.75">
      <c r="B82" s="83" t="s">
        <v>50</v>
      </c>
      <c r="C82" s="83"/>
      <c r="D82" s="84">
        <f>COUNTIF(X10:X75,"Thi lại")</f>
        <v>0</v>
      </c>
      <c r="E82" s="85" t="s">
        <v>31</v>
      </c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24.75" customHeight="1">
      <c r="B83" s="83"/>
      <c r="C83" s="83"/>
      <c r="D83" s="84"/>
      <c r="E83" s="85"/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15.75">
      <c r="A84" s="56"/>
      <c r="B84" s="144"/>
      <c r="C84" s="144"/>
      <c r="D84" s="144"/>
      <c r="E84" s="144"/>
      <c r="F84" s="144"/>
      <c r="G84" s="144"/>
      <c r="H84" s="144"/>
      <c r="I84" s="57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4.5" customHeight="1">
      <c r="A85" s="2"/>
      <c r="B85" s="42"/>
      <c r="C85" s="58"/>
      <c r="D85" s="58"/>
      <c r="E85" s="59"/>
      <c r="F85" s="59"/>
      <c r="G85" s="59"/>
      <c r="H85" s="60"/>
      <c r="I85" s="61"/>
      <c r="J85" s="61"/>
      <c r="K85" s="3"/>
      <c r="L85" s="3"/>
      <c r="M85" s="3"/>
      <c r="N85" s="3"/>
      <c r="P85" s="3"/>
      <c r="Q85" s="3"/>
      <c r="R85" s="3"/>
      <c r="S85" s="3"/>
      <c r="T85" s="3"/>
      <c r="U85" s="3"/>
      <c r="V85" s="3"/>
    </row>
    <row r="86" spans="1:39" s="2" customFormat="1">
      <c r="B86" s="144"/>
      <c r="C86" s="144"/>
      <c r="D86" s="145"/>
      <c r="E86" s="145"/>
      <c r="F86" s="145"/>
      <c r="G86" s="145"/>
      <c r="H86" s="145"/>
      <c r="I86" s="61"/>
      <c r="J86" s="61"/>
      <c r="K86" s="47"/>
      <c r="L86" s="47"/>
      <c r="M86" s="47"/>
      <c r="N86" s="47"/>
      <c r="O86" s="103"/>
      <c r="P86" s="47"/>
      <c r="Q86" s="47"/>
      <c r="R86" s="47"/>
      <c r="S86" s="47"/>
      <c r="T86" s="47"/>
      <c r="U86" s="47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4"/>
      <c r="P87" s="3"/>
      <c r="Q87" s="3"/>
      <c r="R87" s="3"/>
      <c r="S87" s="3"/>
      <c r="T87" s="3"/>
      <c r="U87" s="3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4"/>
      <c r="P88" s="3"/>
      <c r="Q88" s="3"/>
      <c r="R88" s="3"/>
      <c r="S88" s="3"/>
      <c r="T88" s="3"/>
      <c r="U88" s="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4"/>
      <c r="P89" s="3"/>
      <c r="Q89" s="3"/>
      <c r="R89" s="3"/>
      <c r="S89" s="3"/>
      <c r="T89" s="3"/>
      <c r="U89" s="3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4"/>
      <c r="P90" s="3"/>
      <c r="Q90" s="3"/>
      <c r="R90" s="3"/>
      <c r="S90" s="3"/>
      <c r="T90" s="3"/>
      <c r="U90" s="3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4"/>
      <c r="P91" s="3"/>
      <c r="Q91" s="3"/>
      <c r="R91" s="3"/>
      <c r="S91" s="3"/>
      <c r="T91" s="3"/>
      <c r="U91" s="3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18" customHeight="1">
      <c r="A92" s="1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4"/>
      <c r="P93" s="3"/>
      <c r="Q93" s="3"/>
      <c r="R93" s="3"/>
      <c r="S93" s="3"/>
      <c r="T93" s="3"/>
      <c r="U93" s="3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4"/>
      <c r="P94" s="3"/>
      <c r="Q94" s="3"/>
      <c r="R94" s="3"/>
      <c r="S94" s="3"/>
      <c r="T94" s="3"/>
      <c r="U94" s="3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21.75" customHeight="1">
      <c r="A95" s="1"/>
      <c r="B95" s="144"/>
      <c r="C95" s="144"/>
      <c r="D95" s="144"/>
      <c r="E95" s="144"/>
      <c r="F95" s="144"/>
      <c r="G95" s="144"/>
      <c r="H95" s="144"/>
      <c r="I95" s="57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5.75">
      <c r="A96" s="1"/>
      <c r="B96" s="42"/>
      <c r="C96" s="58"/>
      <c r="D96" s="58"/>
      <c r="E96" s="59"/>
      <c r="F96" s="59"/>
      <c r="G96" s="59"/>
      <c r="H96" s="60"/>
      <c r="I96" s="61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144"/>
      <c r="C97" s="144"/>
      <c r="D97" s="145"/>
      <c r="E97" s="145"/>
      <c r="F97" s="145"/>
      <c r="G97" s="145"/>
      <c r="H97" s="145"/>
      <c r="I97" s="61"/>
      <c r="J97" s="61"/>
      <c r="K97" s="47"/>
      <c r="L97" s="47"/>
      <c r="M97" s="47"/>
      <c r="N97" s="47"/>
      <c r="O97" s="103"/>
      <c r="P97" s="47"/>
      <c r="Q97" s="47"/>
      <c r="R97" s="47"/>
      <c r="S97" s="47"/>
      <c r="T97" s="47"/>
      <c r="U97" s="47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4"/>
      <c r="P98" s="3"/>
      <c r="Q98" s="3"/>
      <c r="R98" s="3"/>
      <c r="S98" s="3"/>
      <c r="T98" s="3"/>
      <c r="U98" s="3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102" spans="1:39" ht="15.75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35" priority="5" operator="greaterThan">
      <formula>10</formula>
    </cfRule>
  </conditionalFormatting>
  <conditionalFormatting sqref="O97:O1048576 O1:O95">
    <cfRule type="duplicateValues" dxfId="34" priority="4"/>
  </conditionalFormatting>
  <conditionalFormatting sqref="C1:C1048576">
    <cfRule type="duplicateValues" dxfId="33" priority="3"/>
  </conditionalFormatting>
  <conditionalFormatting sqref="O5">
    <cfRule type="duplicateValues" dxfId="32" priority="2"/>
  </conditionalFormatting>
  <conditionalFormatting sqref="O1">
    <cfRule type="duplicateValues" dxfId="31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workbookViewId="0">
      <pane ySplit="3" topLeftCell="A96" activePane="bottomLeft" state="frozen"/>
      <selection activeCell="A6" sqref="A6:XFD6"/>
      <selection pane="bottomLeft" activeCell="E107" sqref="E107"/>
    </sheetView>
  </sheetViews>
  <sheetFormatPr defaultColWidth="9" defaultRowHeight="22.5"/>
  <cols>
    <col min="1" max="1" width="0.125" style="1" customWidth="1"/>
    <col min="2" max="2" width="4" style="1" customWidth="1"/>
    <col min="3" max="3" width="10.625" style="1" customWidth="1"/>
    <col min="4" max="4" width="13.625" style="1" customWidth="1"/>
    <col min="5" max="5" width="7.25" style="1" customWidth="1"/>
    <col min="6" max="6" width="9.375" style="1" customWidth="1"/>
    <col min="7" max="7" width="12.125" style="1" customWidth="1"/>
    <col min="8" max="8" width="5.5" style="1" customWidth="1"/>
    <col min="9" max="9" width="5.625" style="1" customWidth="1"/>
    <col min="10" max="10" width="4.375" style="1" hidden="1" customWidth="1"/>
    <col min="11" max="11" width="5.25" style="1" customWidth="1"/>
    <col min="12" max="12" width="4.875" style="1" hidden="1" customWidth="1"/>
    <col min="13" max="13" width="5.125" style="1" hidden="1" customWidth="1"/>
    <col min="14" max="14" width="7.875" style="1" hidden="1" customWidth="1"/>
    <col min="15" max="15" width="16" style="112" hidden="1" customWidth="1"/>
    <col min="16" max="16" width="7.25" style="1" customWidth="1"/>
    <col min="17" max="18" width="6.5" style="1" customWidth="1"/>
    <col min="19" max="19" width="11.875" style="1" customWidth="1"/>
    <col min="20" max="20" width="14.25" style="1" customWidth="1"/>
    <col min="21" max="21" width="6.62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8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61" t="s">
        <v>415</v>
      </c>
      <c r="Q4" s="161"/>
      <c r="R4" s="161"/>
      <c r="S4" s="161"/>
      <c r="T4" s="161"/>
      <c r="U4" s="161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60" t="s">
        <v>57</v>
      </c>
      <c r="Q5" s="160"/>
      <c r="R5" s="160"/>
      <c r="S5" s="160"/>
      <c r="T5" s="160"/>
      <c r="U5" s="160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U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36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6"/>
      <c r="W8" s="11"/>
      <c r="X8" s="66"/>
      <c r="Y8" s="71" t="str">
        <f>+D4</f>
        <v>Xử lý tín hiệu số</v>
      </c>
      <c r="Z8" s="72" t="str">
        <f>+P4</f>
        <v>Nhóm: ELE1330-05</v>
      </c>
      <c r="AA8" s="73">
        <f>+$AJ$8+$AL$8+$AH$8</f>
        <v>66</v>
      </c>
      <c r="AB8" s="67">
        <f>COUNTIF($T$9:$T$135,"Khiển trách")</f>
        <v>0</v>
      </c>
      <c r="AC8" s="67">
        <f>COUNTIF($T$9:$T$135,"Cảnh cáo")</f>
        <v>0</v>
      </c>
      <c r="AD8" s="67">
        <f>COUNTIF($T$9:$T$135,"Đình chỉ thi")</f>
        <v>0</v>
      </c>
      <c r="AE8" s="74">
        <f>+($AB$8+$AC$8+$AD$8)/$AA$8*100%</f>
        <v>0</v>
      </c>
      <c r="AF8" s="67">
        <f>SUM(COUNTIF($T$9:$T$133,"Vắng"),COUNTIF($T$9:$T$133,"Vắng có phép"))</f>
        <v>3</v>
      </c>
      <c r="AG8" s="75">
        <f>+$AF$8/$AA$8</f>
        <v>4.5454545454545456E-2</v>
      </c>
      <c r="AH8" s="76">
        <f>COUNTIF($X$9:$X$133,"Thi lại")</f>
        <v>0</v>
      </c>
      <c r="AI8" s="75">
        <f>+$AH$8/$AA$8</f>
        <v>0</v>
      </c>
      <c r="AJ8" s="76">
        <f>COUNTIF($X$9:$X$134,"Học lại")</f>
        <v>15</v>
      </c>
      <c r="AK8" s="75">
        <f>+$AJ$8/$AA$8</f>
        <v>0.22727272727272727</v>
      </c>
      <c r="AL8" s="67">
        <f>COUNTIF($X$10:$X$134,"Đạt")</f>
        <v>51</v>
      </c>
      <c r="AM8" s="74">
        <f>+$AL$8/$AA$8</f>
        <v>0.77272727272727271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37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192</v>
      </c>
      <c r="D10" s="19" t="s">
        <v>193</v>
      </c>
      <c r="E10" s="20" t="s">
        <v>61</v>
      </c>
      <c r="F10" s="21" t="s">
        <v>194</v>
      </c>
      <c r="G10" s="18" t="s">
        <v>195</v>
      </c>
      <c r="H10" s="22">
        <v>6</v>
      </c>
      <c r="I10" s="22">
        <v>6</v>
      </c>
      <c r="J10" s="22" t="s">
        <v>28</v>
      </c>
      <c r="K10" s="22">
        <v>6</v>
      </c>
      <c r="L10" s="23"/>
      <c r="M10" s="23"/>
      <c r="N10" s="23"/>
      <c r="O10" s="109"/>
      <c r="P10" s="119">
        <v>7</v>
      </c>
      <c r="Q10" s="24">
        <f t="shared" ref="Q10:Q41" si="0">ROUND(SUMPRODUCT(H10:P10,$H$9:$P$9)/100,1)</f>
        <v>6.5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6" t="str">
        <f>+IF(OR($H10=0,$I10=0,$J10=0,$K10=0),"Không đủ ĐKDT","")</f>
        <v/>
      </c>
      <c r="U10" s="90" t="s">
        <v>416</v>
      </c>
      <c r="V10" s="3"/>
      <c r="W10" s="27"/>
      <c r="X10" s="78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196</v>
      </c>
      <c r="D11" s="30" t="s">
        <v>197</v>
      </c>
      <c r="E11" s="31" t="s">
        <v>61</v>
      </c>
      <c r="F11" s="32" t="s">
        <v>198</v>
      </c>
      <c r="G11" s="29" t="s">
        <v>199</v>
      </c>
      <c r="H11" s="33">
        <v>6</v>
      </c>
      <c r="I11" s="33">
        <v>7</v>
      </c>
      <c r="J11" s="33" t="s">
        <v>28</v>
      </c>
      <c r="K11" s="33">
        <v>7</v>
      </c>
      <c r="L11" s="34"/>
      <c r="M11" s="34"/>
      <c r="N11" s="34"/>
      <c r="O11" s="110"/>
      <c r="P11" s="35">
        <v>3</v>
      </c>
      <c r="Q11" s="36">
        <f t="shared" si="0"/>
        <v>4.9000000000000004</v>
      </c>
      <c r="R11" s="37" t="str">
        <f t="shared" si="1"/>
        <v>D</v>
      </c>
      <c r="S11" s="38" t="str">
        <f t="shared" si="2"/>
        <v>Trung bình yếu</v>
      </c>
      <c r="T11" s="39" t="str">
        <f>+IF(OR($H11=0,$I11=0,$J11=0,$K11=0),"Không đủ ĐKDT","")</f>
        <v/>
      </c>
      <c r="U11" s="91" t="s">
        <v>416</v>
      </c>
      <c r="V11" s="3"/>
      <c r="W11" s="27"/>
      <c r="X11" s="78" t="str">
        <f t="shared" si="3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200</v>
      </c>
      <c r="D12" s="30" t="s">
        <v>201</v>
      </c>
      <c r="E12" s="31" t="s">
        <v>61</v>
      </c>
      <c r="F12" s="32" t="s">
        <v>202</v>
      </c>
      <c r="G12" s="29" t="s">
        <v>195</v>
      </c>
      <c r="H12" s="33">
        <v>6</v>
      </c>
      <c r="I12" s="33">
        <v>8</v>
      </c>
      <c r="J12" s="33" t="s">
        <v>28</v>
      </c>
      <c r="K12" s="33">
        <v>8</v>
      </c>
      <c r="L12" s="41"/>
      <c r="M12" s="41"/>
      <c r="N12" s="41"/>
      <c r="O12" s="110"/>
      <c r="P12" s="35">
        <v>6.5</v>
      </c>
      <c r="Q12" s="36">
        <f t="shared" si="0"/>
        <v>7.1</v>
      </c>
      <c r="R12" s="37" t="str">
        <f t="shared" si="1"/>
        <v>B</v>
      </c>
      <c r="S12" s="38" t="str">
        <f t="shared" si="2"/>
        <v>Khá</v>
      </c>
      <c r="T12" s="39" t="str">
        <f>+IF(OR($H12=0,$I12=0,$J12=0,$K12=0),"Không đủ ĐKDT","")</f>
        <v/>
      </c>
      <c r="U12" s="91" t="s">
        <v>416</v>
      </c>
      <c r="V12" s="3"/>
      <c r="W12" s="27"/>
      <c r="X12" s="78" t="str">
        <f t="shared" si="3"/>
        <v>Đạt</v>
      </c>
      <c r="Y12" s="79"/>
      <c r="Z12" s="79"/>
      <c r="AA12" s="123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203</v>
      </c>
      <c r="D13" s="30" t="s">
        <v>204</v>
      </c>
      <c r="E13" s="31" t="s">
        <v>61</v>
      </c>
      <c r="F13" s="32" t="s">
        <v>205</v>
      </c>
      <c r="G13" s="29" t="s">
        <v>206</v>
      </c>
      <c r="H13" s="33">
        <v>6</v>
      </c>
      <c r="I13" s="33">
        <v>6</v>
      </c>
      <c r="J13" s="33" t="s">
        <v>28</v>
      </c>
      <c r="K13" s="33">
        <v>6</v>
      </c>
      <c r="L13" s="41"/>
      <c r="M13" s="41"/>
      <c r="N13" s="41"/>
      <c r="O13" s="110"/>
      <c r="P13" s="35" t="s">
        <v>1933</v>
      </c>
      <c r="Q13" s="36">
        <f t="shared" si="0"/>
        <v>3</v>
      </c>
      <c r="R13" s="37" t="str">
        <f t="shared" si="1"/>
        <v>F</v>
      </c>
      <c r="S13" s="38" t="str">
        <f t="shared" si="2"/>
        <v>Kém</v>
      </c>
      <c r="T13" s="39" t="s">
        <v>1935</v>
      </c>
      <c r="U13" s="91" t="s">
        <v>416</v>
      </c>
      <c r="V13" s="3"/>
      <c r="W13" s="27"/>
      <c r="X13" s="78" t="str">
        <f t="shared" si="3"/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207</v>
      </c>
      <c r="D14" s="30" t="s">
        <v>208</v>
      </c>
      <c r="E14" s="31" t="s">
        <v>61</v>
      </c>
      <c r="F14" s="32" t="s">
        <v>209</v>
      </c>
      <c r="G14" s="29" t="s">
        <v>210</v>
      </c>
      <c r="H14" s="33">
        <v>7</v>
      </c>
      <c r="I14" s="33">
        <v>7</v>
      </c>
      <c r="J14" s="33" t="s">
        <v>28</v>
      </c>
      <c r="K14" s="33">
        <v>7</v>
      </c>
      <c r="L14" s="41"/>
      <c r="M14" s="41"/>
      <c r="N14" s="41"/>
      <c r="O14" s="110"/>
      <c r="P14" s="35" t="s">
        <v>1933</v>
      </c>
      <c r="Q14" s="36">
        <f t="shared" si="0"/>
        <v>3.5</v>
      </c>
      <c r="R14" s="37" t="str">
        <f t="shared" si="1"/>
        <v>F</v>
      </c>
      <c r="S14" s="38" t="str">
        <f t="shared" si="2"/>
        <v>Kém</v>
      </c>
      <c r="T14" s="39" t="s">
        <v>1935</v>
      </c>
      <c r="U14" s="91" t="s">
        <v>416</v>
      </c>
      <c r="V14" s="3"/>
      <c r="W14" s="27"/>
      <c r="X14" s="78" t="str">
        <f t="shared" si="3"/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211</v>
      </c>
      <c r="D15" s="30" t="s">
        <v>208</v>
      </c>
      <c r="E15" s="31" t="s">
        <v>61</v>
      </c>
      <c r="F15" s="32" t="s">
        <v>212</v>
      </c>
      <c r="G15" s="29" t="s">
        <v>213</v>
      </c>
      <c r="H15" s="33">
        <v>6</v>
      </c>
      <c r="I15" s="33">
        <v>6</v>
      </c>
      <c r="J15" s="33" t="s">
        <v>28</v>
      </c>
      <c r="K15" s="33">
        <v>6</v>
      </c>
      <c r="L15" s="41"/>
      <c r="M15" s="41"/>
      <c r="N15" s="41"/>
      <c r="O15" s="110"/>
      <c r="P15" s="35">
        <v>4</v>
      </c>
      <c r="Q15" s="36">
        <f t="shared" si="0"/>
        <v>5</v>
      </c>
      <c r="R15" s="37" t="str">
        <f t="shared" si="1"/>
        <v>D+</v>
      </c>
      <c r="S15" s="38" t="str">
        <f t="shared" si="2"/>
        <v>Trung bình yếu</v>
      </c>
      <c r="T15" s="39" t="str">
        <f t="shared" ref="T15:T44" si="4">+IF(OR($H15=0,$I15=0,$J15=0,$K15=0),"Không đủ ĐKDT","")</f>
        <v/>
      </c>
      <c r="U15" s="91" t="s">
        <v>416</v>
      </c>
      <c r="V15" s="3"/>
      <c r="W15" s="27"/>
      <c r="X15" s="78" t="str">
        <f t="shared" si="3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214</v>
      </c>
      <c r="D16" s="30" t="s">
        <v>215</v>
      </c>
      <c r="E16" s="31" t="s">
        <v>61</v>
      </c>
      <c r="F16" s="32" t="s">
        <v>216</v>
      </c>
      <c r="G16" s="29" t="s">
        <v>199</v>
      </c>
      <c r="H16" s="33">
        <v>6</v>
      </c>
      <c r="I16" s="33">
        <v>7</v>
      </c>
      <c r="J16" s="33" t="s">
        <v>28</v>
      </c>
      <c r="K16" s="33">
        <v>7</v>
      </c>
      <c r="L16" s="41"/>
      <c r="M16" s="41"/>
      <c r="N16" s="41"/>
      <c r="O16" s="110"/>
      <c r="P16" s="35">
        <v>2</v>
      </c>
      <c r="Q16" s="36">
        <f t="shared" si="0"/>
        <v>4.4000000000000004</v>
      </c>
      <c r="R16" s="37" t="str">
        <f t="shared" si="1"/>
        <v>D</v>
      </c>
      <c r="S16" s="38" t="str">
        <f t="shared" si="2"/>
        <v>Trung bình yếu</v>
      </c>
      <c r="T16" s="39" t="str">
        <f t="shared" si="4"/>
        <v/>
      </c>
      <c r="U16" s="91" t="s">
        <v>416</v>
      </c>
      <c r="V16" s="3"/>
      <c r="W16" s="27"/>
      <c r="X16" s="78" t="str">
        <f t="shared" si="3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217</v>
      </c>
      <c r="D17" s="30" t="s">
        <v>68</v>
      </c>
      <c r="E17" s="31" t="s">
        <v>61</v>
      </c>
      <c r="F17" s="32" t="s">
        <v>218</v>
      </c>
      <c r="G17" s="29" t="s">
        <v>206</v>
      </c>
      <c r="H17" s="33">
        <v>7</v>
      </c>
      <c r="I17" s="33">
        <v>6</v>
      </c>
      <c r="J17" s="33" t="s">
        <v>28</v>
      </c>
      <c r="K17" s="33">
        <v>6</v>
      </c>
      <c r="L17" s="41"/>
      <c r="M17" s="41"/>
      <c r="N17" s="41"/>
      <c r="O17" s="110"/>
      <c r="P17" s="35">
        <v>4</v>
      </c>
      <c r="Q17" s="36">
        <f t="shared" si="0"/>
        <v>5.0999999999999996</v>
      </c>
      <c r="R17" s="37" t="str">
        <f t="shared" si="1"/>
        <v>D+</v>
      </c>
      <c r="S17" s="38" t="str">
        <f t="shared" si="2"/>
        <v>Trung bình yếu</v>
      </c>
      <c r="T17" s="39" t="str">
        <f t="shared" si="4"/>
        <v/>
      </c>
      <c r="U17" s="91" t="s">
        <v>416</v>
      </c>
      <c r="V17" s="3"/>
      <c r="W17" s="27"/>
      <c r="X17" s="78" t="str">
        <f t="shared" si="3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219</v>
      </c>
      <c r="D18" s="30" t="s">
        <v>185</v>
      </c>
      <c r="E18" s="31" t="s">
        <v>220</v>
      </c>
      <c r="F18" s="32" t="s">
        <v>221</v>
      </c>
      <c r="G18" s="29" t="s">
        <v>222</v>
      </c>
      <c r="H18" s="33">
        <v>7</v>
      </c>
      <c r="I18" s="33">
        <v>9</v>
      </c>
      <c r="J18" s="33" t="s">
        <v>28</v>
      </c>
      <c r="K18" s="33">
        <v>9</v>
      </c>
      <c r="L18" s="41"/>
      <c r="M18" s="41"/>
      <c r="N18" s="41"/>
      <c r="O18" s="110"/>
      <c r="P18" s="35">
        <v>4</v>
      </c>
      <c r="Q18" s="36">
        <f t="shared" si="0"/>
        <v>6.3</v>
      </c>
      <c r="R18" s="37" t="str">
        <f t="shared" si="1"/>
        <v>C</v>
      </c>
      <c r="S18" s="38" t="str">
        <f t="shared" si="2"/>
        <v>Trung bình</v>
      </c>
      <c r="T18" s="39" t="str">
        <f t="shared" si="4"/>
        <v/>
      </c>
      <c r="U18" s="91" t="s">
        <v>416</v>
      </c>
      <c r="V18" s="3"/>
      <c r="W18" s="27"/>
      <c r="X18" s="78" t="str">
        <f t="shared" si="3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223</v>
      </c>
      <c r="D19" s="30" t="s">
        <v>224</v>
      </c>
      <c r="E19" s="31" t="s">
        <v>225</v>
      </c>
      <c r="F19" s="32" t="s">
        <v>226</v>
      </c>
      <c r="G19" s="29" t="s">
        <v>210</v>
      </c>
      <c r="H19" s="33">
        <v>6</v>
      </c>
      <c r="I19" s="33">
        <v>6</v>
      </c>
      <c r="J19" s="33" t="s">
        <v>28</v>
      </c>
      <c r="K19" s="33">
        <v>6</v>
      </c>
      <c r="L19" s="41"/>
      <c r="M19" s="41"/>
      <c r="N19" s="41"/>
      <c r="O19" s="110"/>
      <c r="P19" s="35">
        <v>4</v>
      </c>
      <c r="Q19" s="36">
        <f t="shared" si="0"/>
        <v>5</v>
      </c>
      <c r="R19" s="37" t="str">
        <f t="shared" si="1"/>
        <v>D+</v>
      </c>
      <c r="S19" s="38" t="str">
        <f t="shared" si="2"/>
        <v>Trung bình yếu</v>
      </c>
      <c r="T19" s="39" t="str">
        <f t="shared" si="4"/>
        <v/>
      </c>
      <c r="U19" s="91" t="s">
        <v>416</v>
      </c>
      <c r="V19" s="3"/>
      <c r="W19" s="27"/>
      <c r="X19" s="78" t="str">
        <f t="shared" si="3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227</v>
      </c>
      <c r="D20" s="30" t="s">
        <v>228</v>
      </c>
      <c r="E20" s="31" t="s">
        <v>229</v>
      </c>
      <c r="F20" s="32" t="s">
        <v>230</v>
      </c>
      <c r="G20" s="29" t="s">
        <v>213</v>
      </c>
      <c r="H20" s="33">
        <v>6</v>
      </c>
      <c r="I20" s="33">
        <v>7</v>
      </c>
      <c r="J20" s="33" t="s">
        <v>28</v>
      </c>
      <c r="K20" s="33">
        <v>7</v>
      </c>
      <c r="L20" s="41"/>
      <c r="M20" s="41"/>
      <c r="N20" s="41"/>
      <c r="O20" s="110"/>
      <c r="P20" s="35">
        <v>3.75</v>
      </c>
      <c r="Q20" s="36">
        <f t="shared" si="0"/>
        <v>5.3</v>
      </c>
      <c r="R20" s="37" t="str">
        <f t="shared" si="1"/>
        <v>D+</v>
      </c>
      <c r="S20" s="38" t="str">
        <f t="shared" si="2"/>
        <v>Trung bình yếu</v>
      </c>
      <c r="T20" s="39" t="str">
        <f t="shared" si="4"/>
        <v/>
      </c>
      <c r="U20" s="91" t="s">
        <v>416</v>
      </c>
      <c r="V20" s="3"/>
      <c r="W20" s="27"/>
      <c r="X20" s="78" t="str">
        <f t="shared" si="3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231</v>
      </c>
      <c r="D21" s="30" t="s">
        <v>65</v>
      </c>
      <c r="E21" s="31" t="s">
        <v>232</v>
      </c>
      <c r="F21" s="32" t="s">
        <v>233</v>
      </c>
      <c r="G21" s="29" t="s">
        <v>234</v>
      </c>
      <c r="H21" s="33">
        <v>6</v>
      </c>
      <c r="I21" s="33">
        <v>6</v>
      </c>
      <c r="J21" s="33" t="s">
        <v>28</v>
      </c>
      <c r="K21" s="33">
        <v>6</v>
      </c>
      <c r="L21" s="41"/>
      <c r="M21" s="41"/>
      <c r="N21" s="41"/>
      <c r="O21" s="110"/>
      <c r="P21" s="35">
        <v>4</v>
      </c>
      <c r="Q21" s="36">
        <f t="shared" si="0"/>
        <v>5</v>
      </c>
      <c r="R21" s="37" t="str">
        <f t="shared" si="1"/>
        <v>D+</v>
      </c>
      <c r="S21" s="38" t="str">
        <f t="shared" si="2"/>
        <v>Trung bình yếu</v>
      </c>
      <c r="T21" s="39" t="str">
        <f t="shared" si="4"/>
        <v/>
      </c>
      <c r="U21" s="91" t="s">
        <v>416</v>
      </c>
      <c r="V21" s="3"/>
      <c r="W21" s="27"/>
      <c r="X21" s="78" t="str">
        <f t="shared" si="3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235</v>
      </c>
      <c r="D22" s="30" t="s">
        <v>236</v>
      </c>
      <c r="E22" s="31" t="s">
        <v>80</v>
      </c>
      <c r="F22" s="32" t="s">
        <v>237</v>
      </c>
      <c r="G22" s="29" t="s">
        <v>234</v>
      </c>
      <c r="H22" s="33">
        <v>7</v>
      </c>
      <c r="I22" s="33">
        <v>6</v>
      </c>
      <c r="J22" s="33" t="s">
        <v>28</v>
      </c>
      <c r="K22" s="33">
        <v>6</v>
      </c>
      <c r="L22" s="41"/>
      <c r="M22" s="41"/>
      <c r="N22" s="41"/>
      <c r="O22" s="110"/>
      <c r="P22" s="35">
        <v>5.5</v>
      </c>
      <c r="Q22" s="36">
        <f t="shared" si="0"/>
        <v>5.9</v>
      </c>
      <c r="R22" s="37" t="str">
        <f t="shared" si="1"/>
        <v>C</v>
      </c>
      <c r="S22" s="38" t="str">
        <f t="shared" si="2"/>
        <v>Trung bình</v>
      </c>
      <c r="T22" s="39" t="str">
        <f t="shared" si="4"/>
        <v/>
      </c>
      <c r="U22" s="91" t="s">
        <v>416</v>
      </c>
      <c r="V22" s="3"/>
      <c r="W22" s="27"/>
      <c r="X22" s="78" t="str">
        <f t="shared" si="3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238</v>
      </c>
      <c r="D23" s="30" t="s">
        <v>239</v>
      </c>
      <c r="E23" s="31" t="s">
        <v>80</v>
      </c>
      <c r="F23" s="32" t="s">
        <v>240</v>
      </c>
      <c r="G23" s="29" t="s">
        <v>195</v>
      </c>
      <c r="H23" s="33">
        <v>6</v>
      </c>
      <c r="I23" s="33">
        <v>8</v>
      </c>
      <c r="J23" s="33" t="s">
        <v>28</v>
      </c>
      <c r="K23" s="33">
        <v>8</v>
      </c>
      <c r="L23" s="41"/>
      <c r="M23" s="41"/>
      <c r="N23" s="41"/>
      <c r="O23" s="110"/>
      <c r="P23" s="35">
        <v>7.5</v>
      </c>
      <c r="Q23" s="36">
        <f t="shared" si="0"/>
        <v>7.6</v>
      </c>
      <c r="R23" s="37" t="str">
        <f t="shared" si="1"/>
        <v>B</v>
      </c>
      <c r="S23" s="38" t="str">
        <f t="shared" si="2"/>
        <v>Khá</v>
      </c>
      <c r="T23" s="39" t="str">
        <f t="shared" si="4"/>
        <v/>
      </c>
      <c r="U23" s="91" t="s">
        <v>416</v>
      </c>
      <c r="V23" s="3"/>
      <c r="W23" s="27"/>
      <c r="X23" s="78" t="str">
        <f t="shared" si="3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241</v>
      </c>
      <c r="D24" s="30" t="s">
        <v>242</v>
      </c>
      <c r="E24" s="31" t="s">
        <v>243</v>
      </c>
      <c r="F24" s="32" t="s">
        <v>244</v>
      </c>
      <c r="G24" s="29" t="s">
        <v>199</v>
      </c>
      <c r="H24" s="33">
        <v>6</v>
      </c>
      <c r="I24" s="33">
        <v>6</v>
      </c>
      <c r="J24" s="33" t="s">
        <v>28</v>
      </c>
      <c r="K24" s="33">
        <v>6</v>
      </c>
      <c r="L24" s="41"/>
      <c r="M24" s="41"/>
      <c r="N24" s="41"/>
      <c r="O24" s="110"/>
      <c r="P24" s="35">
        <v>6</v>
      </c>
      <c r="Q24" s="36">
        <f t="shared" si="0"/>
        <v>6</v>
      </c>
      <c r="R24" s="37" t="str">
        <f t="shared" si="1"/>
        <v>C</v>
      </c>
      <c r="S24" s="38" t="str">
        <f t="shared" si="2"/>
        <v>Trung bình</v>
      </c>
      <c r="T24" s="39" t="str">
        <f t="shared" si="4"/>
        <v/>
      </c>
      <c r="U24" s="91" t="s">
        <v>416</v>
      </c>
      <c r="V24" s="3"/>
      <c r="W24" s="27"/>
      <c r="X24" s="78" t="str">
        <f t="shared" si="3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245</v>
      </c>
      <c r="D25" s="30" t="s">
        <v>246</v>
      </c>
      <c r="E25" s="31" t="s">
        <v>247</v>
      </c>
      <c r="F25" s="32" t="s">
        <v>248</v>
      </c>
      <c r="G25" s="29" t="s">
        <v>249</v>
      </c>
      <c r="H25" s="33">
        <v>6</v>
      </c>
      <c r="I25" s="33">
        <v>5</v>
      </c>
      <c r="J25" s="33" t="s">
        <v>28</v>
      </c>
      <c r="K25" s="33">
        <v>5</v>
      </c>
      <c r="L25" s="41"/>
      <c r="M25" s="41"/>
      <c r="N25" s="41"/>
      <c r="O25" s="110"/>
      <c r="P25" s="35">
        <v>1.5</v>
      </c>
      <c r="Q25" s="36">
        <f t="shared" si="0"/>
        <v>3.4</v>
      </c>
      <c r="R25" s="37" t="str">
        <f t="shared" si="1"/>
        <v>F</v>
      </c>
      <c r="S25" s="38" t="str">
        <f t="shared" si="2"/>
        <v>Kém</v>
      </c>
      <c r="T25" s="39" t="str">
        <f t="shared" si="4"/>
        <v/>
      </c>
      <c r="U25" s="91" t="s">
        <v>416</v>
      </c>
      <c r="V25" s="3"/>
      <c r="W25" s="27"/>
      <c r="X25" s="78" t="str">
        <f t="shared" si="3"/>
        <v>Học lại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250</v>
      </c>
      <c r="D26" s="30" t="s">
        <v>251</v>
      </c>
      <c r="E26" s="31" t="s">
        <v>252</v>
      </c>
      <c r="F26" s="32" t="s">
        <v>253</v>
      </c>
      <c r="G26" s="29" t="s">
        <v>206</v>
      </c>
      <c r="H26" s="33">
        <v>9</v>
      </c>
      <c r="I26" s="33">
        <v>8</v>
      </c>
      <c r="J26" s="33" t="s">
        <v>28</v>
      </c>
      <c r="K26" s="33">
        <v>8</v>
      </c>
      <c r="L26" s="41"/>
      <c r="M26" s="41"/>
      <c r="N26" s="41"/>
      <c r="O26" s="110"/>
      <c r="P26" s="35">
        <v>7.75</v>
      </c>
      <c r="Q26" s="36">
        <f t="shared" si="0"/>
        <v>8</v>
      </c>
      <c r="R26" s="37" t="str">
        <f t="shared" si="1"/>
        <v>B+</v>
      </c>
      <c r="S26" s="38" t="str">
        <f t="shared" si="2"/>
        <v>Khá</v>
      </c>
      <c r="T26" s="39" t="str">
        <f t="shared" si="4"/>
        <v/>
      </c>
      <c r="U26" s="91" t="s">
        <v>416</v>
      </c>
      <c r="V26" s="3"/>
      <c r="W26" s="27"/>
      <c r="X26" s="78" t="str">
        <f t="shared" si="3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254</v>
      </c>
      <c r="D27" s="30" t="s">
        <v>255</v>
      </c>
      <c r="E27" s="31" t="s">
        <v>91</v>
      </c>
      <c r="F27" s="32" t="s">
        <v>256</v>
      </c>
      <c r="G27" s="29" t="s">
        <v>257</v>
      </c>
      <c r="H27" s="33">
        <v>6</v>
      </c>
      <c r="I27" s="33">
        <v>6</v>
      </c>
      <c r="J27" s="33" t="s">
        <v>28</v>
      </c>
      <c r="K27" s="33">
        <v>6</v>
      </c>
      <c r="L27" s="41"/>
      <c r="M27" s="41"/>
      <c r="N27" s="41"/>
      <c r="O27" s="110"/>
      <c r="P27" s="35">
        <v>1.5</v>
      </c>
      <c r="Q27" s="36">
        <f t="shared" si="0"/>
        <v>3.8</v>
      </c>
      <c r="R27" s="37" t="str">
        <f t="shared" si="1"/>
        <v>F</v>
      </c>
      <c r="S27" s="38" t="str">
        <f t="shared" si="2"/>
        <v>Kém</v>
      </c>
      <c r="T27" s="39" t="str">
        <f t="shared" si="4"/>
        <v/>
      </c>
      <c r="U27" s="91" t="s">
        <v>416</v>
      </c>
      <c r="V27" s="3"/>
      <c r="W27" s="27"/>
      <c r="X27" s="78" t="str">
        <f t="shared" si="3"/>
        <v>Học lại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258</v>
      </c>
      <c r="D28" s="30" t="s">
        <v>259</v>
      </c>
      <c r="E28" s="31" t="s">
        <v>95</v>
      </c>
      <c r="F28" s="32" t="s">
        <v>260</v>
      </c>
      <c r="G28" s="29" t="s">
        <v>210</v>
      </c>
      <c r="H28" s="33">
        <v>6</v>
      </c>
      <c r="I28" s="33">
        <v>7</v>
      </c>
      <c r="J28" s="33" t="s">
        <v>28</v>
      </c>
      <c r="K28" s="33">
        <v>7</v>
      </c>
      <c r="L28" s="41"/>
      <c r="M28" s="41"/>
      <c r="N28" s="41"/>
      <c r="O28" s="110"/>
      <c r="P28" s="35">
        <v>5</v>
      </c>
      <c r="Q28" s="36">
        <f t="shared" si="0"/>
        <v>5.9</v>
      </c>
      <c r="R28" s="37" t="str">
        <f t="shared" si="1"/>
        <v>C</v>
      </c>
      <c r="S28" s="38" t="str">
        <f t="shared" si="2"/>
        <v>Trung bình</v>
      </c>
      <c r="T28" s="39" t="str">
        <f t="shared" si="4"/>
        <v/>
      </c>
      <c r="U28" s="91" t="s">
        <v>416</v>
      </c>
      <c r="V28" s="3"/>
      <c r="W28" s="27"/>
      <c r="X28" s="78" t="str">
        <f t="shared" si="3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261</v>
      </c>
      <c r="D29" s="30" t="s">
        <v>87</v>
      </c>
      <c r="E29" s="31" t="s">
        <v>95</v>
      </c>
      <c r="F29" s="32" t="s">
        <v>262</v>
      </c>
      <c r="G29" s="29" t="s">
        <v>257</v>
      </c>
      <c r="H29" s="33">
        <v>0</v>
      </c>
      <c r="I29" s="33">
        <v>0</v>
      </c>
      <c r="J29" s="33" t="s">
        <v>28</v>
      </c>
      <c r="K29" s="33">
        <v>0</v>
      </c>
      <c r="L29" s="41"/>
      <c r="M29" s="41"/>
      <c r="N29" s="41"/>
      <c r="O29" s="110"/>
      <c r="P29" s="35" t="s">
        <v>1934</v>
      </c>
      <c r="Q29" s="36">
        <f t="shared" si="0"/>
        <v>0</v>
      </c>
      <c r="R29" s="37" t="str">
        <f t="shared" si="1"/>
        <v>F</v>
      </c>
      <c r="S29" s="38" t="str">
        <f t="shared" si="2"/>
        <v>Kém</v>
      </c>
      <c r="T29" s="39" t="str">
        <f t="shared" si="4"/>
        <v>Không đủ ĐKDT</v>
      </c>
      <c r="U29" s="91" t="s">
        <v>416</v>
      </c>
      <c r="V29" s="3"/>
      <c r="W29" s="27"/>
      <c r="X29" s="78" t="str">
        <f t="shared" si="3"/>
        <v>Học lại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263</v>
      </c>
      <c r="D30" s="30" t="s">
        <v>264</v>
      </c>
      <c r="E30" s="31" t="s">
        <v>265</v>
      </c>
      <c r="F30" s="32" t="s">
        <v>266</v>
      </c>
      <c r="G30" s="29" t="s">
        <v>234</v>
      </c>
      <c r="H30" s="33">
        <v>6</v>
      </c>
      <c r="I30" s="33">
        <v>7</v>
      </c>
      <c r="J30" s="33" t="s">
        <v>28</v>
      </c>
      <c r="K30" s="33">
        <v>7</v>
      </c>
      <c r="L30" s="41"/>
      <c r="M30" s="41"/>
      <c r="N30" s="41"/>
      <c r="O30" s="110"/>
      <c r="P30" s="35">
        <v>6.25</v>
      </c>
      <c r="Q30" s="36">
        <f t="shared" si="0"/>
        <v>6.5</v>
      </c>
      <c r="R30" s="37" t="str">
        <f t="shared" si="1"/>
        <v>C+</v>
      </c>
      <c r="S30" s="38" t="str">
        <f t="shared" si="2"/>
        <v>Trung bình</v>
      </c>
      <c r="T30" s="39" t="str">
        <f t="shared" si="4"/>
        <v/>
      </c>
      <c r="U30" s="91" t="s">
        <v>416</v>
      </c>
      <c r="V30" s="3"/>
      <c r="W30" s="27"/>
      <c r="X30" s="78" t="str">
        <f t="shared" si="3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267</v>
      </c>
      <c r="D31" s="30" t="s">
        <v>268</v>
      </c>
      <c r="E31" s="31" t="s">
        <v>269</v>
      </c>
      <c r="F31" s="32" t="s">
        <v>270</v>
      </c>
      <c r="G31" s="29" t="s">
        <v>222</v>
      </c>
      <c r="H31" s="33">
        <v>6</v>
      </c>
      <c r="I31" s="33">
        <v>7</v>
      </c>
      <c r="J31" s="33" t="s">
        <v>28</v>
      </c>
      <c r="K31" s="33">
        <v>7</v>
      </c>
      <c r="L31" s="41"/>
      <c r="M31" s="41"/>
      <c r="N31" s="41"/>
      <c r="O31" s="110"/>
      <c r="P31" s="35">
        <v>5.5</v>
      </c>
      <c r="Q31" s="36">
        <f t="shared" si="0"/>
        <v>6.2</v>
      </c>
      <c r="R31" s="37" t="str">
        <f t="shared" si="1"/>
        <v>C</v>
      </c>
      <c r="S31" s="38" t="str">
        <f t="shared" si="2"/>
        <v>Trung bình</v>
      </c>
      <c r="T31" s="39" t="str">
        <f t="shared" si="4"/>
        <v/>
      </c>
      <c r="U31" s="91" t="s">
        <v>416</v>
      </c>
      <c r="V31" s="3"/>
      <c r="W31" s="27"/>
      <c r="X31" s="78" t="str">
        <f t="shared" si="3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271</v>
      </c>
      <c r="D32" s="30" t="s">
        <v>272</v>
      </c>
      <c r="E32" s="31" t="s">
        <v>273</v>
      </c>
      <c r="F32" s="32" t="s">
        <v>274</v>
      </c>
      <c r="G32" s="29" t="s">
        <v>275</v>
      </c>
      <c r="H32" s="33">
        <v>6</v>
      </c>
      <c r="I32" s="33">
        <v>6</v>
      </c>
      <c r="J32" s="33" t="s">
        <v>28</v>
      </c>
      <c r="K32" s="33">
        <v>6</v>
      </c>
      <c r="L32" s="41"/>
      <c r="M32" s="41"/>
      <c r="N32" s="41"/>
      <c r="O32" s="110"/>
      <c r="P32" s="35">
        <v>1</v>
      </c>
      <c r="Q32" s="36">
        <f t="shared" si="0"/>
        <v>3.5</v>
      </c>
      <c r="R32" s="37" t="str">
        <f t="shared" si="1"/>
        <v>F</v>
      </c>
      <c r="S32" s="38" t="str">
        <f t="shared" si="2"/>
        <v>Kém</v>
      </c>
      <c r="T32" s="39" t="str">
        <f t="shared" si="4"/>
        <v/>
      </c>
      <c r="U32" s="91" t="s">
        <v>416</v>
      </c>
      <c r="V32" s="3"/>
      <c r="W32" s="27"/>
      <c r="X32" s="78" t="str">
        <f t="shared" si="3"/>
        <v>Học lại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276</v>
      </c>
      <c r="D33" s="30" t="s">
        <v>277</v>
      </c>
      <c r="E33" s="31" t="s">
        <v>273</v>
      </c>
      <c r="F33" s="32" t="s">
        <v>278</v>
      </c>
      <c r="G33" s="29" t="s">
        <v>199</v>
      </c>
      <c r="H33" s="33">
        <v>6</v>
      </c>
      <c r="I33" s="33">
        <v>6</v>
      </c>
      <c r="J33" s="33" t="s">
        <v>28</v>
      </c>
      <c r="K33" s="33">
        <v>6</v>
      </c>
      <c r="L33" s="41"/>
      <c r="M33" s="41"/>
      <c r="N33" s="41"/>
      <c r="O33" s="110"/>
      <c r="P33" s="35">
        <v>5</v>
      </c>
      <c r="Q33" s="36">
        <f t="shared" si="0"/>
        <v>5.5</v>
      </c>
      <c r="R33" s="37" t="str">
        <f t="shared" si="1"/>
        <v>C</v>
      </c>
      <c r="S33" s="38" t="str">
        <f t="shared" si="2"/>
        <v>Trung bình</v>
      </c>
      <c r="T33" s="39" t="str">
        <f t="shared" si="4"/>
        <v/>
      </c>
      <c r="U33" s="91" t="s">
        <v>416</v>
      </c>
      <c r="V33" s="3"/>
      <c r="W33" s="27"/>
      <c r="X33" s="78" t="str">
        <f t="shared" si="3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279</v>
      </c>
      <c r="D34" s="30" t="s">
        <v>280</v>
      </c>
      <c r="E34" s="31" t="s">
        <v>273</v>
      </c>
      <c r="F34" s="32" t="s">
        <v>281</v>
      </c>
      <c r="G34" s="29" t="s">
        <v>206</v>
      </c>
      <c r="H34" s="33">
        <v>6</v>
      </c>
      <c r="I34" s="33">
        <v>6</v>
      </c>
      <c r="J34" s="33" t="s">
        <v>28</v>
      </c>
      <c r="K34" s="33">
        <v>6</v>
      </c>
      <c r="L34" s="41"/>
      <c r="M34" s="41"/>
      <c r="N34" s="41"/>
      <c r="O34" s="110"/>
      <c r="P34" s="35">
        <v>2.75</v>
      </c>
      <c r="Q34" s="36">
        <f t="shared" si="0"/>
        <v>4.4000000000000004</v>
      </c>
      <c r="R34" s="37" t="str">
        <f t="shared" si="1"/>
        <v>D</v>
      </c>
      <c r="S34" s="38" t="str">
        <f t="shared" si="2"/>
        <v>Trung bình yếu</v>
      </c>
      <c r="T34" s="39" t="str">
        <f t="shared" si="4"/>
        <v/>
      </c>
      <c r="U34" s="91" t="s">
        <v>416</v>
      </c>
      <c r="V34" s="3"/>
      <c r="W34" s="27"/>
      <c r="X34" s="78" t="str">
        <f t="shared" si="3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282</v>
      </c>
      <c r="D35" s="30" t="s">
        <v>283</v>
      </c>
      <c r="E35" s="31" t="s">
        <v>284</v>
      </c>
      <c r="F35" s="32" t="s">
        <v>285</v>
      </c>
      <c r="G35" s="29" t="s">
        <v>222</v>
      </c>
      <c r="H35" s="33">
        <v>6</v>
      </c>
      <c r="I35" s="33">
        <v>6</v>
      </c>
      <c r="J35" s="33" t="s">
        <v>28</v>
      </c>
      <c r="K35" s="33">
        <v>6</v>
      </c>
      <c r="L35" s="41"/>
      <c r="M35" s="41"/>
      <c r="N35" s="41"/>
      <c r="O35" s="110"/>
      <c r="P35" s="35">
        <v>3.5</v>
      </c>
      <c r="Q35" s="36">
        <f t="shared" si="0"/>
        <v>4.8</v>
      </c>
      <c r="R35" s="37" t="str">
        <f t="shared" si="1"/>
        <v>D</v>
      </c>
      <c r="S35" s="38" t="str">
        <f t="shared" si="2"/>
        <v>Trung bình yếu</v>
      </c>
      <c r="T35" s="39" t="str">
        <f t="shared" si="4"/>
        <v/>
      </c>
      <c r="U35" s="91" t="s">
        <v>416</v>
      </c>
      <c r="V35" s="3"/>
      <c r="W35" s="27"/>
      <c r="X35" s="78" t="str">
        <f t="shared" si="3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286</v>
      </c>
      <c r="D36" s="30" t="s">
        <v>287</v>
      </c>
      <c r="E36" s="31" t="s">
        <v>108</v>
      </c>
      <c r="F36" s="32" t="s">
        <v>288</v>
      </c>
      <c r="G36" s="29" t="s">
        <v>206</v>
      </c>
      <c r="H36" s="33">
        <v>6</v>
      </c>
      <c r="I36" s="33">
        <v>6</v>
      </c>
      <c r="J36" s="33" t="s">
        <v>28</v>
      </c>
      <c r="K36" s="33">
        <v>6</v>
      </c>
      <c r="L36" s="41"/>
      <c r="M36" s="41"/>
      <c r="N36" s="41"/>
      <c r="O36" s="110"/>
      <c r="P36" s="35">
        <v>3</v>
      </c>
      <c r="Q36" s="36">
        <f t="shared" si="0"/>
        <v>4.5</v>
      </c>
      <c r="R36" s="37" t="str">
        <f t="shared" si="1"/>
        <v>D</v>
      </c>
      <c r="S36" s="38" t="str">
        <f t="shared" si="2"/>
        <v>Trung bình yếu</v>
      </c>
      <c r="T36" s="39" t="str">
        <f t="shared" si="4"/>
        <v/>
      </c>
      <c r="U36" s="91" t="s">
        <v>416</v>
      </c>
      <c r="V36" s="3"/>
      <c r="W36" s="27"/>
      <c r="X36" s="78" t="str">
        <f t="shared" si="3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289</v>
      </c>
      <c r="D37" s="30" t="s">
        <v>280</v>
      </c>
      <c r="E37" s="31" t="s">
        <v>108</v>
      </c>
      <c r="F37" s="32" t="s">
        <v>290</v>
      </c>
      <c r="G37" s="29" t="s">
        <v>206</v>
      </c>
      <c r="H37" s="33">
        <v>6</v>
      </c>
      <c r="I37" s="33">
        <v>6</v>
      </c>
      <c r="J37" s="33" t="s">
        <v>28</v>
      </c>
      <c r="K37" s="33">
        <v>6</v>
      </c>
      <c r="L37" s="41"/>
      <c r="M37" s="41"/>
      <c r="N37" s="41"/>
      <c r="O37" s="110"/>
      <c r="P37" s="35">
        <v>2.5</v>
      </c>
      <c r="Q37" s="36">
        <f t="shared" si="0"/>
        <v>4.3</v>
      </c>
      <c r="R37" s="37" t="str">
        <f t="shared" si="1"/>
        <v>D</v>
      </c>
      <c r="S37" s="38" t="str">
        <f t="shared" si="2"/>
        <v>Trung bình yếu</v>
      </c>
      <c r="T37" s="39" t="str">
        <f t="shared" si="4"/>
        <v/>
      </c>
      <c r="U37" s="91" t="s">
        <v>416</v>
      </c>
      <c r="V37" s="3"/>
      <c r="W37" s="27"/>
      <c r="X37" s="78" t="str">
        <f t="shared" si="3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291</v>
      </c>
      <c r="D38" s="30" t="s">
        <v>292</v>
      </c>
      <c r="E38" s="31" t="s">
        <v>293</v>
      </c>
      <c r="F38" s="32" t="s">
        <v>294</v>
      </c>
      <c r="G38" s="29" t="s">
        <v>213</v>
      </c>
      <c r="H38" s="33">
        <v>7</v>
      </c>
      <c r="I38" s="33">
        <v>7</v>
      </c>
      <c r="J38" s="33" t="s">
        <v>28</v>
      </c>
      <c r="K38" s="33">
        <v>7</v>
      </c>
      <c r="L38" s="41"/>
      <c r="M38" s="41"/>
      <c r="N38" s="41"/>
      <c r="O38" s="110"/>
      <c r="P38" s="35">
        <v>9.5</v>
      </c>
      <c r="Q38" s="36">
        <f t="shared" si="0"/>
        <v>8.3000000000000007</v>
      </c>
      <c r="R38" s="37" t="str">
        <f t="shared" si="1"/>
        <v>B+</v>
      </c>
      <c r="S38" s="38" t="str">
        <f t="shared" si="2"/>
        <v>Khá</v>
      </c>
      <c r="T38" s="39" t="str">
        <f t="shared" si="4"/>
        <v/>
      </c>
      <c r="U38" s="91" t="s">
        <v>416</v>
      </c>
      <c r="V38" s="3"/>
      <c r="W38" s="27"/>
      <c r="X38" s="78" t="str">
        <f t="shared" si="3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295</v>
      </c>
      <c r="D39" s="30" t="s">
        <v>71</v>
      </c>
      <c r="E39" s="31" t="s">
        <v>112</v>
      </c>
      <c r="F39" s="32" t="s">
        <v>296</v>
      </c>
      <c r="G39" s="29" t="s">
        <v>195</v>
      </c>
      <c r="H39" s="33">
        <v>8</v>
      </c>
      <c r="I39" s="33">
        <v>6</v>
      </c>
      <c r="J39" s="33" t="s">
        <v>28</v>
      </c>
      <c r="K39" s="33">
        <v>6</v>
      </c>
      <c r="L39" s="41"/>
      <c r="M39" s="41"/>
      <c r="N39" s="41"/>
      <c r="O39" s="110"/>
      <c r="P39" s="35">
        <v>4.5</v>
      </c>
      <c r="Q39" s="36">
        <f t="shared" si="0"/>
        <v>5.5</v>
      </c>
      <c r="R39" s="37" t="str">
        <f t="shared" si="1"/>
        <v>C</v>
      </c>
      <c r="S39" s="38" t="str">
        <f t="shared" si="2"/>
        <v>Trung bình</v>
      </c>
      <c r="T39" s="39" t="str">
        <f t="shared" si="4"/>
        <v/>
      </c>
      <c r="U39" s="91" t="s">
        <v>416</v>
      </c>
      <c r="V39" s="3"/>
      <c r="W39" s="27"/>
      <c r="X39" s="78" t="str">
        <f t="shared" si="3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297</v>
      </c>
      <c r="D40" s="30" t="s">
        <v>246</v>
      </c>
      <c r="E40" s="31" t="s">
        <v>112</v>
      </c>
      <c r="F40" s="32" t="s">
        <v>298</v>
      </c>
      <c r="G40" s="29" t="s">
        <v>299</v>
      </c>
      <c r="H40" s="33">
        <v>6</v>
      </c>
      <c r="I40" s="33">
        <v>6</v>
      </c>
      <c r="J40" s="33" t="s">
        <v>28</v>
      </c>
      <c r="K40" s="33">
        <v>6</v>
      </c>
      <c r="L40" s="41"/>
      <c r="M40" s="41"/>
      <c r="N40" s="41"/>
      <c r="O40" s="110"/>
      <c r="P40" s="35">
        <v>3</v>
      </c>
      <c r="Q40" s="36">
        <f t="shared" si="0"/>
        <v>4.5</v>
      </c>
      <c r="R40" s="37" t="str">
        <f t="shared" si="1"/>
        <v>D</v>
      </c>
      <c r="S40" s="38" t="str">
        <f t="shared" si="2"/>
        <v>Trung bình yếu</v>
      </c>
      <c r="T40" s="39" t="str">
        <f t="shared" si="4"/>
        <v/>
      </c>
      <c r="U40" s="91" t="s">
        <v>416</v>
      </c>
      <c r="V40" s="3"/>
      <c r="W40" s="27"/>
      <c r="X40" s="78" t="str">
        <f t="shared" si="3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300</v>
      </c>
      <c r="D41" s="30" t="s">
        <v>301</v>
      </c>
      <c r="E41" s="31" t="s">
        <v>112</v>
      </c>
      <c r="F41" s="32" t="s">
        <v>302</v>
      </c>
      <c r="G41" s="29" t="s">
        <v>249</v>
      </c>
      <c r="H41" s="33">
        <v>6</v>
      </c>
      <c r="I41" s="33">
        <v>5</v>
      </c>
      <c r="J41" s="33" t="s">
        <v>28</v>
      </c>
      <c r="K41" s="33">
        <v>5</v>
      </c>
      <c r="L41" s="41"/>
      <c r="M41" s="41"/>
      <c r="N41" s="41"/>
      <c r="O41" s="110"/>
      <c r="P41" s="35">
        <v>5</v>
      </c>
      <c r="Q41" s="36">
        <f t="shared" si="0"/>
        <v>5.0999999999999996</v>
      </c>
      <c r="R41" s="37" t="str">
        <f t="shared" si="1"/>
        <v>D+</v>
      </c>
      <c r="S41" s="38" t="str">
        <f t="shared" si="2"/>
        <v>Trung bình yếu</v>
      </c>
      <c r="T41" s="39" t="str">
        <f t="shared" si="4"/>
        <v/>
      </c>
      <c r="U41" s="91" t="s">
        <v>416</v>
      </c>
      <c r="V41" s="3"/>
      <c r="W41" s="27"/>
      <c r="X41" s="78" t="str">
        <f t="shared" si="3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303</v>
      </c>
      <c r="D42" s="30" t="s">
        <v>304</v>
      </c>
      <c r="E42" s="31" t="s">
        <v>118</v>
      </c>
      <c r="F42" s="32" t="s">
        <v>278</v>
      </c>
      <c r="G42" s="29" t="s">
        <v>249</v>
      </c>
      <c r="H42" s="33">
        <v>0</v>
      </c>
      <c r="I42" s="33">
        <v>0</v>
      </c>
      <c r="J42" s="33" t="s">
        <v>28</v>
      </c>
      <c r="K42" s="33">
        <v>0</v>
      </c>
      <c r="L42" s="41"/>
      <c r="M42" s="41"/>
      <c r="N42" s="41"/>
      <c r="O42" s="110"/>
      <c r="P42" s="35" t="s">
        <v>1934</v>
      </c>
      <c r="Q42" s="36">
        <f t="shared" ref="Q42:Q73" si="5">ROUND(SUMPRODUCT(H42:P42,$H$9:$P$9)/100,1)</f>
        <v>0</v>
      </c>
      <c r="R42" s="37" t="str">
        <f t="shared" ref="R42:R75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8" t="str">
        <f t="shared" ref="S42:S75" si="7">IF($Q42&lt;4,"Kém",IF(AND($Q42&gt;=4,$Q42&lt;=5.4),"Trung bình yếu",IF(AND($Q42&gt;=5.5,$Q42&lt;=6.9),"Trung bình",IF(AND($Q42&gt;=7,$Q42&lt;=8.4),"Khá",IF(AND($Q42&gt;=8.5,$Q42&lt;=10),"Giỏi","")))))</f>
        <v>Kém</v>
      </c>
      <c r="T42" s="39" t="str">
        <f t="shared" si="4"/>
        <v>Không đủ ĐKDT</v>
      </c>
      <c r="U42" s="91" t="s">
        <v>416</v>
      </c>
      <c r="V42" s="3"/>
      <c r="W42" s="27"/>
      <c r="X42" s="78" t="str">
        <f t="shared" ref="X42:X75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305</v>
      </c>
      <c r="D43" s="30" t="s">
        <v>103</v>
      </c>
      <c r="E43" s="31" t="s">
        <v>118</v>
      </c>
      <c r="F43" s="32" t="s">
        <v>306</v>
      </c>
      <c r="G43" s="29" t="s">
        <v>210</v>
      </c>
      <c r="H43" s="33">
        <v>7</v>
      </c>
      <c r="I43" s="33">
        <v>7</v>
      </c>
      <c r="J43" s="33" t="s">
        <v>28</v>
      </c>
      <c r="K43" s="33">
        <v>7</v>
      </c>
      <c r="L43" s="41"/>
      <c r="M43" s="41"/>
      <c r="N43" s="41"/>
      <c r="O43" s="110"/>
      <c r="P43" s="35">
        <v>1.5</v>
      </c>
      <c r="Q43" s="36">
        <f t="shared" si="5"/>
        <v>4.3</v>
      </c>
      <c r="R43" s="37" t="str">
        <f t="shared" si="6"/>
        <v>D</v>
      </c>
      <c r="S43" s="38" t="str">
        <f t="shared" si="7"/>
        <v>Trung bình yếu</v>
      </c>
      <c r="T43" s="39" t="str">
        <f t="shared" si="4"/>
        <v/>
      </c>
      <c r="U43" s="91" t="s">
        <v>418</v>
      </c>
      <c r="V43" s="3"/>
      <c r="W43" s="27"/>
      <c r="X43" s="78" t="str">
        <f t="shared" si="8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307</v>
      </c>
      <c r="D44" s="30" t="s">
        <v>185</v>
      </c>
      <c r="E44" s="31" t="s">
        <v>122</v>
      </c>
      <c r="F44" s="32" t="s">
        <v>308</v>
      </c>
      <c r="G44" s="29" t="s">
        <v>195</v>
      </c>
      <c r="H44" s="33">
        <v>6</v>
      </c>
      <c r="I44" s="33">
        <v>6</v>
      </c>
      <c r="J44" s="33" t="s">
        <v>28</v>
      </c>
      <c r="K44" s="33">
        <v>6</v>
      </c>
      <c r="L44" s="41"/>
      <c r="M44" s="41"/>
      <c r="N44" s="41"/>
      <c r="O44" s="110"/>
      <c r="P44" s="35">
        <v>3.5</v>
      </c>
      <c r="Q44" s="36">
        <f t="shared" si="5"/>
        <v>4.8</v>
      </c>
      <c r="R44" s="37" t="str">
        <f t="shared" si="6"/>
        <v>D</v>
      </c>
      <c r="S44" s="38" t="str">
        <f t="shared" si="7"/>
        <v>Trung bình yếu</v>
      </c>
      <c r="T44" s="39" t="str">
        <f t="shared" si="4"/>
        <v/>
      </c>
      <c r="U44" s="91" t="s">
        <v>418</v>
      </c>
      <c r="V44" s="3"/>
      <c r="W44" s="27"/>
      <c r="X44" s="78" t="str">
        <f t="shared" si="8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309</v>
      </c>
      <c r="D45" s="30" t="s">
        <v>310</v>
      </c>
      <c r="E45" s="31" t="s">
        <v>122</v>
      </c>
      <c r="F45" s="32" t="s">
        <v>311</v>
      </c>
      <c r="G45" s="29" t="s">
        <v>234</v>
      </c>
      <c r="H45" s="33">
        <v>7</v>
      </c>
      <c r="I45" s="33">
        <v>7</v>
      </c>
      <c r="J45" s="33" t="s">
        <v>28</v>
      </c>
      <c r="K45" s="33">
        <v>7</v>
      </c>
      <c r="L45" s="41"/>
      <c r="M45" s="41"/>
      <c r="N45" s="41"/>
      <c r="O45" s="110"/>
      <c r="P45" s="35" t="s">
        <v>1933</v>
      </c>
      <c r="Q45" s="36">
        <f t="shared" si="5"/>
        <v>3.5</v>
      </c>
      <c r="R45" s="37" t="str">
        <f t="shared" si="6"/>
        <v>F</v>
      </c>
      <c r="S45" s="38" t="str">
        <f t="shared" si="7"/>
        <v>Kém</v>
      </c>
      <c r="T45" s="39" t="s">
        <v>1935</v>
      </c>
      <c r="U45" s="91" t="s">
        <v>418</v>
      </c>
      <c r="V45" s="3"/>
      <c r="W45" s="27"/>
      <c r="X45" s="78" t="str">
        <f t="shared" si="8"/>
        <v>Học lại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312</v>
      </c>
      <c r="D46" s="30" t="s">
        <v>313</v>
      </c>
      <c r="E46" s="31" t="s">
        <v>126</v>
      </c>
      <c r="F46" s="32" t="s">
        <v>205</v>
      </c>
      <c r="G46" s="29" t="s">
        <v>206</v>
      </c>
      <c r="H46" s="33">
        <v>7</v>
      </c>
      <c r="I46" s="33">
        <v>7</v>
      </c>
      <c r="J46" s="33" t="s">
        <v>28</v>
      </c>
      <c r="K46" s="33">
        <v>7</v>
      </c>
      <c r="L46" s="41"/>
      <c r="M46" s="41"/>
      <c r="N46" s="41"/>
      <c r="O46" s="110"/>
      <c r="P46" s="35">
        <v>4</v>
      </c>
      <c r="Q46" s="36">
        <f t="shared" si="5"/>
        <v>5.5</v>
      </c>
      <c r="R46" s="37" t="str">
        <f t="shared" si="6"/>
        <v>C</v>
      </c>
      <c r="S46" s="38" t="str">
        <f t="shared" si="7"/>
        <v>Trung bình</v>
      </c>
      <c r="T46" s="39" t="str">
        <f t="shared" ref="T46:T75" si="9">+IF(OR($H46=0,$I46=0,$J46=0,$K46=0),"Không đủ ĐKDT","")</f>
        <v/>
      </c>
      <c r="U46" s="91" t="s">
        <v>418</v>
      </c>
      <c r="V46" s="3"/>
      <c r="W46" s="27"/>
      <c r="X46" s="78" t="str">
        <f t="shared" si="8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314</v>
      </c>
      <c r="D47" s="30" t="s">
        <v>103</v>
      </c>
      <c r="E47" s="31" t="s">
        <v>315</v>
      </c>
      <c r="F47" s="32" t="s">
        <v>288</v>
      </c>
      <c r="G47" s="29" t="s">
        <v>213</v>
      </c>
      <c r="H47" s="33">
        <v>6</v>
      </c>
      <c r="I47" s="33">
        <v>6</v>
      </c>
      <c r="J47" s="33" t="s">
        <v>28</v>
      </c>
      <c r="K47" s="33">
        <v>6</v>
      </c>
      <c r="L47" s="41"/>
      <c r="M47" s="41"/>
      <c r="N47" s="41"/>
      <c r="O47" s="110"/>
      <c r="P47" s="35">
        <v>1</v>
      </c>
      <c r="Q47" s="36">
        <f t="shared" si="5"/>
        <v>3.5</v>
      </c>
      <c r="R47" s="37" t="str">
        <f t="shared" si="6"/>
        <v>F</v>
      </c>
      <c r="S47" s="38" t="str">
        <f t="shared" si="7"/>
        <v>Kém</v>
      </c>
      <c r="T47" s="39" t="str">
        <f t="shared" si="9"/>
        <v/>
      </c>
      <c r="U47" s="91" t="s">
        <v>418</v>
      </c>
      <c r="V47" s="3"/>
      <c r="W47" s="27"/>
      <c r="X47" s="78" t="str">
        <f t="shared" si="8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316</v>
      </c>
      <c r="D48" s="30" t="s">
        <v>317</v>
      </c>
      <c r="E48" s="31" t="s">
        <v>130</v>
      </c>
      <c r="F48" s="32" t="s">
        <v>318</v>
      </c>
      <c r="G48" s="29" t="s">
        <v>206</v>
      </c>
      <c r="H48" s="33">
        <v>6</v>
      </c>
      <c r="I48" s="33">
        <v>6</v>
      </c>
      <c r="J48" s="33" t="s">
        <v>28</v>
      </c>
      <c r="K48" s="33">
        <v>6</v>
      </c>
      <c r="L48" s="41"/>
      <c r="M48" s="41"/>
      <c r="N48" s="41"/>
      <c r="O48" s="110"/>
      <c r="P48" s="35">
        <v>3</v>
      </c>
      <c r="Q48" s="36">
        <f t="shared" si="5"/>
        <v>4.5</v>
      </c>
      <c r="R48" s="37" t="str">
        <f t="shared" si="6"/>
        <v>D</v>
      </c>
      <c r="S48" s="38" t="str">
        <f t="shared" si="7"/>
        <v>Trung bình yếu</v>
      </c>
      <c r="T48" s="39" t="str">
        <f t="shared" si="9"/>
        <v/>
      </c>
      <c r="U48" s="91" t="s">
        <v>418</v>
      </c>
      <c r="V48" s="3"/>
      <c r="W48" s="27"/>
      <c r="X48" s="78" t="str">
        <f t="shared" si="8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319</v>
      </c>
      <c r="D49" s="30" t="s">
        <v>320</v>
      </c>
      <c r="E49" s="31" t="s">
        <v>321</v>
      </c>
      <c r="F49" s="32" t="s">
        <v>322</v>
      </c>
      <c r="G49" s="29" t="s">
        <v>234</v>
      </c>
      <c r="H49" s="33">
        <v>8</v>
      </c>
      <c r="I49" s="33">
        <v>8</v>
      </c>
      <c r="J49" s="33" t="s">
        <v>28</v>
      </c>
      <c r="K49" s="33">
        <v>8</v>
      </c>
      <c r="L49" s="41"/>
      <c r="M49" s="41"/>
      <c r="N49" s="41"/>
      <c r="O49" s="110"/>
      <c r="P49" s="35">
        <v>7.25</v>
      </c>
      <c r="Q49" s="36">
        <f t="shared" si="5"/>
        <v>7.6</v>
      </c>
      <c r="R49" s="37" t="str">
        <f t="shared" si="6"/>
        <v>B</v>
      </c>
      <c r="S49" s="38" t="str">
        <f t="shared" si="7"/>
        <v>Khá</v>
      </c>
      <c r="T49" s="39" t="str">
        <f t="shared" si="9"/>
        <v/>
      </c>
      <c r="U49" s="91" t="s">
        <v>418</v>
      </c>
      <c r="V49" s="3"/>
      <c r="W49" s="27"/>
      <c r="X49" s="78" t="str">
        <f t="shared" si="8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323</v>
      </c>
      <c r="D50" s="30" t="s">
        <v>324</v>
      </c>
      <c r="E50" s="31" t="s">
        <v>325</v>
      </c>
      <c r="F50" s="32" t="s">
        <v>326</v>
      </c>
      <c r="G50" s="29" t="s">
        <v>195</v>
      </c>
      <c r="H50" s="33">
        <v>6</v>
      </c>
      <c r="I50" s="33">
        <v>8</v>
      </c>
      <c r="J50" s="33" t="s">
        <v>28</v>
      </c>
      <c r="K50" s="33">
        <v>8</v>
      </c>
      <c r="L50" s="41"/>
      <c r="M50" s="41"/>
      <c r="N50" s="41"/>
      <c r="O50" s="110"/>
      <c r="P50" s="35">
        <v>6.5</v>
      </c>
      <c r="Q50" s="36">
        <f t="shared" si="5"/>
        <v>7.1</v>
      </c>
      <c r="R50" s="37" t="str">
        <f t="shared" si="6"/>
        <v>B</v>
      </c>
      <c r="S50" s="38" t="str">
        <f t="shared" si="7"/>
        <v>Khá</v>
      </c>
      <c r="T50" s="39" t="str">
        <f t="shared" si="9"/>
        <v/>
      </c>
      <c r="U50" s="91" t="s">
        <v>418</v>
      </c>
      <c r="V50" s="3"/>
      <c r="W50" s="27"/>
      <c r="X50" s="78" t="str">
        <f t="shared" si="8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327</v>
      </c>
      <c r="D51" s="30" t="s">
        <v>328</v>
      </c>
      <c r="E51" s="31" t="s">
        <v>329</v>
      </c>
      <c r="F51" s="32" t="s">
        <v>330</v>
      </c>
      <c r="G51" s="29" t="s">
        <v>206</v>
      </c>
      <c r="H51" s="33">
        <v>6</v>
      </c>
      <c r="I51" s="33">
        <v>6</v>
      </c>
      <c r="J51" s="33" t="s">
        <v>28</v>
      </c>
      <c r="K51" s="33">
        <v>6</v>
      </c>
      <c r="L51" s="41"/>
      <c r="M51" s="41"/>
      <c r="N51" s="41"/>
      <c r="O51" s="110"/>
      <c r="P51" s="35">
        <v>4</v>
      </c>
      <c r="Q51" s="36">
        <f t="shared" si="5"/>
        <v>5</v>
      </c>
      <c r="R51" s="37" t="str">
        <f t="shared" si="6"/>
        <v>D+</v>
      </c>
      <c r="S51" s="38" t="str">
        <f t="shared" si="7"/>
        <v>Trung bình yếu</v>
      </c>
      <c r="T51" s="39" t="str">
        <f t="shared" si="9"/>
        <v/>
      </c>
      <c r="U51" s="91" t="s">
        <v>418</v>
      </c>
      <c r="V51" s="3"/>
      <c r="W51" s="27"/>
      <c r="X51" s="78" t="str">
        <f t="shared" si="8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331</v>
      </c>
      <c r="D52" s="30" t="s">
        <v>332</v>
      </c>
      <c r="E52" s="31" t="s">
        <v>333</v>
      </c>
      <c r="F52" s="32" t="s">
        <v>334</v>
      </c>
      <c r="G52" s="29" t="s">
        <v>213</v>
      </c>
      <c r="H52" s="33">
        <v>7</v>
      </c>
      <c r="I52" s="33">
        <v>7</v>
      </c>
      <c r="J52" s="33" t="s">
        <v>28</v>
      </c>
      <c r="K52" s="33">
        <v>7</v>
      </c>
      <c r="L52" s="41"/>
      <c r="M52" s="41"/>
      <c r="N52" s="41"/>
      <c r="O52" s="110"/>
      <c r="P52" s="35">
        <v>8</v>
      </c>
      <c r="Q52" s="36">
        <f t="shared" si="5"/>
        <v>7.5</v>
      </c>
      <c r="R52" s="37" t="str">
        <f t="shared" si="6"/>
        <v>B</v>
      </c>
      <c r="S52" s="38" t="str">
        <f t="shared" si="7"/>
        <v>Khá</v>
      </c>
      <c r="T52" s="39" t="str">
        <f t="shared" si="9"/>
        <v/>
      </c>
      <c r="U52" s="91" t="s">
        <v>418</v>
      </c>
      <c r="V52" s="3"/>
      <c r="W52" s="27"/>
      <c r="X52" s="78" t="str">
        <f t="shared" si="8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335</v>
      </c>
      <c r="D53" s="30" t="s">
        <v>336</v>
      </c>
      <c r="E53" s="31" t="s">
        <v>337</v>
      </c>
      <c r="F53" s="32" t="s">
        <v>338</v>
      </c>
      <c r="G53" s="29" t="s">
        <v>339</v>
      </c>
      <c r="H53" s="33">
        <v>6</v>
      </c>
      <c r="I53" s="33">
        <v>6</v>
      </c>
      <c r="J53" s="33" t="s">
        <v>28</v>
      </c>
      <c r="K53" s="33">
        <v>6</v>
      </c>
      <c r="L53" s="41"/>
      <c r="M53" s="41"/>
      <c r="N53" s="41"/>
      <c r="O53" s="110"/>
      <c r="P53" s="35">
        <v>2.5</v>
      </c>
      <c r="Q53" s="36">
        <f t="shared" si="5"/>
        <v>4.3</v>
      </c>
      <c r="R53" s="37" t="str">
        <f t="shared" si="6"/>
        <v>D</v>
      </c>
      <c r="S53" s="38" t="str">
        <f t="shared" si="7"/>
        <v>Trung bình yếu</v>
      </c>
      <c r="T53" s="39" t="str">
        <f t="shared" si="9"/>
        <v/>
      </c>
      <c r="U53" s="91" t="s">
        <v>418</v>
      </c>
      <c r="V53" s="3"/>
      <c r="W53" s="27"/>
      <c r="X53" s="78" t="str">
        <f t="shared" si="8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340</v>
      </c>
      <c r="D54" s="30" t="s">
        <v>341</v>
      </c>
      <c r="E54" s="31" t="s">
        <v>342</v>
      </c>
      <c r="F54" s="32" t="s">
        <v>290</v>
      </c>
      <c r="G54" s="29" t="s">
        <v>257</v>
      </c>
      <c r="H54" s="33">
        <v>6</v>
      </c>
      <c r="I54" s="33">
        <v>6</v>
      </c>
      <c r="J54" s="33" t="s">
        <v>28</v>
      </c>
      <c r="K54" s="33">
        <v>6</v>
      </c>
      <c r="L54" s="41"/>
      <c r="M54" s="41"/>
      <c r="N54" s="41"/>
      <c r="O54" s="110"/>
      <c r="P54" s="35">
        <v>1.25</v>
      </c>
      <c r="Q54" s="36">
        <f t="shared" si="5"/>
        <v>3.6</v>
      </c>
      <c r="R54" s="37" t="str">
        <f t="shared" si="6"/>
        <v>F</v>
      </c>
      <c r="S54" s="38" t="str">
        <f t="shared" si="7"/>
        <v>Kém</v>
      </c>
      <c r="T54" s="39" t="str">
        <f t="shared" si="9"/>
        <v/>
      </c>
      <c r="U54" s="91" t="s">
        <v>418</v>
      </c>
      <c r="V54" s="3"/>
      <c r="W54" s="27"/>
      <c r="X54" s="78" t="str">
        <f t="shared" si="8"/>
        <v>Học lại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343</v>
      </c>
      <c r="D55" s="30" t="s">
        <v>344</v>
      </c>
      <c r="E55" s="31" t="s">
        <v>345</v>
      </c>
      <c r="F55" s="32" t="s">
        <v>346</v>
      </c>
      <c r="G55" s="29" t="s">
        <v>339</v>
      </c>
      <c r="H55" s="33">
        <v>6</v>
      </c>
      <c r="I55" s="33">
        <v>5</v>
      </c>
      <c r="J55" s="33" t="s">
        <v>28</v>
      </c>
      <c r="K55" s="33">
        <v>5</v>
      </c>
      <c r="L55" s="41"/>
      <c r="M55" s="41"/>
      <c r="N55" s="41"/>
      <c r="O55" s="110"/>
      <c r="P55" s="35">
        <v>2</v>
      </c>
      <c r="Q55" s="36">
        <f t="shared" si="5"/>
        <v>3.6</v>
      </c>
      <c r="R55" s="37" t="str">
        <f t="shared" si="6"/>
        <v>F</v>
      </c>
      <c r="S55" s="38" t="str">
        <f t="shared" si="7"/>
        <v>Kém</v>
      </c>
      <c r="T55" s="39" t="str">
        <f t="shared" si="9"/>
        <v/>
      </c>
      <c r="U55" s="91" t="s">
        <v>418</v>
      </c>
      <c r="V55" s="3"/>
      <c r="W55" s="27"/>
      <c r="X55" s="78" t="str">
        <f t="shared" si="8"/>
        <v>Học lại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347</v>
      </c>
      <c r="D56" s="30" t="s">
        <v>348</v>
      </c>
      <c r="E56" s="31" t="s">
        <v>345</v>
      </c>
      <c r="F56" s="32" t="s">
        <v>349</v>
      </c>
      <c r="G56" s="29" t="s">
        <v>206</v>
      </c>
      <c r="H56" s="33">
        <v>7</v>
      </c>
      <c r="I56" s="33">
        <v>6</v>
      </c>
      <c r="J56" s="33" t="s">
        <v>28</v>
      </c>
      <c r="K56" s="33">
        <v>6</v>
      </c>
      <c r="L56" s="41"/>
      <c r="M56" s="41"/>
      <c r="N56" s="41"/>
      <c r="O56" s="110"/>
      <c r="P56" s="35">
        <v>1.75</v>
      </c>
      <c r="Q56" s="36">
        <f t="shared" si="5"/>
        <v>4</v>
      </c>
      <c r="R56" s="37" t="str">
        <f t="shared" si="6"/>
        <v>D</v>
      </c>
      <c r="S56" s="38" t="str">
        <f t="shared" si="7"/>
        <v>Trung bình yếu</v>
      </c>
      <c r="T56" s="39" t="str">
        <f t="shared" si="9"/>
        <v/>
      </c>
      <c r="U56" s="91" t="s">
        <v>418</v>
      </c>
      <c r="V56" s="3"/>
      <c r="W56" s="27"/>
      <c r="X56" s="78" t="str">
        <f t="shared" si="8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350</v>
      </c>
      <c r="D57" s="30" t="s">
        <v>75</v>
      </c>
      <c r="E57" s="31" t="s">
        <v>345</v>
      </c>
      <c r="F57" s="32" t="s">
        <v>351</v>
      </c>
      <c r="G57" s="29" t="s">
        <v>257</v>
      </c>
      <c r="H57" s="33">
        <v>8</v>
      </c>
      <c r="I57" s="33">
        <v>6</v>
      </c>
      <c r="J57" s="33" t="s">
        <v>28</v>
      </c>
      <c r="K57" s="33">
        <v>6</v>
      </c>
      <c r="L57" s="41"/>
      <c r="M57" s="41"/>
      <c r="N57" s="41"/>
      <c r="O57" s="110"/>
      <c r="P57" s="35">
        <v>7.75</v>
      </c>
      <c r="Q57" s="36">
        <f t="shared" si="5"/>
        <v>7.1</v>
      </c>
      <c r="R57" s="37" t="str">
        <f t="shared" si="6"/>
        <v>B</v>
      </c>
      <c r="S57" s="38" t="str">
        <f t="shared" si="7"/>
        <v>Khá</v>
      </c>
      <c r="T57" s="39" t="str">
        <f t="shared" si="9"/>
        <v/>
      </c>
      <c r="U57" s="91" t="s">
        <v>418</v>
      </c>
      <c r="V57" s="3"/>
      <c r="W57" s="27"/>
      <c r="X57" s="78" t="str">
        <f t="shared" si="8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352</v>
      </c>
      <c r="D58" s="30" t="s">
        <v>353</v>
      </c>
      <c r="E58" s="31" t="s">
        <v>345</v>
      </c>
      <c r="F58" s="32" t="s">
        <v>354</v>
      </c>
      <c r="G58" s="29" t="s">
        <v>195</v>
      </c>
      <c r="H58" s="33">
        <v>6</v>
      </c>
      <c r="I58" s="33">
        <v>6</v>
      </c>
      <c r="J58" s="33" t="s">
        <v>28</v>
      </c>
      <c r="K58" s="33">
        <v>6</v>
      </c>
      <c r="L58" s="41"/>
      <c r="M58" s="41"/>
      <c r="N58" s="41"/>
      <c r="O58" s="110"/>
      <c r="P58" s="35">
        <v>1.5</v>
      </c>
      <c r="Q58" s="36">
        <f t="shared" si="5"/>
        <v>3.8</v>
      </c>
      <c r="R58" s="37" t="str">
        <f t="shared" si="6"/>
        <v>F</v>
      </c>
      <c r="S58" s="38" t="str">
        <f t="shared" si="7"/>
        <v>Kém</v>
      </c>
      <c r="T58" s="39" t="str">
        <f t="shared" si="9"/>
        <v/>
      </c>
      <c r="U58" s="91" t="s">
        <v>418</v>
      </c>
      <c r="V58" s="3"/>
      <c r="W58" s="27"/>
      <c r="X58" s="78" t="str">
        <f t="shared" si="8"/>
        <v>Học lại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355</v>
      </c>
      <c r="D59" s="30" t="s">
        <v>356</v>
      </c>
      <c r="E59" s="31" t="s">
        <v>357</v>
      </c>
      <c r="F59" s="32" t="s">
        <v>358</v>
      </c>
      <c r="G59" s="29" t="s">
        <v>359</v>
      </c>
      <c r="H59" s="33">
        <v>7</v>
      </c>
      <c r="I59" s="33">
        <v>5</v>
      </c>
      <c r="J59" s="33" t="s">
        <v>28</v>
      </c>
      <c r="K59" s="33">
        <v>5</v>
      </c>
      <c r="L59" s="41"/>
      <c r="M59" s="41"/>
      <c r="N59" s="41"/>
      <c r="O59" s="110"/>
      <c r="P59" s="35">
        <v>6.25</v>
      </c>
      <c r="Q59" s="36">
        <f t="shared" si="5"/>
        <v>5.8</v>
      </c>
      <c r="R59" s="37" t="str">
        <f t="shared" si="6"/>
        <v>C</v>
      </c>
      <c r="S59" s="38" t="str">
        <f t="shared" si="7"/>
        <v>Trung bình</v>
      </c>
      <c r="T59" s="39" t="str">
        <f t="shared" si="9"/>
        <v/>
      </c>
      <c r="U59" s="91" t="s">
        <v>418</v>
      </c>
      <c r="V59" s="3"/>
      <c r="W59" s="27"/>
      <c r="X59" s="78" t="str">
        <f t="shared" si="8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360</v>
      </c>
      <c r="D60" s="30" t="s">
        <v>361</v>
      </c>
      <c r="E60" s="31" t="s">
        <v>158</v>
      </c>
      <c r="F60" s="32" t="s">
        <v>362</v>
      </c>
      <c r="G60" s="29" t="s">
        <v>206</v>
      </c>
      <c r="H60" s="33">
        <v>7</v>
      </c>
      <c r="I60" s="33">
        <v>6</v>
      </c>
      <c r="J60" s="33" t="s">
        <v>28</v>
      </c>
      <c r="K60" s="33">
        <v>6</v>
      </c>
      <c r="L60" s="41"/>
      <c r="M60" s="41"/>
      <c r="N60" s="41"/>
      <c r="O60" s="110"/>
      <c r="P60" s="35">
        <v>2.75</v>
      </c>
      <c r="Q60" s="36">
        <f t="shared" si="5"/>
        <v>4.5</v>
      </c>
      <c r="R60" s="37" t="str">
        <f t="shared" si="6"/>
        <v>D</v>
      </c>
      <c r="S60" s="38" t="str">
        <f t="shared" si="7"/>
        <v>Trung bình yếu</v>
      </c>
      <c r="T60" s="39" t="str">
        <f t="shared" si="9"/>
        <v/>
      </c>
      <c r="U60" s="91" t="s">
        <v>418</v>
      </c>
      <c r="V60" s="3"/>
      <c r="W60" s="27"/>
      <c r="X60" s="78" t="str">
        <f t="shared" si="8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363</v>
      </c>
      <c r="D61" s="30" t="s">
        <v>364</v>
      </c>
      <c r="E61" s="31" t="s">
        <v>158</v>
      </c>
      <c r="F61" s="32" t="s">
        <v>365</v>
      </c>
      <c r="G61" s="29" t="s">
        <v>199</v>
      </c>
      <c r="H61" s="33">
        <v>0</v>
      </c>
      <c r="I61" s="33">
        <v>0</v>
      </c>
      <c r="J61" s="33" t="s">
        <v>28</v>
      </c>
      <c r="K61" s="33">
        <v>0</v>
      </c>
      <c r="L61" s="41"/>
      <c r="M61" s="41"/>
      <c r="N61" s="41"/>
      <c r="O61" s="110"/>
      <c r="P61" s="35" t="s">
        <v>1934</v>
      </c>
      <c r="Q61" s="36">
        <f t="shared" si="5"/>
        <v>0</v>
      </c>
      <c r="R61" s="37" t="str">
        <f t="shared" si="6"/>
        <v>F</v>
      </c>
      <c r="S61" s="38" t="str">
        <f t="shared" si="7"/>
        <v>Kém</v>
      </c>
      <c r="T61" s="39" t="str">
        <f t="shared" si="9"/>
        <v>Không đủ ĐKDT</v>
      </c>
      <c r="U61" s="91" t="s">
        <v>418</v>
      </c>
      <c r="V61" s="3"/>
      <c r="W61" s="27"/>
      <c r="X61" s="78" t="str">
        <f t="shared" si="8"/>
        <v>Học lại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366</v>
      </c>
      <c r="D62" s="30" t="s">
        <v>103</v>
      </c>
      <c r="E62" s="31" t="s">
        <v>367</v>
      </c>
      <c r="F62" s="32" t="s">
        <v>368</v>
      </c>
      <c r="G62" s="29" t="s">
        <v>210</v>
      </c>
      <c r="H62" s="33">
        <v>7</v>
      </c>
      <c r="I62" s="33">
        <v>6</v>
      </c>
      <c r="J62" s="33" t="s">
        <v>28</v>
      </c>
      <c r="K62" s="33">
        <v>6</v>
      </c>
      <c r="L62" s="41"/>
      <c r="M62" s="41"/>
      <c r="N62" s="41"/>
      <c r="O62" s="110"/>
      <c r="P62" s="35">
        <v>5</v>
      </c>
      <c r="Q62" s="36">
        <f t="shared" si="5"/>
        <v>5.6</v>
      </c>
      <c r="R62" s="37" t="str">
        <f t="shared" si="6"/>
        <v>C</v>
      </c>
      <c r="S62" s="38" t="str">
        <f t="shared" si="7"/>
        <v>Trung bình</v>
      </c>
      <c r="T62" s="39" t="str">
        <f t="shared" si="9"/>
        <v/>
      </c>
      <c r="U62" s="91" t="s">
        <v>418</v>
      </c>
      <c r="V62" s="3"/>
      <c r="W62" s="27"/>
      <c r="X62" s="78" t="str">
        <f t="shared" si="8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369</v>
      </c>
      <c r="D63" s="30" t="s">
        <v>370</v>
      </c>
      <c r="E63" s="31" t="s">
        <v>371</v>
      </c>
      <c r="F63" s="32" t="s">
        <v>372</v>
      </c>
      <c r="G63" s="29" t="s">
        <v>234</v>
      </c>
      <c r="H63" s="33">
        <v>6</v>
      </c>
      <c r="I63" s="33">
        <v>8</v>
      </c>
      <c r="J63" s="33" t="s">
        <v>28</v>
      </c>
      <c r="K63" s="33">
        <v>8</v>
      </c>
      <c r="L63" s="41"/>
      <c r="M63" s="41"/>
      <c r="N63" s="41"/>
      <c r="O63" s="110"/>
      <c r="P63" s="35">
        <v>9</v>
      </c>
      <c r="Q63" s="36">
        <f t="shared" si="5"/>
        <v>8.3000000000000007</v>
      </c>
      <c r="R63" s="37" t="str">
        <f t="shared" si="6"/>
        <v>B+</v>
      </c>
      <c r="S63" s="38" t="str">
        <f t="shared" si="7"/>
        <v>Khá</v>
      </c>
      <c r="T63" s="39" t="str">
        <f t="shared" si="9"/>
        <v/>
      </c>
      <c r="U63" s="91" t="s">
        <v>418</v>
      </c>
      <c r="V63" s="3"/>
      <c r="W63" s="27"/>
      <c r="X63" s="78" t="str">
        <f t="shared" si="8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373</v>
      </c>
      <c r="D64" s="30" t="s">
        <v>374</v>
      </c>
      <c r="E64" s="31" t="s">
        <v>162</v>
      </c>
      <c r="F64" s="32" t="s">
        <v>375</v>
      </c>
      <c r="G64" s="29" t="s">
        <v>206</v>
      </c>
      <c r="H64" s="33">
        <v>8</v>
      </c>
      <c r="I64" s="33">
        <v>8</v>
      </c>
      <c r="J64" s="33" t="s">
        <v>28</v>
      </c>
      <c r="K64" s="33">
        <v>8</v>
      </c>
      <c r="L64" s="41"/>
      <c r="M64" s="41"/>
      <c r="N64" s="41"/>
      <c r="O64" s="110"/>
      <c r="P64" s="35">
        <v>2.5</v>
      </c>
      <c r="Q64" s="36">
        <f t="shared" si="5"/>
        <v>5.3</v>
      </c>
      <c r="R64" s="37" t="str">
        <f t="shared" si="6"/>
        <v>D+</v>
      </c>
      <c r="S64" s="38" t="str">
        <f t="shared" si="7"/>
        <v>Trung bình yếu</v>
      </c>
      <c r="T64" s="39" t="str">
        <f t="shared" si="9"/>
        <v/>
      </c>
      <c r="U64" s="91" t="s">
        <v>418</v>
      </c>
      <c r="V64" s="3"/>
      <c r="W64" s="27"/>
      <c r="X64" s="78" t="str">
        <f t="shared" si="8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376</v>
      </c>
      <c r="D65" s="30" t="s">
        <v>377</v>
      </c>
      <c r="E65" s="31" t="s">
        <v>162</v>
      </c>
      <c r="F65" s="32" t="s">
        <v>378</v>
      </c>
      <c r="G65" s="29" t="s">
        <v>195</v>
      </c>
      <c r="H65" s="33">
        <v>6</v>
      </c>
      <c r="I65" s="33">
        <v>6</v>
      </c>
      <c r="J65" s="33" t="s">
        <v>28</v>
      </c>
      <c r="K65" s="33">
        <v>6</v>
      </c>
      <c r="L65" s="41"/>
      <c r="M65" s="41"/>
      <c r="N65" s="41"/>
      <c r="O65" s="110"/>
      <c r="P65" s="35">
        <v>5</v>
      </c>
      <c r="Q65" s="36">
        <f t="shared" si="5"/>
        <v>5.5</v>
      </c>
      <c r="R65" s="37" t="str">
        <f t="shared" si="6"/>
        <v>C</v>
      </c>
      <c r="S65" s="38" t="str">
        <f t="shared" si="7"/>
        <v>Trung bình</v>
      </c>
      <c r="T65" s="39" t="str">
        <f t="shared" si="9"/>
        <v/>
      </c>
      <c r="U65" s="91" t="s">
        <v>418</v>
      </c>
      <c r="V65" s="3"/>
      <c r="W65" s="27"/>
      <c r="X65" s="78" t="str">
        <f t="shared" si="8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379</v>
      </c>
      <c r="D66" s="30" t="s">
        <v>380</v>
      </c>
      <c r="E66" s="31" t="s">
        <v>381</v>
      </c>
      <c r="F66" s="32" t="s">
        <v>382</v>
      </c>
      <c r="G66" s="29" t="s">
        <v>210</v>
      </c>
      <c r="H66" s="33">
        <v>6</v>
      </c>
      <c r="I66" s="33">
        <v>6</v>
      </c>
      <c r="J66" s="33" t="s">
        <v>28</v>
      </c>
      <c r="K66" s="33">
        <v>6</v>
      </c>
      <c r="L66" s="41"/>
      <c r="M66" s="41"/>
      <c r="N66" s="41"/>
      <c r="O66" s="110"/>
      <c r="P66" s="35">
        <v>3</v>
      </c>
      <c r="Q66" s="36">
        <f t="shared" si="5"/>
        <v>4.5</v>
      </c>
      <c r="R66" s="37" t="str">
        <f t="shared" si="6"/>
        <v>D</v>
      </c>
      <c r="S66" s="38" t="str">
        <f t="shared" si="7"/>
        <v>Trung bình yếu</v>
      </c>
      <c r="T66" s="39" t="str">
        <f t="shared" si="9"/>
        <v/>
      </c>
      <c r="U66" s="91" t="s">
        <v>418</v>
      </c>
      <c r="V66" s="3"/>
      <c r="W66" s="27"/>
      <c r="X66" s="78" t="str">
        <f t="shared" si="8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383</v>
      </c>
      <c r="D67" s="30" t="s">
        <v>384</v>
      </c>
      <c r="E67" s="31" t="s">
        <v>385</v>
      </c>
      <c r="F67" s="32" t="s">
        <v>386</v>
      </c>
      <c r="G67" s="29" t="s">
        <v>206</v>
      </c>
      <c r="H67" s="33">
        <v>7</v>
      </c>
      <c r="I67" s="33">
        <v>8</v>
      </c>
      <c r="J67" s="33" t="s">
        <v>28</v>
      </c>
      <c r="K67" s="33">
        <v>8</v>
      </c>
      <c r="L67" s="41"/>
      <c r="M67" s="41"/>
      <c r="N67" s="41"/>
      <c r="O67" s="110"/>
      <c r="P67" s="35">
        <v>5.25</v>
      </c>
      <c r="Q67" s="36">
        <f t="shared" si="5"/>
        <v>6.5</v>
      </c>
      <c r="R67" s="37" t="str">
        <f t="shared" si="6"/>
        <v>C+</v>
      </c>
      <c r="S67" s="38" t="str">
        <f t="shared" si="7"/>
        <v>Trung bình</v>
      </c>
      <c r="T67" s="39" t="str">
        <f t="shared" si="9"/>
        <v/>
      </c>
      <c r="U67" s="91" t="s">
        <v>418</v>
      </c>
      <c r="V67" s="3"/>
      <c r="W67" s="27"/>
      <c r="X67" s="78" t="str">
        <f t="shared" si="8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387</v>
      </c>
      <c r="D68" s="30" t="s">
        <v>388</v>
      </c>
      <c r="E68" s="31" t="s">
        <v>389</v>
      </c>
      <c r="F68" s="32" t="s">
        <v>390</v>
      </c>
      <c r="G68" s="29" t="s">
        <v>206</v>
      </c>
      <c r="H68" s="33">
        <v>6</v>
      </c>
      <c r="I68" s="33">
        <v>7</v>
      </c>
      <c r="J68" s="33" t="s">
        <v>28</v>
      </c>
      <c r="K68" s="33">
        <v>7</v>
      </c>
      <c r="L68" s="41"/>
      <c r="M68" s="41"/>
      <c r="N68" s="41"/>
      <c r="O68" s="110"/>
      <c r="P68" s="35">
        <v>3</v>
      </c>
      <c r="Q68" s="36">
        <f t="shared" si="5"/>
        <v>4.9000000000000004</v>
      </c>
      <c r="R68" s="37" t="str">
        <f t="shared" si="6"/>
        <v>D</v>
      </c>
      <c r="S68" s="38" t="str">
        <f t="shared" si="7"/>
        <v>Trung bình yếu</v>
      </c>
      <c r="T68" s="39" t="str">
        <f t="shared" si="9"/>
        <v/>
      </c>
      <c r="U68" s="91" t="s">
        <v>418</v>
      </c>
      <c r="V68" s="3"/>
      <c r="W68" s="27"/>
      <c r="X68" s="78" t="str">
        <f t="shared" si="8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391</v>
      </c>
      <c r="D69" s="30" t="s">
        <v>392</v>
      </c>
      <c r="E69" s="31" t="s">
        <v>393</v>
      </c>
      <c r="F69" s="32" t="s">
        <v>394</v>
      </c>
      <c r="G69" s="29" t="s">
        <v>359</v>
      </c>
      <c r="H69" s="33">
        <v>8</v>
      </c>
      <c r="I69" s="33">
        <v>8</v>
      </c>
      <c r="J69" s="33" t="s">
        <v>28</v>
      </c>
      <c r="K69" s="33">
        <v>8</v>
      </c>
      <c r="L69" s="41"/>
      <c r="M69" s="41"/>
      <c r="N69" s="41"/>
      <c r="O69" s="110"/>
      <c r="P69" s="35">
        <v>1</v>
      </c>
      <c r="Q69" s="36">
        <f t="shared" si="5"/>
        <v>4.5</v>
      </c>
      <c r="R69" s="37" t="str">
        <f t="shared" si="6"/>
        <v>D</v>
      </c>
      <c r="S69" s="38" t="str">
        <f t="shared" si="7"/>
        <v>Trung bình yếu</v>
      </c>
      <c r="T69" s="39" t="str">
        <f t="shared" si="9"/>
        <v/>
      </c>
      <c r="U69" s="91" t="s">
        <v>418</v>
      </c>
      <c r="V69" s="3"/>
      <c r="W69" s="27"/>
      <c r="X69" s="78" t="str">
        <f t="shared" si="8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395</v>
      </c>
      <c r="D70" s="30" t="s">
        <v>396</v>
      </c>
      <c r="E70" s="31" t="s">
        <v>397</v>
      </c>
      <c r="F70" s="32" t="s">
        <v>398</v>
      </c>
      <c r="G70" s="29" t="s">
        <v>257</v>
      </c>
      <c r="H70" s="33">
        <v>6</v>
      </c>
      <c r="I70" s="33">
        <v>6</v>
      </c>
      <c r="J70" s="33" t="s">
        <v>28</v>
      </c>
      <c r="K70" s="33">
        <v>6</v>
      </c>
      <c r="L70" s="41"/>
      <c r="M70" s="41"/>
      <c r="N70" s="41"/>
      <c r="O70" s="110"/>
      <c r="P70" s="35">
        <v>1.5</v>
      </c>
      <c r="Q70" s="36">
        <f t="shared" si="5"/>
        <v>3.8</v>
      </c>
      <c r="R70" s="37" t="str">
        <f t="shared" si="6"/>
        <v>F</v>
      </c>
      <c r="S70" s="38" t="str">
        <f t="shared" si="7"/>
        <v>Kém</v>
      </c>
      <c r="T70" s="39" t="str">
        <f t="shared" si="9"/>
        <v/>
      </c>
      <c r="U70" s="91" t="s">
        <v>418</v>
      </c>
      <c r="V70" s="3"/>
      <c r="W70" s="27"/>
      <c r="X70" s="78" t="str">
        <f t="shared" si="8"/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399</v>
      </c>
      <c r="D71" s="30" t="s">
        <v>111</v>
      </c>
      <c r="E71" s="31" t="s">
        <v>400</v>
      </c>
      <c r="F71" s="32" t="s">
        <v>401</v>
      </c>
      <c r="G71" s="29" t="s">
        <v>249</v>
      </c>
      <c r="H71" s="33">
        <v>8</v>
      </c>
      <c r="I71" s="33">
        <v>7</v>
      </c>
      <c r="J71" s="33" t="s">
        <v>28</v>
      </c>
      <c r="K71" s="33">
        <v>7</v>
      </c>
      <c r="L71" s="41"/>
      <c r="M71" s="41"/>
      <c r="N71" s="41"/>
      <c r="O71" s="110"/>
      <c r="P71" s="35">
        <v>1.5</v>
      </c>
      <c r="Q71" s="36">
        <f t="shared" si="5"/>
        <v>4.4000000000000004</v>
      </c>
      <c r="R71" s="37" t="str">
        <f t="shared" si="6"/>
        <v>D</v>
      </c>
      <c r="S71" s="38" t="str">
        <f t="shared" si="7"/>
        <v>Trung bình yếu</v>
      </c>
      <c r="T71" s="39" t="str">
        <f t="shared" si="9"/>
        <v/>
      </c>
      <c r="U71" s="91" t="s">
        <v>418</v>
      </c>
      <c r="V71" s="3"/>
      <c r="W71" s="27"/>
      <c r="X71" s="78" t="str">
        <f t="shared" si="8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402</v>
      </c>
      <c r="D72" s="30" t="s">
        <v>403</v>
      </c>
      <c r="E72" s="31" t="s">
        <v>400</v>
      </c>
      <c r="F72" s="32" t="s">
        <v>404</v>
      </c>
      <c r="G72" s="29" t="s">
        <v>206</v>
      </c>
      <c r="H72" s="33">
        <v>6</v>
      </c>
      <c r="I72" s="33">
        <v>6</v>
      </c>
      <c r="J72" s="33" t="s">
        <v>28</v>
      </c>
      <c r="K72" s="33">
        <v>6</v>
      </c>
      <c r="L72" s="41"/>
      <c r="M72" s="41"/>
      <c r="N72" s="41"/>
      <c r="O72" s="110"/>
      <c r="P72" s="35">
        <v>0.5</v>
      </c>
      <c r="Q72" s="36">
        <f t="shared" si="5"/>
        <v>3.3</v>
      </c>
      <c r="R72" s="37" t="str">
        <f t="shared" si="6"/>
        <v>F</v>
      </c>
      <c r="S72" s="38" t="str">
        <f t="shared" si="7"/>
        <v>Kém</v>
      </c>
      <c r="T72" s="39" t="str">
        <f t="shared" si="9"/>
        <v/>
      </c>
      <c r="U72" s="91" t="s">
        <v>418</v>
      </c>
      <c r="V72" s="3"/>
      <c r="W72" s="27"/>
      <c r="X72" s="78" t="str">
        <f t="shared" si="8"/>
        <v>Học lại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405</v>
      </c>
      <c r="D73" s="30" t="s">
        <v>406</v>
      </c>
      <c r="E73" s="31" t="s">
        <v>407</v>
      </c>
      <c r="F73" s="32" t="s">
        <v>408</v>
      </c>
      <c r="G73" s="29" t="s">
        <v>210</v>
      </c>
      <c r="H73" s="33">
        <v>6</v>
      </c>
      <c r="I73" s="33">
        <v>6</v>
      </c>
      <c r="J73" s="33" t="s">
        <v>28</v>
      </c>
      <c r="K73" s="33">
        <v>6</v>
      </c>
      <c r="L73" s="41"/>
      <c r="M73" s="41"/>
      <c r="N73" s="41"/>
      <c r="O73" s="110"/>
      <c r="P73" s="35">
        <v>2</v>
      </c>
      <c r="Q73" s="36">
        <f t="shared" si="5"/>
        <v>4</v>
      </c>
      <c r="R73" s="37" t="str">
        <f t="shared" si="6"/>
        <v>D</v>
      </c>
      <c r="S73" s="38" t="str">
        <f t="shared" si="7"/>
        <v>Trung bình yếu</v>
      </c>
      <c r="T73" s="39" t="str">
        <f t="shared" si="9"/>
        <v/>
      </c>
      <c r="U73" s="91" t="s">
        <v>418</v>
      </c>
      <c r="V73" s="3"/>
      <c r="W73" s="27"/>
      <c r="X73" s="78" t="str">
        <f t="shared" si="8"/>
        <v>Đạt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409</v>
      </c>
      <c r="D74" s="30" t="s">
        <v>103</v>
      </c>
      <c r="E74" s="31" t="s">
        <v>410</v>
      </c>
      <c r="F74" s="32" t="s">
        <v>411</v>
      </c>
      <c r="G74" s="29" t="s">
        <v>206</v>
      </c>
      <c r="H74" s="33">
        <v>6</v>
      </c>
      <c r="I74" s="33">
        <v>8</v>
      </c>
      <c r="J74" s="33" t="s">
        <v>28</v>
      </c>
      <c r="K74" s="33">
        <v>8</v>
      </c>
      <c r="L74" s="41"/>
      <c r="M74" s="41"/>
      <c r="N74" s="41"/>
      <c r="O74" s="110"/>
      <c r="P74" s="35">
        <v>8.5</v>
      </c>
      <c r="Q74" s="36">
        <f t="shared" ref="Q74:Q75" si="10">ROUND(SUMPRODUCT(H74:P74,$H$9:$P$9)/100,1)</f>
        <v>8.1</v>
      </c>
      <c r="R74" s="37" t="str">
        <f t="shared" si="6"/>
        <v>B+</v>
      </c>
      <c r="S74" s="38" t="str">
        <f t="shared" si="7"/>
        <v>Khá</v>
      </c>
      <c r="T74" s="39" t="str">
        <f t="shared" si="9"/>
        <v/>
      </c>
      <c r="U74" s="91" t="s">
        <v>418</v>
      </c>
      <c r="V74" s="3"/>
      <c r="W74" s="27"/>
      <c r="X74" s="78" t="str">
        <f t="shared" si="8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412</v>
      </c>
      <c r="D75" s="30" t="s">
        <v>413</v>
      </c>
      <c r="E75" s="31" t="s">
        <v>182</v>
      </c>
      <c r="F75" s="32" t="s">
        <v>414</v>
      </c>
      <c r="G75" s="29" t="s">
        <v>206</v>
      </c>
      <c r="H75" s="33">
        <v>6</v>
      </c>
      <c r="I75" s="33">
        <v>7</v>
      </c>
      <c r="J75" s="33" t="s">
        <v>28</v>
      </c>
      <c r="K75" s="33">
        <v>7</v>
      </c>
      <c r="L75" s="41"/>
      <c r="M75" s="41"/>
      <c r="N75" s="41"/>
      <c r="O75" s="110"/>
      <c r="P75" s="35">
        <v>3</v>
      </c>
      <c r="Q75" s="36">
        <f t="shared" si="10"/>
        <v>4.9000000000000004</v>
      </c>
      <c r="R75" s="37" t="str">
        <f t="shared" si="6"/>
        <v>D</v>
      </c>
      <c r="S75" s="38" t="str">
        <f t="shared" si="7"/>
        <v>Trung bình yếu</v>
      </c>
      <c r="T75" s="39" t="str">
        <f t="shared" si="9"/>
        <v/>
      </c>
      <c r="U75" s="91" t="s">
        <v>418</v>
      </c>
      <c r="V75" s="3"/>
      <c r="W75" s="27"/>
      <c r="X75" s="78" t="str">
        <f t="shared" si="8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9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47"/>
      <c r="V76" s="3"/>
    </row>
    <row r="77" spans="1:39" hidden="1">
      <c r="A77" s="2"/>
      <c r="B77" s="153" t="s">
        <v>29</v>
      </c>
      <c r="C77" s="15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47"/>
      <c r="V77" s="3"/>
    </row>
    <row r="78" spans="1:39" ht="16.5" hidden="1" customHeight="1">
      <c r="A78" s="2"/>
      <c r="B78" s="48" t="s">
        <v>30</v>
      </c>
      <c r="C78" s="48"/>
      <c r="D78" s="49">
        <f>+$AA$8</f>
        <v>66</v>
      </c>
      <c r="E78" s="50" t="s">
        <v>31</v>
      </c>
      <c r="F78" s="124" t="s">
        <v>32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1">
        <f>$AA$8 -COUNTIF($T$9:$T$265,"Vắng") -COUNTIF($T$9:$T$265,"Vắng có phép") - COUNTIF($T$9:$T$265,"Đình chỉ thi") - COUNTIF($T$9:$T$265,"Không đủ ĐKDT")</f>
        <v>60</v>
      </c>
      <c r="Q78" s="51"/>
      <c r="R78" s="51"/>
      <c r="S78" s="52"/>
      <c r="T78" s="53" t="s">
        <v>31</v>
      </c>
      <c r="U78" s="52"/>
      <c r="V78" s="3"/>
    </row>
    <row r="79" spans="1:39" ht="16.5" hidden="1" customHeight="1">
      <c r="A79" s="2"/>
      <c r="B79" s="48" t="s">
        <v>33</v>
      </c>
      <c r="C79" s="48"/>
      <c r="D79" s="49">
        <f>+$AL$8</f>
        <v>51</v>
      </c>
      <c r="E79" s="50" t="s">
        <v>31</v>
      </c>
      <c r="F79" s="124" t="s">
        <v>34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4">
        <f>COUNTIF($T$9:$T$141,"Vắng")</f>
        <v>3</v>
      </c>
      <c r="Q79" s="54"/>
      <c r="R79" s="54"/>
      <c r="S79" s="55"/>
      <c r="T79" s="53" t="s">
        <v>31</v>
      </c>
      <c r="U79" s="55"/>
      <c r="V79" s="3"/>
    </row>
    <row r="80" spans="1:39" ht="16.5" hidden="1" customHeight="1">
      <c r="A80" s="2"/>
      <c r="B80" s="48" t="s">
        <v>48</v>
      </c>
      <c r="C80" s="48"/>
      <c r="D80" s="64">
        <f>COUNTIF(X10:X75,"Học lại")</f>
        <v>15</v>
      </c>
      <c r="E80" s="50" t="s">
        <v>31</v>
      </c>
      <c r="F80" s="124" t="s">
        <v>49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1">
        <f>COUNTIF($T$9:$T$141,"Vắng có phép")</f>
        <v>0</v>
      </c>
      <c r="Q80" s="51"/>
      <c r="R80" s="51"/>
      <c r="S80" s="52"/>
      <c r="T80" s="53" t="s">
        <v>31</v>
      </c>
      <c r="U80" s="52"/>
      <c r="V80" s="3"/>
    </row>
    <row r="81" spans="1:39" ht="3" hidden="1" customHeight="1">
      <c r="A81" s="2"/>
      <c r="B81" s="42"/>
      <c r="C81" s="43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111"/>
      <c r="P81" s="47"/>
      <c r="Q81" s="47"/>
      <c r="R81" s="47"/>
      <c r="S81" s="47"/>
      <c r="T81" s="47"/>
      <c r="U81" s="47"/>
      <c r="V81" s="3"/>
    </row>
    <row r="82" spans="1:39" ht="15.75" hidden="1">
      <c r="B82" s="83" t="s">
        <v>50</v>
      </c>
      <c r="C82" s="83"/>
      <c r="D82" s="84">
        <f>COUNTIF(X10:X75,"Thi lại")</f>
        <v>0</v>
      </c>
      <c r="E82" s="85" t="s">
        <v>31</v>
      </c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24.75" hidden="1" customHeight="1">
      <c r="B83" s="83"/>
      <c r="C83" s="83"/>
      <c r="D83" s="84"/>
      <c r="E83" s="85"/>
      <c r="F83" s="3"/>
      <c r="G83" s="3"/>
      <c r="H83" s="3"/>
      <c r="I83" s="3"/>
      <c r="J83" s="155" t="s">
        <v>51</v>
      </c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15.75" hidden="1">
      <c r="A84" s="56"/>
      <c r="B84" s="144" t="s">
        <v>35</v>
      </c>
      <c r="C84" s="144"/>
      <c r="D84" s="144"/>
      <c r="E84" s="144"/>
      <c r="F84" s="144"/>
      <c r="G84" s="144"/>
      <c r="H84" s="144"/>
      <c r="I84" s="57"/>
      <c r="J84" s="156" t="s">
        <v>36</v>
      </c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4.5" hidden="1" customHeight="1">
      <c r="A85" s="2"/>
      <c r="B85" s="42"/>
      <c r="C85" s="58"/>
      <c r="D85" s="58"/>
      <c r="E85" s="59"/>
      <c r="F85" s="59"/>
      <c r="G85" s="59"/>
      <c r="H85" s="60"/>
      <c r="I85" s="61"/>
      <c r="J85" s="61"/>
      <c r="K85" s="3"/>
      <c r="L85" s="3"/>
      <c r="M85" s="3"/>
      <c r="N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44" t="s">
        <v>37</v>
      </c>
      <c r="C86" s="144"/>
      <c r="D86" s="145" t="s">
        <v>38</v>
      </c>
      <c r="E86" s="145"/>
      <c r="F86" s="145"/>
      <c r="G86" s="145"/>
      <c r="H86" s="145"/>
      <c r="I86" s="61"/>
      <c r="J86" s="61"/>
      <c r="K86" s="47"/>
      <c r="L86" s="47"/>
      <c r="M86" s="47"/>
      <c r="N86" s="47"/>
      <c r="O86" s="111"/>
      <c r="P86" s="47"/>
      <c r="Q86" s="47"/>
      <c r="R86" s="47"/>
      <c r="S86" s="47"/>
      <c r="T86" s="47"/>
      <c r="U86" s="47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3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3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3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3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18" hidden="1" customHeight="1">
      <c r="A92" s="1"/>
      <c r="B92" s="158" t="s">
        <v>39</v>
      </c>
      <c r="C92" s="158"/>
      <c r="D92" s="158" t="s">
        <v>52</v>
      </c>
      <c r="E92" s="158"/>
      <c r="F92" s="158"/>
      <c r="G92" s="158"/>
      <c r="H92" s="158"/>
      <c r="I92" s="158"/>
      <c r="J92" s="158" t="s">
        <v>40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3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3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21.75" customHeight="1">
      <c r="A95" s="1"/>
      <c r="B95" s="144"/>
      <c r="C95" s="144"/>
      <c r="D95" s="144"/>
      <c r="E95" s="144"/>
      <c r="F95" s="144"/>
      <c r="G95" s="144"/>
      <c r="H95" s="144"/>
      <c r="I95" s="57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5.75">
      <c r="A96" s="1"/>
      <c r="B96" s="42"/>
      <c r="C96" s="58"/>
      <c r="D96" s="58"/>
      <c r="E96" s="59"/>
      <c r="F96" s="59"/>
      <c r="G96" s="59"/>
      <c r="H96" s="60"/>
      <c r="I96" s="61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144"/>
      <c r="C97" s="144"/>
      <c r="D97" s="145"/>
      <c r="E97" s="145"/>
      <c r="F97" s="145"/>
      <c r="G97" s="145"/>
      <c r="H97" s="145"/>
      <c r="I97" s="61"/>
      <c r="J97" s="61"/>
      <c r="K97" s="47"/>
      <c r="L97" s="47"/>
      <c r="M97" s="47"/>
      <c r="N97" s="47"/>
      <c r="O97" s="111"/>
      <c r="P97" s="47"/>
      <c r="Q97" s="47"/>
      <c r="R97" s="47"/>
      <c r="S97" s="47"/>
      <c r="T97" s="47"/>
      <c r="U97" s="47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12"/>
      <c r="P98" s="3"/>
      <c r="Q98" s="3"/>
      <c r="R98" s="3"/>
      <c r="S98" s="3"/>
      <c r="T98" s="3"/>
      <c r="U98" s="3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102" spans="1:39" ht="45" customHeight="1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30" priority="3" operator="greaterThan">
      <formula>10</formula>
    </cfRule>
  </conditionalFormatting>
  <conditionalFormatting sqref="O97:O1048576 O1:O95">
    <cfRule type="duplicateValues" dxfId="29" priority="2"/>
  </conditionalFormatting>
  <conditionalFormatting sqref="C1:C1048576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opLeftCell="B1" workbookViewId="0">
      <pane ySplit="3" topLeftCell="A96" activePane="bottomLeft" state="frozen"/>
      <selection activeCell="A6" sqref="A6:XFD6"/>
      <selection pane="bottomLeft" activeCell="B95" sqref="A95:XFD104"/>
    </sheetView>
  </sheetViews>
  <sheetFormatPr defaultColWidth="9" defaultRowHeight="22.5"/>
  <cols>
    <col min="1" max="1" width="0.625" style="1" hidden="1" customWidth="1"/>
    <col min="2" max="2" width="4" style="1" customWidth="1"/>
    <col min="3" max="3" width="11.75" style="1" customWidth="1"/>
    <col min="4" max="4" width="13.5" style="1" customWidth="1"/>
    <col min="5" max="5" width="7.25" style="1" customWidth="1"/>
    <col min="6" max="6" width="9.375" style="1" hidden="1" customWidth="1"/>
    <col min="7" max="7" width="11.75" style="1" customWidth="1"/>
    <col min="8" max="8" width="5.5" style="1" customWidth="1"/>
    <col min="9" max="9" width="5.125" style="1" customWidth="1"/>
    <col min="10" max="10" width="4.375" style="1" hidden="1" customWidth="1"/>
    <col min="11" max="11" width="5.625" style="1" customWidth="1"/>
    <col min="12" max="12" width="5.25" style="1" hidden="1" customWidth="1"/>
    <col min="13" max="13" width="5" style="1" hidden="1" customWidth="1"/>
    <col min="14" max="14" width="7.125" style="1" hidden="1" customWidth="1"/>
    <col min="15" max="15" width="13.5" style="112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375" style="1" customWidth="1"/>
    <col min="21" max="21" width="5.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8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162" t="s">
        <v>612</v>
      </c>
      <c r="O4" s="162"/>
      <c r="P4" s="162"/>
      <c r="Q4" s="162"/>
      <c r="R4" s="162"/>
      <c r="S4" s="162"/>
      <c r="T4" s="162"/>
      <c r="U4" s="162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63" t="s">
        <v>56</v>
      </c>
      <c r="H5" s="163"/>
      <c r="I5" s="163"/>
      <c r="J5" s="92"/>
      <c r="K5" s="92"/>
      <c r="L5" s="92"/>
      <c r="M5" s="92"/>
      <c r="N5" s="162" t="s">
        <v>57</v>
      </c>
      <c r="O5" s="162"/>
      <c r="P5" s="162"/>
      <c r="Q5" s="162"/>
      <c r="R5" s="162"/>
      <c r="S5" s="162"/>
      <c r="T5" s="162"/>
      <c r="U5" s="162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U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36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6"/>
      <c r="W8" s="11"/>
      <c r="X8" s="66"/>
      <c r="Y8" s="71" t="str">
        <f>+D4</f>
        <v>Xử lý tín hiệu số</v>
      </c>
      <c r="Z8" s="72" t="str">
        <f>+N4</f>
        <v>Nhóm: ELE1330-06</v>
      </c>
      <c r="AA8" s="73">
        <f>+$AJ$8+$AL$8+$AH$8</f>
        <v>66</v>
      </c>
      <c r="AB8" s="67">
        <f>COUNTIF($T$9:$T$135,"Khiển trách")</f>
        <v>0</v>
      </c>
      <c r="AC8" s="67">
        <f>COUNTIF($T$9:$T$135,"Cảnh cáo")</f>
        <v>0</v>
      </c>
      <c r="AD8" s="67">
        <f>COUNTIF($T$9:$T$135,"Đình chỉ thi")</f>
        <v>0</v>
      </c>
      <c r="AE8" s="74">
        <f>+($AB$8+$AC$8+$AD$8)/$AA$8*100%</f>
        <v>0</v>
      </c>
      <c r="AF8" s="67">
        <f>SUM(COUNTIF($T$9:$T$133,"Vắng"),COUNTIF($T$9:$T$133,"Vắng có phép"))</f>
        <v>3</v>
      </c>
      <c r="AG8" s="75">
        <f>+$AF$8/$AA$8</f>
        <v>4.5454545454545456E-2</v>
      </c>
      <c r="AH8" s="76">
        <f>COUNTIF($X$9:$X$133,"Thi lại")</f>
        <v>0</v>
      </c>
      <c r="AI8" s="75">
        <f>+$AH$8/$AA$8</f>
        <v>0</v>
      </c>
      <c r="AJ8" s="76">
        <f>COUNTIF($X$9:$X$134,"Học lại")</f>
        <v>9</v>
      </c>
      <c r="AK8" s="75">
        <f>+$AJ$8/$AA$8</f>
        <v>0.13636363636363635</v>
      </c>
      <c r="AL8" s="67">
        <f>COUNTIF($X$10:$X$134,"Đạt")</f>
        <v>57</v>
      </c>
      <c r="AM8" s="74">
        <f>+$AL$8/$AA$8</f>
        <v>0.86363636363636365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37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47</v>
      </c>
      <c r="C10" s="18" t="s">
        <v>551</v>
      </c>
      <c r="D10" s="19" t="s">
        <v>504</v>
      </c>
      <c r="E10" s="20" t="s">
        <v>552</v>
      </c>
      <c r="F10" s="21" t="s">
        <v>553</v>
      </c>
      <c r="G10" s="18" t="s">
        <v>206</v>
      </c>
      <c r="H10" s="22">
        <v>7</v>
      </c>
      <c r="I10" s="22">
        <v>6</v>
      </c>
      <c r="J10" s="22" t="s">
        <v>28</v>
      </c>
      <c r="K10" s="22">
        <v>6</v>
      </c>
      <c r="L10" s="113"/>
      <c r="M10" s="113"/>
      <c r="N10" s="113"/>
      <c r="O10" s="109"/>
      <c r="P10" s="115">
        <v>2.5</v>
      </c>
      <c r="Q10" s="24">
        <f t="shared" ref="Q10:Q41" si="0">ROUND(SUMPRODUCT(H10:P10,$H$9:$P$9)/100,1)</f>
        <v>4.4000000000000004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16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6" t="str">
        <f t="shared" ref="T10:T41" si="3">+IF(OR($H10=0,$I10=0,$J10=0,$K10=0),"Không đủ ĐKDT","")</f>
        <v/>
      </c>
      <c r="U10" s="90" t="s">
        <v>614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2:39" ht="30" customHeight="1">
      <c r="B11" s="28">
        <v>60</v>
      </c>
      <c r="C11" s="29" t="s">
        <v>592</v>
      </c>
      <c r="D11" s="30" t="s">
        <v>593</v>
      </c>
      <c r="E11" s="31" t="s">
        <v>594</v>
      </c>
      <c r="F11" s="32" t="s">
        <v>510</v>
      </c>
      <c r="G11" s="29" t="s">
        <v>210</v>
      </c>
      <c r="H11" s="33">
        <v>7</v>
      </c>
      <c r="I11" s="33">
        <v>6</v>
      </c>
      <c r="J11" s="33" t="s">
        <v>28</v>
      </c>
      <c r="K11" s="33">
        <v>6</v>
      </c>
      <c r="L11" s="41"/>
      <c r="M11" s="41"/>
      <c r="N11" s="41"/>
      <c r="O11" s="110"/>
      <c r="P11" s="35">
        <v>5</v>
      </c>
      <c r="Q11" s="36">
        <f t="shared" si="0"/>
        <v>5.6</v>
      </c>
      <c r="R11" s="37" t="str">
        <f t="shared" si="1"/>
        <v>C</v>
      </c>
      <c r="S11" s="38" t="str">
        <f t="shared" si="2"/>
        <v>Trung bình</v>
      </c>
      <c r="T11" s="39" t="str">
        <f t="shared" si="3"/>
        <v/>
      </c>
      <c r="U11" s="91" t="s">
        <v>614</v>
      </c>
      <c r="V11" s="3"/>
      <c r="W11" s="27"/>
      <c r="X11" s="78" t="str">
        <f t="shared" si="4"/>
        <v>Đạt</v>
      </c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</row>
    <row r="12" spans="2:39" ht="30" customHeight="1">
      <c r="B12" s="28">
        <v>49</v>
      </c>
      <c r="C12" s="29" t="s">
        <v>557</v>
      </c>
      <c r="D12" s="30" t="s">
        <v>558</v>
      </c>
      <c r="E12" s="31" t="s">
        <v>555</v>
      </c>
      <c r="F12" s="32" t="s">
        <v>559</v>
      </c>
      <c r="G12" s="29" t="s">
        <v>257</v>
      </c>
      <c r="H12" s="33">
        <v>7</v>
      </c>
      <c r="I12" s="33">
        <v>6</v>
      </c>
      <c r="J12" s="33" t="s">
        <v>28</v>
      </c>
      <c r="K12" s="33">
        <v>6</v>
      </c>
      <c r="L12" s="41"/>
      <c r="M12" s="41"/>
      <c r="N12" s="41"/>
      <c r="O12" s="110"/>
      <c r="P12" s="35">
        <v>3</v>
      </c>
      <c r="Q12" s="36">
        <f t="shared" si="0"/>
        <v>4.5999999999999996</v>
      </c>
      <c r="R12" s="37" t="str">
        <f t="shared" si="1"/>
        <v>D</v>
      </c>
      <c r="S12" s="38" t="str">
        <f t="shared" si="2"/>
        <v>Trung bình yếu</v>
      </c>
      <c r="T12" s="39" t="str">
        <f t="shared" si="3"/>
        <v/>
      </c>
      <c r="U12" s="91" t="s">
        <v>614</v>
      </c>
      <c r="V12" s="3"/>
      <c r="W12" s="27"/>
      <c r="X12" s="78" t="str">
        <f t="shared" si="4"/>
        <v>Đạt</v>
      </c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2:39" ht="30" customHeight="1">
      <c r="B13" s="28">
        <v>54</v>
      </c>
      <c r="C13" s="29" t="s">
        <v>572</v>
      </c>
      <c r="D13" s="30" t="s">
        <v>573</v>
      </c>
      <c r="E13" s="31" t="s">
        <v>166</v>
      </c>
      <c r="F13" s="32" t="s">
        <v>574</v>
      </c>
      <c r="G13" s="29" t="s">
        <v>359</v>
      </c>
      <c r="H13" s="33">
        <v>7</v>
      </c>
      <c r="I13" s="33">
        <v>6</v>
      </c>
      <c r="J13" s="33" t="s">
        <v>28</v>
      </c>
      <c r="K13" s="33">
        <v>6</v>
      </c>
      <c r="L13" s="41"/>
      <c r="M13" s="41"/>
      <c r="N13" s="41"/>
      <c r="O13" s="110"/>
      <c r="P13" s="35">
        <v>3.5</v>
      </c>
      <c r="Q13" s="36">
        <f t="shared" si="0"/>
        <v>4.9000000000000004</v>
      </c>
      <c r="R13" s="37" t="str">
        <f t="shared" si="1"/>
        <v>D</v>
      </c>
      <c r="S13" s="38" t="str">
        <f t="shared" si="2"/>
        <v>Trung bình yếu</v>
      </c>
      <c r="T13" s="39" t="str">
        <f t="shared" si="3"/>
        <v/>
      </c>
      <c r="U13" s="91" t="s">
        <v>614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52</v>
      </c>
      <c r="C14" s="29" t="s">
        <v>565</v>
      </c>
      <c r="D14" s="30" t="s">
        <v>566</v>
      </c>
      <c r="E14" s="31" t="s">
        <v>158</v>
      </c>
      <c r="F14" s="32" t="s">
        <v>567</v>
      </c>
      <c r="G14" s="29" t="s">
        <v>568</v>
      </c>
      <c r="H14" s="33">
        <v>7</v>
      </c>
      <c r="I14" s="33">
        <v>6</v>
      </c>
      <c r="J14" s="33" t="s">
        <v>28</v>
      </c>
      <c r="K14" s="33">
        <v>6</v>
      </c>
      <c r="L14" s="41"/>
      <c r="M14" s="41"/>
      <c r="N14" s="41"/>
      <c r="O14" s="110"/>
      <c r="P14" s="35">
        <v>2</v>
      </c>
      <c r="Q14" s="36">
        <f t="shared" si="0"/>
        <v>4.0999999999999996</v>
      </c>
      <c r="R14" s="37" t="str">
        <f t="shared" si="1"/>
        <v>D</v>
      </c>
      <c r="S14" s="38" t="str">
        <f t="shared" si="2"/>
        <v>Trung bình yếu</v>
      </c>
      <c r="T14" s="39" t="str">
        <f t="shared" si="3"/>
        <v/>
      </c>
      <c r="U14" s="91" t="s">
        <v>614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59</v>
      </c>
      <c r="C15" s="29" t="s">
        <v>589</v>
      </c>
      <c r="D15" s="30" t="s">
        <v>590</v>
      </c>
      <c r="E15" s="31" t="s">
        <v>591</v>
      </c>
      <c r="F15" s="32" t="s">
        <v>494</v>
      </c>
      <c r="G15" s="29" t="s">
        <v>275</v>
      </c>
      <c r="H15" s="33">
        <v>8</v>
      </c>
      <c r="I15" s="33">
        <v>6</v>
      </c>
      <c r="J15" s="33" t="s">
        <v>28</v>
      </c>
      <c r="K15" s="33">
        <v>6</v>
      </c>
      <c r="L15" s="41"/>
      <c r="M15" s="41"/>
      <c r="N15" s="41"/>
      <c r="O15" s="110"/>
      <c r="P15" s="35">
        <v>2</v>
      </c>
      <c r="Q15" s="36">
        <f t="shared" si="0"/>
        <v>4.2</v>
      </c>
      <c r="R15" s="37" t="str">
        <f t="shared" si="1"/>
        <v>D</v>
      </c>
      <c r="S15" s="38" t="str">
        <f t="shared" si="2"/>
        <v>Trung bình yếu</v>
      </c>
      <c r="T15" s="39" t="str">
        <f t="shared" si="3"/>
        <v/>
      </c>
      <c r="U15" s="91" t="s">
        <v>614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41</v>
      </c>
      <c r="C16" s="29" t="s">
        <v>535</v>
      </c>
      <c r="D16" s="30" t="s">
        <v>396</v>
      </c>
      <c r="E16" s="31" t="s">
        <v>134</v>
      </c>
      <c r="F16" s="32" t="s">
        <v>351</v>
      </c>
      <c r="G16" s="29" t="s">
        <v>222</v>
      </c>
      <c r="H16" s="33">
        <v>7</v>
      </c>
      <c r="I16" s="33">
        <v>6</v>
      </c>
      <c r="J16" s="33" t="s">
        <v>28</v>
      </c>
      <c r="K16" s="33">
        <v>6</v>
      </c>
      <c r="L16" s="41"/>
      <c r="M16" s="41"/>
      <c r="N16" s="41"/>
      <c r="O16" s="110"/>
      <c r="P16" s="35">
        <v>1.5</v>
      </c>
      <c r="Q16" s="36">
        <f t="shared" si="0"/>
        <v>3.9</v>
      </c>
      <c r="R16" s="37" t="str">
        <f t="shared" si="1"/>
        <v>F</v>
      </c>
      <c r="S16" s="38" t="str">
        <f t="shared" si="2"/>
        <v>Kém</v>
      </c>
      <c r="T16" s="39" t="str">
        <f t="shared" si="3"/>
        <v/>
      </c>
      <c r="U16" s="91" t="s">
        <v>614</v>
      </c>
      <c r="V16" s="3"/>
      <c r="W16" s="27"/>
      <c r="X16" s="78" t="str">
        <f t="shared" si="4"/>
        <v>Học lại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57</v>
      </c>
      <c r="C17" s="29" t="s">
        <v>582</v>
      </c>
      <c r="D17" s="30" t="s">
        <v>583</v>
      </c>
      <c r="E17" s="31" t="s">
        <v>584</v>
      </c>
      <c r="F17" s="32" t="s">
        <v>585</v>
      </c>
      <c r="G17" s="29" t="s">
        <v>206</v>
      </c>
      <c r="H17" s="33">
        <v>7</v>
      </c>
      <c r="I17" s="33">
        <v>6</v>
      </c>
      <c r="J17" s="33" t="s">
        <v>28</v>
      </c>
      <c r="K17" s="33">
        <v>6</v>
      </c>
      <c r="L17" s="41"/>
      <c r="M17" s="41"/>
      <c r="N17" s="41"/>
      <c r="O17" s="110"/>
      <c r="P17" s="35">
        <v>2.75</v>
      </c>
      <c r="Q17" s="36">
        <f t="shared" si="0"/>
        <v>4.5</v>
      </c>
      <c r="R17" s="37" t="str">
        <f t="shared" si="1"/>
        <v>D</v>
      </c>
      <c r="S17" s="38" t="str">
        <f t="shared" si="2"/>
        <v>Trung bình yếu</v>
      </c>
      <c r="T17" s="39" t="str">
        <f t="shared" si="3"/>
        <v/>
      </c>
      <c r="U17" s="91" t="s">
        <v>614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39</v>
      </c>
      <c r="C18" s="29" t="s">
        <v>529</v>
      </c>
      <c r="D18" s="30" t="s">
        <v>530</v>
      </c>
      <c r="E18" s="31" t="s">
        <v>531</v>
      </c>
      <c r="F18" s="32" t="s">
        <v>346</v>
      </c>
      <c r="G18" s="29" t="s">
        <v>210</v>
      </c>
      <c r="H18" s="33">
        <v>7</v>
      </c>
      <c r="I18" s="33">
        <v>6</v>
      </c>
      <c r="J18" s="33" t="s">
        <v>28</v>
      </c>
      <c r="K18" s="33">
        <v>6</v>
      </c>
      <c r="L18" s="41"/>
      <c r="M18" s="41"/>
      <c r="N18" s="41"/>
      <c r="O18" s="110"/>
      <c r="P18" s="35">
        <v>2.5</v>
      </c>
      <c r="Q18" s="36">
        <f t="shared" si="0"/>
        <v>4.4000000000000004</v>
      </c>
      <c r="R18" s="37" t="str">
        <f t="shared" si="1"/>
        <v>D</v>
      </c>
      <c r="S18" s="38" t="str">
        <f t="shared" si="2"/>
        <v>Trung bình yếu</v>
      </c>
      <c r="T18" s="39" t="str">
        <f t="shared" si="3"/>
        <v/>
      </c>
      <c r="U18" s="91" t="s">
        <v>614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53</v>
      </c>
      <c r="C19" s="29" t="s">
        <v>569</v>
      </c>
      <c r="D19" s="30" t="s">
        <v>570</v>
      </c>
      <c r="E19" s="31" t="s">
        <v>367</v>
      </c>
      <c r="F19" s="32" t="s">
        <v>571</v>
      </c>
      <c r="G19" s="29" t="s">
        <v>206</v>
      </c>
      <c r="H19" s="33">
        <v>7</v>
      </c>
      <c r="I19" s="33">
        <v>6</v>
      </c>
      <c r="J19" s="33" t="s">
        <v>28</v>
      </c>
      <c r="K19" s="33">
        <v>6</v>
      </c>
      <c r="L19" s="41"/>
      <c r="M19" s="41"/>
      <c r="N19" s="41"/>
      <c r="O19" s="110"/>
      <c r="P19" s="35">
        <v>1</v>
      </c>
      <c r="Q19" s="36">
        <f t="shared" si="0"/>
        <v>3.6</v>
      </c>
      <c r="R19" s="37" t="str">
        <f t="shared" si="1"/>
        <v>F</v>
      </c>
      <c r="S19" s="38" t="str">
        <f t="shared" si="2"/>
        <v>Kém</v>
      </c>
      <c r="T19" s="39" t="str">
        <f t="shared" si="3"/>
        <v/>
      </c>
      <c r="U19" s="91" t="s">
        <v>614</v>
      </c>
      <c r="V19" s="3"/>
      <c r="W19" s="27"/>
      <c r="X19" s="78" t="str">
        <f t="shared" si="4"/>
        <v>Học lại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42</v>
      </c>
      <c r="C20" s="29" t="s">
        <v>536</v>
      </c>
      <c r="D20" s="30" t="s">
        <v>537</v>
      </c>
      <c r="E20" s="31" t="s">
        <v>538</v>
      </c>
      <c r="F20" s="32" t="s">
        <v>539</v>
      </c>
      <c r="G20" s="29" t="s">
        <v>257</v>
      </c>
      <c r="H20" s="33">
        <v>7</v>
      </c>
      <c r="I20" s="33">
        <v>6</v>
      </c>
      <c r="J20" s="33" t="s">
        <v>28</v>
      </c>
      <c r="K20" s="33">
        <v>6</v>
      </c>
      <c r="L20" s="41"/>
      <c r="M20" s="41"/>
      <c r="N20" s="41"/>
      <c r="O20" s="110"/>
      <c r="P20" s="35">
        <v>3.5</v>
      </c>
      <c r="Q20" s="36">
        <f t="shared" si="0"/>
        <v>4.9000000000000004</v>
      </c>
      <c r="R20" s="37" t="str">
        <f t="shared" si="1"/>
        <v>D</v>
      </c>
      <c r="S20" s="38" t="str">
        <f t="shared" si="2"/>
        <v>Trung bình yếu</v>
      </c>
      <c r="T20" s="39" t="str">
        <f t="shared" si="3"/>
        <v/>
      </c>
      <c r="U20" s="91" t="s">
        <v>614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65</v>
      </c>
      <c r="C21" s="29" t="s">
        <v>605</v>
      </c>
      <c r="D21" s="30" t="s">
        <v>606</v>
      </c>
      <c r="E21" s="31" t="s">
        <v>607</v>
      </c>
      <c r="F21" s="32" t="s">
        <v>608</v>
      </c>
      <c r="G21" s="29" t="s">
        <v>275</v>
      </c>
      <c r="H21" s="33">
        <v>7</v>
      </c>
      <c r="I21" s="33">
        <v>6</v>
      </c>
      <c r="J21" s="33" t="s">
        <v>28</v>
      </c>
      <c r="K21" s="33">
        <v>6</v>
      </c>
      <c r="L21" s="41"/>
      <c r="M21" s="41"/>
      <c r="N21" s="41"/>
      <c r="O21" s="110"/>
      <c r="P21" s="35">
        <v>4.5</v>
      </c>
      <c r="Q21" s="36">
        <f t="shared" si="0"/>
        <v>5.4</v>
      </c>
      <c r="R21" s="37" t="str">
        <f t="shared" si="1"/>
        <v>D+</v>
      </c>
      <c r="S21" s="38" t="str">
        <f t="shared" si="2"/>
        <v>Trung bình yếu</v>
      </c>
      <c r="T21" s="39" t="str">
        <f t="shared" si="3"/>
        <v/>
      </c>
      <c r="U21" s="91" t="s">
        <v>614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43</v>
      </c>
      <c r="C22" s="29" t="s">
        <v>540</v>
      </c>
      <c r="D22" s="30" t="s">
        <v>541</v>
      </c>
      <c r="E22" s="31" t="s">
        <v>342</v>
      </c>
      <c r="F22" s="32" t="s">
        <v>542</v>
      </c>
      <c r="G22" s="29" t="s">
        <v>213</v>
      </c>
      <c r="H22" s="33">
        <v>7</v>
      </c>
      <c r="I22" s="33">
        <v>6</v>
      </c>
      <c r="J22" s="33" t="s">
        <v>28</v>
      </c>
      <c r="K22" s="33">
        <v>6</v>
      </c>
      <c r="L22" s="41"/>
      <c r="M22" s="41"/>
      <c r="N22" s="41"/>
      <c r="O22" s="110"/>
      <c r="P22" s="35">
        <v>4.25</v>
      </c>
      <c r="Q22" s="36">
        <f t="shared" si="0"/>
        <v>5.2</v>
      </c>
      <c r="R22" s="37" t="str">
        <f t="shared" si="1"/>
        <v>D+</v>
      </c>
      <c r="S22" s="38" t="str">
        <f t="shared" si="2"/>
        <v>Trung bình yếu</v>
      </c>
      <c r="T22" s="39" t="str">
        <f t="shared" si="3"/>
        <v/>
      </c>
      <c r="U22" s="91" t="s">
        <v>614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36</v>
      </c>
      <c r="C23" s="29" t="s">
        <v>519</v>
      </c>
      <c r="D23" s="30" t="s">
        <v>520</v>
      </c>
      <c r="E23" s="31" t="s">
        <v>521</v>
      </c>
      <c r="F23" s="32" t="s">
        <v>522</v>
      </c>
      <c r="G23" s="29" t="s">
        <v>213</v>
      </c>
      <c r="H23" s="33">
        <v>7</v>
      </c>
      <c r="I23" s="33">
        <v>6</v>
      </c>
      <c r="J23" s="33" t="s">
        <v>28</v>
      </c>
      <c r="K23" s="33">
        <v>6</v>
      </c>
      <c r="L23" s="41"/>
      <c r="M23" s="41"/>
      <c r="N23" s="41"/>
      <c r="O23" s="110"/>
      <c r="P23" s="35">
        <v>3</v>
      </c>
      <c r="Q23" s="36">
        <f t="shared" si="0"/>
        <v>4.5999999999999996</v>
      </c>
      <c r="R23" s="37" t="str">
        <f t="shared" si="1"/>
        <v>D</v>
      </c>
      <c r="S23" s="38" t="str">
        <f t="shared" si="2"/>
        <v>Trung bình yếu</v>
      </c>
      <c r="T23" s="39" t="str">
        <f t="shared" si="3"/>
        <v/>
      </c>
      <c r="U23" s="91" t="s">
        <v>614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63</v>
      </c>
      <c r="C24" s="29" t="s">
        <v>600</v>
      </c>
      <c r="D24" s="30" t="s">
        <v>224</v>
      </c>
      <c r="E24" s="31" t="s">
        <v>601</v>
      </c>
      <c r="F24" s="32" t="s">
        <v>349</v>
      </c>
      <c r="G24" s="29" t="s">
        <v>339</v>
      </c>
      <c r="H24" s="33">
        <v>7</v>
      </c>
      <c r="I24" s="33">
        <v>6</v>
      </c>
      <c r="J24" s="33" t="s">
        <v>28</v>
      </c>
      <c r="K24" s="33">
        <v>6</v>
      </c>
      <c r="L24" s="41"/>
      <c r="M24" s="41"/>
      <c r="N24" s="41"/>
      <c r="O24" s="110"/>
      <c r="P24" s="35">
        <v>3</v>
      </c>
      <c r="Q24" s="36">
        <f t="shared" si="0"/>
        <v>4.5999999999999996</v>
      </c>
      <c r="R24" s="37" t="str">
        <f t="shared" si="1"/>
        <v>D</v>
      </c>
      <c r="S24" s="38" t="str">
        <f t="shared" si="2"/>
        <v>Trung bình yếu</v>
      </c>
      <c r="T24" s="39" t="str">
        <f t="shared" si="3"/>
        <v/>
      </c>
      <c r="U24" s="91" t="s">
        <v>614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37</v>
      </c>
      <c r="C25" s="29" t="s">
        <v>523</v>
      </c>
      <c r="D25" s="30" t="s">
        <v>524</v>
      </c>
      <c r="E25" s="31" t="s">
        <v>329</v>
      </c>
      <c r="F25" s="32" t="s">
        <v>525</v>
      </c>
      <c r="G25" s="29" t="s">
        <v>299</v>
      </c>
      <c r="H25" s="33">
        <v>7</v>
      </c>
      <c r="I25" s="33">
        <v>6</v>
      </c>
      <c r="J25" s="33" t="s">
        <v>28</v>
      </c>
      <c r="K25" s="33">
        <v>6</v>
      </c>
      <c r="L25" s="41"/>
      <c r="M25" s="41"/>
      <c r="N25" s="41"/>
      <c r="O25" s="110"/>
      <c r="P25" s="35">
        <v>3.5</v>
      </c>
      <c r="Q25" s="36">
        <f t="shared" si="0"/>
        <v>4.9000000000000004</v>
      </c>
      <c r="R25" s="37" t="str">
        <f t="shared" si="1"/>
        <v>D</v>
      </c>
      <c r="S25" s="38" t="str">
        <f t="shared" si="2"/>
        <v>Trung bình yếu</v>
      </c>
      <c r="T25" s="39" t="str">
        <f t="shared" si="3"/>
        <v/>
      </c>
      <c r="U25" s="91" t="s">
        <v>614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55</v>
      </c>
      <c r="C26" s="29" t="s">
        <v>575</v>
      </c>
      <c r="D26" s="30" t="s">
        <v>87</v>
      </c>
      <c r="E26" s="31" t="s">
        <v>576</v>
      </c>
      <c r="F26" s="32" t="s">
        <v>577</v>
      </c>
      <c r="G26" s="29" t="s">
        <v>249</v>
      </c>
      <c r="H26" s="33">
        <v>7</v>
      </c>
      <c r="I26" s="33">
        <v>7</v>
      </c>
      <c r="J26" s="33" t="s">
        <v>28</v>
      </c>
      <c r="K26" s="33">
        <v>7</v>
      </c>
      <c r="L26" s="41"/>
      <c r="M26" s="41"/>
      <c r="N26" s="41"/>
      <c r="O26" s="110"/>
      <c r="P26" s="35">
        <v>3.5</v>
      </c>
      <c r="Q26" s="36">
        <f t="shared" si="0"/>
        <v>5.3</v>
      </c>
      <c r="R26" s="37" t="str">
        <f t="shared" si="1"/>
        <v>D+</v>
      </c>
      <c r="S26" s="38" t="str">
        <f t="shared" si="2"/>
        <v>Trung bình yếu</v>
      </c>
      <c r="T26" s="39" t="str">
        <f t="shared" si="3"/>
        <v/>
      </c>
      <c r="U26" s="91" t="s">
        <v>614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38</v>
      </c>
      <c r="C27" s="29" t="s">
        <v>526</v>
      </c>
      <c r="D27" s="30" t="s">
        <v>527</v>
      </c>
      <c r="E27" s="31" t="s">
        <v>329</v>
      </c>
      <c r="F27" s="32" t="s">
        <v>528</v>
      </c>
      <c r="G27" s="29" t="s">
        <v>199</v>
      </c>
      <c r="H27" s="33">
        <v>7</v>
      </c>
      <c r="I27" s="33">
        <v>6</v>
      </c>
      <c r="J27" s="33" t="s">
        <v>28</v>
      </c>
      <c r="K27" s="33">
        <v>6</v>
      </c>
      <c r="L27" s="41"/>
      <c r="M27" s="41"/>
      <c r="N27" s="41"/>
      <c r="O27" s="110"/>
      <c r="P27" s="35">
        <v>4</v>
      </c>
      <c r="Q27" s="36">
        <f t="shared" si="0"/>
        <v>5.0999999999999996</v>
      </c>
      <c r="R27" s="37" t="str">
        <f t="shared" si="1"/>
        <v>D+</v>
      </c>
      <c r="S27" s="38" t="str">
        <f t="shared" si="2"/>
        <v>Trung bình yếu</v>
      </c>
      <c r="T27" s="39" t="str">
        <f t="shared" si="3"/>
        <v/>
      </c>
      <c r="U27" s="91" t="s">
        <v>614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45</v>
      </c>
      <c r="C28" s="29" t="s">
        <v>545</v>
      </c>
      <c r="D28" s="30" t="s">
        <v>546</v>
      </c>
      <c r="E28" s="31" t="s">
        <v>342</v>
      </c>
      <c r="F28" s="32" t="s">
        <v>547</v>
      </c>
      <c r="G28" s="29" t="s">
        <v>213</v>
      </c>
      <c r="H28" s="33">
        <v>7</v>
      </c>
      <c r="I28" s="33">
        <v>6</v>
      </c>
      <c r="J28" s="33" t="s">
        <v>28</v>
      </c>
      <c r="K28" s="33">
        <v>6</v>
      </c>
      <c r="L28" s="41"/>
      <c r="M28" s="41"/>
      <c r="N28" s="41"/>
      <c r="O28" s="110"/>
      <c r="P28" s="35">
        <v>6</v>
      </c>
      <c r="Q28" s="36">
        <f t="shared" si="0"/>
        <v>6.1</v>
      </c>
      <c r="R28" s="37" t="str">
        <f t="shared" si="1"/>
        <v>C</v>
      </c>
      <c r="S28" s="38" t="str">
        <f t="shared" si="2"/>
        <v>Trung bình</v>
      </c>
      <c r="T28" s="39" t="str">
        <f t="shared" si="3"/>
        <v/>
      </c>
      <c r="U28" s="91" t="s">
        <v>614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56</v>
      </c>
      <c r="C29" s="29" t="s">
        <v>578</v>
      </c>
      <c r="D29" s="30" t="s">
        <v>579</v>
      </c>
      <c r="E29" s="31" t="s">
        <v>580</v>
      </c>
      <c r="F29" s="32" t="s">
        <v>581</v>
      </c>
      <c r="G29" s="29" t="s">
        <v>257</v>
      </c>
      <c r="H29" s="33">
        <v>7</v>
      </c>
      <c r="I29" s="33">
        <v>6</v>
      </c>
      <c r="J29" s="33" t="s">
        <v>28</v>
      </c>
      <c r="K29" s="33">
        <v>6</v>
      </c>
      <c r="L29" s="41"/>
      <c r="M29" s="41"/>
      <c r="N29" s="41"/>
      <c r="O29" s="110"/>
      <c r="P29" s="35">
        <v>3.5</v>
      </c>
      <c r="Q29" s="36">
        <f t="shared" si="0"/>
        <v>4.9000000000000004</v>
      </c>
      <c r="R29" s="37" t="str">
        <f t="shared" si="1"/>
        <v>D</v>
      </c>
      <c r="S29" s="38" t="str">
        <f t="shared" si="2"/>
        <v>Trung bình yếu</v>
      </c>
      <c r="T29" s="39" t="str">
        <f t="shared" si="3"/>
        <v/>
      </c>
      <c r="U29" s="91" t="s">
        <v>614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50</v>
      </c>
      <c r="C30" s="29" t="s">
        <v>560</v>
      </c>
      <c r="D30" s="30" t="s">
        <v>364</v>
      </c>
      <c r="E30" s="31" t="s">
        <v>154</v>
      </c>
      <c r="F30" s="32" t="s">
        <v>561</v>
      </c>
      <c r="G30" s="29" t="s">
        <v>206</v>
      </c>
      <c r="H30" s="33">
        <v>7</v>
      </c>
      <c r="I30" s="33">
        <v>6</v>
      </c>
      <c r="J30" s="33" t="s">
        <v>28</v>
      </c>
      <c r="K30" s="33">
        <v>6</v>
      </c>
      <c r="L30" s="41"/>
      <c r="M30" s="41"/>
      <c r="N30" s="41"/>
      <c r="O30" s="110"/>
      <c r="P30" s="35">
        <v>5.5</v>
      </c>
      <c r="Q30" s="36">
        <f t="shared" si="0"/>
        <v>5.9</v>
      </c>
      <c r="R30" s="37" t="str">
        <f t="shared" si="1"/>
        <v>C</v>
      </c>
      <c r="S30" s="38" t="str">
        <f t="shared" si="2"/>
        <v>Trung bình</v>
      </c>
      <c r="T30" s="39" t="str">
        <f t="shared" si="3"/>
        <v/>
      </c>
      <c r="U30" s="91" t="s">
        <v>614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51</v>
      </c>
      <c r="C31" s="29" t="s">
        <v>562</v>
      </c>
      <c r="D31" s="30" t="s">
        <v>563</v>
      </c>
      <c r="E31" s="31" t="s">
        <v>154</v>
      </c>
      <c r="F31" s="32" t="s">
        <v>564</v>
      </c>
      <c r="G31" s="29" t="s">
        <v>359</v>
      </c>
      <c r="H31" s="33">
        <v>7</v>
      </c>
      <c r="I31" s="33">
        <v>4</v>
      </c>
      <c r="J31" s="33" t="s">
        <v>28</v>
      </c>
      <c r="K31" s="33">
        <v>4</v>
      </c>
      <c r="L31" s="41"/>
      <c r="M31" s="41"/>
      <c r="N31" s="41"/>
      <c r="O31" s="110"/>
      <c r="P31" s="35">
        <v>1.75</v>
      </c>
      <c r="Q31" s="36">
        <f t="shared" si="0"/>
        <v>3.2</v>
      </c>
      <c r="R31" s="37" t="str">
        <f t="shared" si="1"/>
        <v>F</v>
      </c>
      <c r="S31" s="38" t="str">
        <f t="shared" si="2"/>
        <v>Kém</v>
      </c>
      <c r="T31" s="39" t="str">
        <f t="shared" si="3"/>
        <v/>
      </c>
      <c r="U31" s="91" t="s">
        <v>614</v>
      </c>
      <c r="V31" s="3"/>
      <c r="W31" s="27"/>
      <c r="X31" s="78" t="str">
        <f t="shared" si="4"/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35</v>
      </c>
      <c r="C32" s="29" t="s">
        <v>517</v>
      </c>
      <c r="D32" s="30" t="s">
        <v>111</v>
      </c>
      <c r="E32" s="31" t="s">
        <v>122</v>
      </c>
      <c r="F32" s="32" t="s">
        <v>518</v>
      </c>
      <c r="G32" s="29" t="s">
        <v>359</v>
      </c>
      <c r="H32" s="33">
        <v>7</v>
      </c>
      <c r="I32" s="33">
        <v>4</v>
      </c>
      <c r="J32" s="33" t="s">
        <v>28</v>
      </c>
      <c r="K32" s="33">
        <v>4</v>
      </c>
      <c r="L32" s="41"/>
      <c r="M32" s="41"/>
      <c r="N32" s="41"/>
      <c r="O32" s="110"/>
      <c r="P32" s="35">
        <v>1.5</v>
      </c>
      <c r="Q32" s="36">
        <f t="shared" si="0"/>
        <v>3.1</v>
      </c>
      <c r="R32" s="37" t="str">
        <f t="shared" si="1"/>
        <v>F</v>
      </c>
      <c r="S32" s="38" t="str">
        <f t="shared" si="2"/>
        <v>Kém</v>
      </c>
      <c r="T32" s="39" t="str">
        <f t="shared" si="3"/>
        <v/>
      </c>
      <c r="U32" s="91" t="s">
        <v>614</v>
      </c>
      <c r="V32" s="3"/>
      <c r="W32" s="27"/>
      <c r="X32" s="78" t="str">
        <f t="shared" si="4"/>
        <v>Học lại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62</v>
      </c>
      <c r="C33" s="29" t="s">
        <v>598</v>
      </c>
      <c r="D33" s="30" t="s">
        <v>599</v>
      </c>
      <c r="E33" s="31" t="s">
        <v>389</v>
      </c>
      <c r="F33" s="32" t="s">
        <v>452</v>
      </c>
      <c r="G33" s="29" t="s">
        <v>299</v>
      </c>
      <c r="H33" s="33">
        <v>8</v>
      </c>
      <c r="I33" s="33">
        <v>10</v>
      </c>
      <c r="J33" s="33" t="s">
        <v>28</v>
      </c>
      <c r="K33" s="33">
        <v>10</v>
      </c>
      <c r="L33" s="41"/>
      <c r="M33" s="41"/>
      <c r="N33" s="41"/>
      <c r="O33" s="110"/>
      <c r="P33" s="35">
        <v>6</v>
      </c>
      <c r="Q33" s="36">
        <f t="shared" si="0"/>
        <v>7.8</v>
      </c>
      <c r="R33" s="37" t="str">
        <f t="shared" si="1"/>
        <v>B</v>
      </c>
      <c r="S33" s="38" t="str">
        <f t="shared" si="2"/>
        <v>Khá</v>
      </c>
      <c r="T33" s="39" t="str">
        <f t="shared" si="3"/>
        <v/>
      </c>
      <c r="U33" s="91" t="s">
        <v>614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48</v>
      </c>
      <c r="C34" s="29" t="s">
        <v>554</v>
      </c>
      <c r="D34" s="30" t="s">
        <v>493</v>
      </c>
      <c r="E34" s="31" t="s">
        <v>555</v>
      </c>
      <c r="F34" s="32" t="s">
        <v>556</v>
      </c>
      <c r="G34" s="29" t="s">
        <v>213</v>
      </c>
      <c r="H34" s="33">
        <v>7</v>
      </c>
      <c r="I34" s="33">
        <v>6</v>
      </c>
      <c r="J34" s="33" t="s">
        <v>28</v>
      </c>
      <c r="K34" s="33">
        <v>6</v>
      </c>
      <c r="L34" s="41"/>
      <c r="M34" s="41"/>
      <c r="N34" s="41"/>
      <c r="O34" s="110"/>
      <c r="P34" s="35">
        <v>9</v>
      </c>
      <c r="Q34" s="36">
        <f t="shared" si="0"/>
        <v>7.6</v>
      </c>
      <c r="R34" s="37" t="str">
        <f t="shared" si="1"/>
        <v>B</v>
      </c>
      <c r="S34" s="38" t="str">
        <f t="shared" si="2"/>
        <v>Khá</v>
      </c>
      <c r="T34" s="39" t="str">
        <f t="shared" si="3"/>
        <v/>
      </c>
      <c r="U34" s="91" t="s">
        <v>614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64</v>
      </c>
      <c r="C35" s="29" t="s">
        <v>602</v>
      </c>
      <c r="D35" s="30" t="s">
        <v>603</v>
      </c>
      <c r="E35" s="31" t="s">
        <v>604</v>
      </c>
      <c r="F35" s="32" t="s">
        <v>426</v>
      </c>
      <c r="G35" s="29" t="s">
        <v>206</v>
      </c>
      <c r="H35" s="33">
        <v>8</v>
      </c>
      <c r="I35" s="33">
        <v>6</v>
      </c>
      <c r="J35" s="33" t="s">
        <v>28</v>
      </c>
      <c r="K35" s="33">
        <v>6</v>
      </c>
      <c r="L35" s="41"/>
      <c r="M35" s="41"/>
      <c r="N35" s="41"/>
      <c r="O35" s="110"/>
      <c r="P35" s="35">
        <v>5</v>
      </c>
      <c r="Q35" s="36">
        <f t="shared" si="0"/>
        <v>5.7</v>
      </c>
      <c r="R35" s="37" t="str">
        <f t="shared" si="1"/>
        <v>C</v>
      </c>
      <c r="S35" s="38" t="str">
        <f t="shared" si="2"/>
        <v>Trung bình</v>
      </c>
      <c r="T35" s="39" t="str">
        <f t="shared" si="3"/>
        <v/>
      </c>
      <c r="U35" s="91" t="s">
        <v>614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61</v>
      </c>
      <c r="C36" s="29" t="s">
        <v>595</v>
      </c>
      <c r="D36" s="30" t="s">
        <v>596</v>
      </c>
      <c r="E36" s="31" t="s">
        <v>389</v>
      </c>
      <c r="F36" s="32" t="s">
        <v>597</v>
      </c>
      <c r="G36" s="29" t="s">
        <v>234</v>
      </c>
      <c r="H36" s="33">
        <v>7</v>
      </c>
      <c r="I36" s="33">
        <v>6</v>
      </c>
      <c r="J36" s="33" t="s">
        <v>28</v>
      </c>
      <c r="K36" s="33">
        <v>6</v>
      </c>
      <c r="L36" s="41"/>
      <c r="M36" s="41"/>
      <c r="N36" s="41"/>
      <c r="O36" s="110"/>
      <c r="P36" s="35">
        <v>3</v>
      </c>
      <c r="Q36" s="36">
        <f t="shared" si="0"/>
        <v>4.5999999999999996</v>
      </c>
      <c r="R36" s="37" t="str">
        <f t="shared" si="1"/>
        <v>D</v>
      </c>
      <c r="S36" s="38" t="str">
        <f t="shared" si="2"/>
        <v>Trung bình yếu</v>
      </c>
      <c r="T36" s="39" t="str">
        <f t="shared" si="3"/>
        <v/>
      </c>
      <c r="U36" s="91" t="s">
        <v>614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40</v>
      </c>
      <c r="C37" s="29" t="s">
        <v>532</v>
      </c>
      <c r="D37" s="30" t="s">
        <v>533</v>
      </c>
      <c r="E37" s="31" t="s">
        <v>134</v>
      </c>
      <c r="F37" s="32" t="s">
        <v>534</v>
      </c>
      <c r="G37" s="29" t="s">
        <v>339</v>
      </c>
      <c r="H37" s="33">
        <v>7</v>
      </c>
      <c r="I37" s="33">
        <v>6</v>
      </c>
      <c r="J37" s="33" t="s">
        <v>28</v>
      </c>
      <c r="K37" s="33">
        <v>6</v>
      </c>
      <c r="L37" s="41"/>
      <c r="M37" s="41"/>
      <c r="N37" s="41"/>
      <c r="O37" s="110"/>
      <c r="P37" s="35">
        <v>8.5</v>
      </c>
      <c r="Q37" s="36">
        <f t="shared" si="0"/>
        <v>7.4</v>
      </c>
      <c r="R37" s="37" t="str">
        <f t="shared" si="1"/>
        <v>B</v>
      </c>
      <c r="S37" s="38" t="str">
        <f t="shared" si="2"/>
        <v>Khá</v>
      </c>
      <c r="T37" s="39" t="str">
        <f t="shared" si="3"/>
        <v/>
      </c>
      <c r="U37" s="91" t="s">
        <v>614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34</v>
      </c>
      <c r="C38" s="29" t="s">
        <v>513</v>
      </c>
      <c r="D38" s="30" t="s">
        <v>514</v>
      </c>
      <c r="E38" s="31" t="s">
        <v>515</v>
      </c>
      <c r="F38" s="32" t="s">
        <v>516</v>
      </c>
      <c r="G38" s="29" t="s">
        <v>222</v>
      </c>
      <c r="H38" s="33">
        <v>7</v>
      </c>
      <c r="I38" s="33">
        <v>6</v>
      </c>
      <c r="J38" s="33" t="s">
        <v>28</v>
      </c>
      <c r="K38" s="33">
        <v>6</v>
      </c>
      <c r="L38" s="41"/>
      <c r="M38" s="41"/>
      <c r="N38" s="41"/>
      <c r="O38" s="110"/>
      <c r="P38" s="35">
        <v>8.5</v>
      </c>
      <c r="Q38" s="36">
        <f t="shared" si="0"/>
        <v>7.4</v>
      </c>
      <c r="R38" s="37" t="str">
        <f t="shared" si="1"/>
        <v>B</v>
      </c>
      <c r="S38" s="38" t="str">
        <f t="shared" si="2"/>
        <v>Khá</v>
      </c>
      <c r="T38" s="39" t="str">
        <f t="shared" si="3"/>
        <v/>
      </c>
      <c r="U38" s="91" t="s">
        <v>614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58</v>
      </c>
      <c r="C39" s="29" t="s">
        <v>586</v>
      </c>
      <c r="D39" s="30" t="s">
        <v>587</v>
      </c>
      <c r="E39" s="31" t="s">
        <v>588</v>
      </c>
      <c r="F39" s="32" t="s">
        <v>398</v>
      </c>
      <c r="G39" s="29" t="s">
        <v>257</v>
      </c>
      <c r="H39" s="33">
        <v>7</v>
      </c>
      <c r="I39" s="33">
        <v>6</v>
      </c>
      <c r="J39" s="33" t="s">
        <v>28</v>
      </c>
      <c r="K39" s="33">
        <v>6</v>
      </c>
      <c r="L39" s="41"/>
      <c r="M39" s="41"/>
      <c r="N39" s="41"/>
      <c r="O39" s="110"/>
      <c r="P39" s="35">
        <v>8</v>
      </c>
      <c r="Q39" s="36">
        <f t="shared" si="0"/>
        <v>7.1</v>
      </c>
      <c r="R39" s="37" t="str">
        <f t="shared" si="1"/>
        <v>B</v>
      </c>
      <c r="S39" s="38" t="str">
        <f t="shared" si="2"/>
        <v>Khá</v>
      </c>
      <c r="T39" s="39" t="str">
        <f t="shared" si="3"/>
        <v/>
      </c>
      <c r="U39" s="91" t="s">
        <v>614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66</v>
      </c>
      <c r="C40" s="29" t="s">
        <v>609</v>
      </c>
      <c r="D40" s="30" t="s">
        <v>610</v>
      </c>
      <c r="E40" s="31" t="s">
        <v>607</v>
      </c>
      <c r="F40" s="32" t="s">
        <v>611</v>
      </c>
      <c r="G40" s="29" t="s">
        <v>299</v>
      </c>
      <c r="H40" s="33">
        <v>7</v>
      </c>
      <c r="I40" s="33">
        <v>6</v>
      </c>
      <c r="J40" s="33" t="s">
        <v>28</v>
      </c>
      <c r="K40" s="33">
        <v>6</v>
      </c>
      <c r="L40" s="41"/>
      <c r="M40" s="41"/>
      <c r="N40" s="41"/>
      <c r="O40" s="110"/>
      <c r="P40" s="35">
        <v>5</v>
      </c>
      <c r="Q40" s="36">
        <f t="shared" si="0"/>
        <v>5.6</v>
      </c>
      <c r="R40" s="37" t="str">
        <f t="shared" si="1"/>
        <v>C</v>
      </c>
      <c r="S40" s="38" t="str">
        <f t="shared" si="2"/>
        <v>Trung bình</v>
      </c>
      <c r="T40" s="39" t="str">
        <f t="shared" si="3"/>
        <v/>
      </c>
      <c r="U40" s="91" t="s">
        <v>614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25</v>
      </c>
      <c r="C41" s="29" t="s">
        <v>492</v>
      </c>
      <c r="D41" s="30" t="s">
        <v>493</v>
      </c>
      <c r="E41" s="31" t="s">
        <v>284</v>
      </c>
      <c r="F41" s="32" t="s">
        <v>494</v>
      </c>
      <c r="G41" s="29" t="s">
        <v>213</v>
      </c>
      <c r="H41" s="33">
        <v>7</v>
      </c>
      <c r="I41" s="33">
        <v>6</v>
      </c>
      <c r="J41" s="33" t="s">
        <v>28</v>
      </c>
      <c r="K41" s="33">
        <v>6</v>
      </c>
      <c r="L41" s="41"/>
      <c r="M41" s="41"/>
      <c r="N41" s="41"/>
      <c r="O41" s="110"/>
      <c r="P41" s="35">
        <v>3</v>
      </c>
      <c r="Q41" s="36">
        <f t="shared" si="0"/>
        <v>4.5999999999999996</v>
      </c>
      <c r="R41" s="37" t="str">
        <f t="shared" si="1"/>
        <v>D</v>
      </c>
      <c r="S41" s="38" t="str">
        <f t="shared" si="2"/>
        <v>Trung bình yếu</v>
      </c>
      <c r="T41" s="39" t="str">
        <f t="shared" si="3"/>
        <v/>
      </c>
      <c r="U41" s="91" t="s">
        <v>613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12</v>
      </c>
      <c r="C42" s="29" t="s">
        <v>453</v>
      </c>
      <c r="D42" s="30" t="s">
        <v>454</v>
      </c>
      <c r="E42" s="31" t="s">
        <v>80</v>
      </c>
      <c r="F42" s="32" t="s">
        <v>455</v>
      </c>
      <c r="G42" s="29" t="s">
        <v>359</v>
      </c>
      <c r="H42" s="33">
        <v>7</v>
      </c>
      <c r="I42" s="33">
        <v>6</v>
      </c>
      <c r="J42" s="33" t="s">
        <v>28</v>
      </c>
      <c r="K42" s="33">
        <v>6</v>
      </c>
      <c r="L42" s="41"/>
      <c r="M42" s="41"/>
      <c r="N42" s="41"/>
      <c r="O42" s="110"/>
      <c r="P42" s="35">
        <v>2.5</v>
      </c>
      <c r="Q42" s="36">
        <f t="shared" ref="Q42:Q73" si="5">ROUND(SUMPRODUCT(H42:P42,$H$9:$P$9)/100,1)</f>
        <v>4.4000000000000004</v>
      </c>
      <c r="R42" s="37" t="str">
        <f t="shared" ref="R42:R75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8" t="str">
        <f t="shared" ref="S42:S75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9" t="str">
        <f t="shared" ref="T42:T71" si="8">+IF(OR($H42=0,$I42=0,$J42=0,$K42=0),"Không đủ ĐKDT","")</f>
        <v/>
      </c>
      <c r="U42" s="91" t="s">
        <v>613</v>
      </c>
      <c r="V42" s="3"/>
      <c r="W42" s="27"/>
      <c r="X42" s="78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18</v>
      </c>
      <c r="C43" s="29" t="s">
        <v>470</v>
      </c>
      <c r="D43" s="30" t="s">
        <v>471</v>
      </c>
      <c r="E43" s="31" t="s">
        <v>472</v>
      </c>
      <c r="F43" s="32" t="s">
        <v>209</v>
      </c>
      <c r="G43" s="29" t="s">
        <v>213</v>
      </c>
      <c r="H43" s="33">
        <v>7</v>
      </c>
      <c r="I43" s="33">
        <v>6</v>
      </c>
      <c r="J43" s="33" t="s">
        <v>28</v>
      </c>
      <c r="K43" s="33">
        <v>6</v>
      </c>
      <c r="L43" s="41"/>
      <c r="M43" s="41"/>
      <c r="N43" s="41"/>
      <c r="O43" s="110"/>
      <c r="P43" s="35">
        <v>2</v>
      </c>
      <c r="Q43" s="36">
        <f t="shared" si="5"/>
        <v>4.0999999999999996</v>
      </c>
      <c r="R43" s="37" t="str">
        <f t="shared" si="6"/>
        <v>D</v>
      </c>
      <c r="S43" s="38" t="str">
        <f t="shared" si="7"/>
        <v>Trung bình yếu</v>
      </c>
      <c r="T43" s="39" t="str">
        <f t="shared" si="8"/>
        <v/>
      </c>
      <c r="U43" s="91" t="s">
        <v>613</v>
      </c>
      <c r="V43" s="3"/>
      <c r="W43" s="27"/>
      <c r="X43" s="78" t="str">
        <f t="shared" si="9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24</v>
      </c>
      <c r="C44" s="29" t="s">
        <v>488</v>
      </c>
      <c r="D44" s="30" t="s">
        <v>489</v>
      </c>
      <c r="E44" s="31" t="s">
        <v>273</v>
      </c>
      <c r="F44" s="32" t="s">
        <v>490</v>
      </c>
      <c r="G44" s="29" t="s">
        <v>491</v>
      </c>
      <c r="H44" s="33">
        <v>5</v>
      </c>
      <c r="I44" s="33">
        <v>5</v>
      </c>
      <c r="J44" s="33" t="s">
        <v>28</v>
      </c>
      <c r="K44" s="33">
        <v>5</v>
      </c>
      <c r="L44" s="41"/>
      <c r="M44" s="41"/>
      <c r="N44" s="41"/>
      <c r="O44" s="110"/>
      <c r="P44" s="35">
        <v>1</v>
      </c>
      <c r="Q44" s="36">
        <f t="shared" si="5"/>
        <v>3</v>
      </c>
      <c r="R44" s="37" t="str">
        <f t="shared" si="6"/>
        <v>F</v>
      </c>
      <c r="S44" s="38" t="str">
        <f t="shared" si="7"/>
        <v>Kém</v>
      </c>
      <c r="T44" s="39" t="str">
        <f t="shared" si="8"/>
        <v/>
      </c>
      <c r="U44" s="91" t="s">
        <v>613</v>
      </c>
      <c r="V44" s="3"/>
      <c r="W44" s="27"/>
      <c r="X44" s="78" t="str">
        <f t="shared" si="9"/>
        <v>Học lại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13</v>
      </c>
      <c r="C45" s="29" t="s">
        <v>456</v>
      </c>
      <c r="D45" s="30" t="s">
        <v>103</v>
      </c>
      <c r="E45" s="31" t="s">
        <v>243</v>
      </c>
      <c r="F45" s="32" t="s">
        <v>457</v>
      </c>
      <c r="G45" s="29" t="s">
        <v>257</v>
      </c>
      <c r="H45" s="33">
        <v>7</v>
      </c>
      <c r="I45" s="33">
        <v>6</v>
      </c>
      <c r="J45" s="33" t="s">
        <v>28</v>
      </c>
      <c r="K45" s="33">
        <v>6</v>
      </c>
      <c r="L45" s="41"/>
      <c r="M45" s="41"/>
      <c r="N45" s="41"/>
      <c r="O45" s="110"/>
      <c r="P45" s="35">
        <v>3</v>
      </c>
      <c r="Q45" s="36">
        <f t="shared" si="5"/>
        <v>4.5999999999999996</v>
      </c>
      <c r="R45" s="37" t="str">
        <f t="shared" si="6"/>
        <v>D</v>
      </c>
      <c r="S45" s="38" t="str">
        <f t="shared" si="7"/>
        <v>Trung bình yếu</v>
      </c>
      <c r="T45" s="39" t="str">
        <f t="shared" si="8"/>
        <v/>
      </c>
      <c r="U45" s="91" t="s">
        <v>613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32</v>
      </c>
      <c r="C46" s="29" t="s">
        <v>508</v>
      </c>
      <c r="D46" s="30" t="s">
        <v>509</v>
      </c>
      <c r="E46" s="31" t="s">
        <v>118</v>
      </c>
      <c r="F46" s="32" t="s">
        <v>510</v>
      </c>
      <c r="G46" s="29" t="s">
        <v>210</v>
      </c>
      <c r="H46" s="33">
        <v>7</v>
      </c>
      <c r="I46" s="33">
        <v>6</v>
      </c>
      <c r="J46" s="33" t="s">
        <v>28</v>
      </c>
      <c r="K46" s="33">
        <v>6</v>
      </c>
      <c r="L46" s="41"/>
      <c r="M46" s="41"/>
      <c r="N46" s="41"/>
      <c r="O46" s="110"/>
      <c r="P46" s="35">
        <v>3</v>
      </c>
      <c r="Q46" s="36">
        <f t="shared" si="5"/>
        <v>4.5999999999999996</v>
      </c>
      <c r="R46" s="37" t="str">
        <f t="shared" si="6"/>
        <v>D</v>
      </c>
      <c r="S46" s="38" t="str">
        <f t="shared" si="7"/>
        <v>Trung bình yếu</v>
      </c>
      <c r="T46" s="39" t="str">
        <f t="shared" si="8"/>
        <v/>
      </c>
      <c r="U46" s="91" t="s">
        <v>613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7</v>
      </c>
      <c r="C47" s="29" t="s">
        <v>436</v>
      </c>
      <c r="D47" s="30" t="s">
        <v>437</v>
      </c>
      <c r="E47" s="31" t="s">
        <v>438</v>
      </c>
      <c r="F47" s="32" t="s">
        <v>439</v>
      </c>
      <c r="G47" s="29" t="s">
        <v>213</v>
      </c>
      <c r="H47" s="33">
        <v>9</v>
      </c>
      <c r="I47" s="33">
        <v>9</v>
      </c>
      <c r="J47" s="33" t="s">
        <v>28</v>
      </c>
      <c r="K47" s="33">
        <v>9</v>
      </c>
      <c r="L47" s="41"/>
      <c r="M47" s="41"/>
      <c r="N47" s="41"/>
      <c r="O47" s="110"/>
      <c r="P47" s="35">
        <v>5</v>
      </c>
      <c r="Q47" s="36">
        <f t="shared" si="5"/>
        <v>7</v>
      </c>
      <c r="R47" s="37" t="str">
        <f t="shared" si="6"/>
        <v>B</v>
      </c>
      <c r="S47" s="38" t="str">
        <f t="shared" si="7"/>
        <v>Khá</v>
      </c>
      <c r="T47" s="39" t="str">
        <f t="shared" si="8"/>
        <v/>
      </c>
      <c r="U47" s="91" t="s">
        <v>613</v>
      </c>
      <c r="V47" s="3"/>
      <c r="W47" s="27"/>
      <c r="X47" s="78" t="str">
        <f t="shared" si="9"/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27</v>
      </c>
      <c r="C48" s="29" t="s">
        <v>497</v>
      </c>
      <c r="D48" s="30" t="s">
        <v>103</v>
      </c>
      <c r="E48" s="31" t="s">
        <v>284</v>
      </c>
      <c r="F48" s="32" t="s">
        <v>354</v>
      </c>
      <c r="G48" s="29" t="s">
        <v>257</v>
      </c>
      <c r="H48" s="33">
        <v>7</v>
      </c>
      <c r="I48" s="33">
        <v>8</v>
      </c>
      <c r="J48" s="33" t="s">
        <v>28</v>
      </c>
      <c r="K48" s="33">
        <v>8</v>
      </c>
      <c r="L48" s="41"/>
      <c r="M48" s="41"/>
      <c r="N48" s="41"/>
      <c r="O48" s="110"/>
      <c r="P48" s="35">
        <v>5</v>
      </c>
      <c r="Q48" s="36">
        <f t="shared" si="5"/>
        <v>6.4</v>
      </c>
      <c r="R48" s="37" t="str">
        <f t="shared" si="6"/>
        <v>C</v>
      </c>
      <c r="S48" s="38" t="str">
        <f t="shared" si="7"/>
        <v>Trung bình</v>
      </c>
      <c r="T48" s="39" t="str">
        <f t="shared" si="8"/>
        <v/>
      </c>
      <c r="U48" s="91" t="s">
        <v>613</v>
      </c>
      <c r="V48" s="3"/>
      <c r="W48" s="27"/>
      <c r="X48" s="78" t="str">
        <f t="shared" si="9"/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19</v>
      </c>
      <c r="C49" s="29" t="s">
        <v>473</v>
      </c>
      <c r="D49" s="30" t="s">
        <v>301</v>
      </c>
      <c r="E49" s="31" t="s">
        <v>472</v>
      </c>
      <c r="F49" s="32" t="s">
        <v>474</v>
      </c>
      <c r="G49" s="29" t="s">
        <v>257</v>
      </c>
      <c r="H49" s="33">
        <v>7</v>
      </c>
      <c r="I49" s="33">
        <v>6</v>
      </c>
      <c r="J49" s="33" t="s">
        <v>28</v>
      </c>
      <c r="K49" s="33">
        <v>6</v>
      </c>
      <c r="L49" s="41"/>
      <c r="M49" s="41"/>
      <c r="N49" s="41"/>
      <c r="O49" s="110"/>
      <c r="P49" s="35">
        <v>2.5</v>
      </c>
      <c r="Q49" s="36">
        <f t="shared" si="5"/>
        <v>4.4000000000000004</v>
      </c>
      <c r="R49" s="37" t="str">
        <f t="shared" si="6"/>
        <v>D</v>
      </c>
      <c r="S49" s="38" t="str">
        <f t="shared" si="7"/>
        <v>Trung bình yếu</v>
      </c>
      <c r="T49" s="39" t="str">
        <f t="shared" si="8"/>
        <v/>
      </c>
      <c r="U49" s="91" t="s">
        <v>613</v>
      </c>
      <c r="V49" s="3"/>
      <c r="W49" s="27"/>
      <c r="X49" s="78" t="str">
        <f t="shared" si="9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9</v>
      </c>
      <c r="C50" s="29" t="s">
        <v>444</v>
      </c>
      <c r="D50" s="30" t="s">
        <v>445</v>
      </c>
      <c r="E50" s="31" t="s">
        <v>76</v>
      </c>
      <c r="F50" s="32" t="s">
        <v>446</v>
      </c>
      <c r="G50" s="29" t="s">
        <v>210</v>
      </c>
      <c r="H50" s="33">
        <v>9</v>
      </c>
      <c r="I50" s="33">
        <v>6</v>
      </c>
      <c r="J50" s="33" t="s">
        <v>28</v>
      </c>
      <c r="K50" s="33">
        <v>6</v>
      </c>
      <c r="L50" s="41"/>
      <c r="M50" s="41"/>
      <c r="N50" s="41"/>
      <c r="O50" s="110"/>
      <c r="P50" s="35">
        <v>5</v>
      </c>
      <c r="Q50" s="36">
        <f t="shared" si="5"/>
        <v>5.8</v>
      </c>
      <c r="R50" s="37" t="str">
        <f t="shared" si="6"/>
        <v>C</v>
      </c>
      <c r="S50" s="38" t="str">
        <f t="shared" si="7"/>
        <v>Trung bình</v>
      </c>
      <c r="T50" s="39" t="str">
        <f t="shared" si="8"/>
        <v/>
      </c>
      <c r="U50" s="91" t="s">
        <v>613</v>
      </c>
      <c r="V50" s="3"/>
      <c r="W50" s="27"/>
      <c r="X50" s="78" t="str">
        <f t="shared" si="9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6</v>
      </c>
      <c r="C51" s="29" t="s">
        <v>433</v>
      </c>
      <c r="D51" s="30" t="s">
        <v>103</v>
      </c>
      <c r="E51" s="31" t="s">
        <v>434</v>
      </c>
      <c r="F51" s="32" t="s">
        <v>435</v>
      </c>
      <c r="G51" s="29" t="s">
        <v>206</v>
      </c>
      <c r="H51" s="33">
        <v>7</v>
      </c>
      <c r="I51" s="33">
        <v>6</v>
      </c>
      <c r="J51" s="33" t="s">
        <v>28</v>
      </c>
      <c r="K51" s="33">
        <v>6</v>
      </c>
      <c r="L51" s="41"/>
      <c r="M51" s="41"/>
      <c r="N51" s="41"/>
      <c r="O51" s="110"/>
      <c r="P51" s="35">
        <v>2.5</v>
      </c>
      <c r="Q51" s="36">
        <f t="shared" si="5"/>
        <v>4.4000000000000004</v>
      </c>
      <c r="R51" s="37" t="str">
        <f t="shared" si="6"/>
        <v>D</v>
      </c>
      <c r="S51" s="38" t="str">
        <f t="shared" si="7"/>
        <v>Trung bình yếu</v>
      </c>
      <c r="T51" s="39" t="str">
        <f t="shared" si="8"/>
        <v/>
      </c>
      <c r="U51" s="91" t="s">
        <v>613</v>
      </c>
      <c r="V51" s="3"/>
      <c r="W51" s="27"/>
      <c r="X51" s="78" t="str">
        <f t="shared" si="9"/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8</v>
      </c>
      <c r="C52" s="29" t="s">
        <v>440</v>
      </c>
      <c r="D52" s="30" t="s">
        <v>441</v>
      </c>
      <c r="E52" s="31" t="s">
        <v>442</v>
      </c>
      <c r="F52" s="32" t="s">
        <v>443</v>
      </c>
      <c r="G52" s="29" t="s">
        <v>213</v>
      </c>
      <c r="H52" s="33">
        <v>7</v>
      </c>
      <c r="I52" s="33">
        <v>6</v>
      </c>
      <c r="J52" s="33" t="s">
        <v>28</v>
      </c>
      <c r="K52" s="33">
        <v>6</v>
      </c>
      <c r="L52" s="41"/>
      <c r="M52" s="41"/>
      <c r="N52" s="41"/>
      <c r="O52" s="110"/>
      <c r="P52" s="35">
        <v>5</v>
      </c>
      <c r="Q52" s="36">
        <f t="shared" si="5"/>
        <v>5.6</v>
      </c>
      <c r="R52" s="37" t="str">
        <f t="shared" si="6"/>
        <v>C</v>
      </c>
      <c r="S52" s="38" t="str">
        <f t="shared" si="7"/>
        <v>Trung bình</v>
      </c>
      <c r="T52" s="39" t="str">
        <f t="shared" si="8"/>
        <v/>
      </c>
      <c r="U52" s="91" t="s">
        <v>613</v>
      </c>
      <c r="V52" s="3"/>
      <c r="W52" s="27"/>
      <c r="X52" s="78" t="str">
        <f t="shared" si="9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21</v>
      </c>
      <c r="C53" s="29" t="s">
        <v>477</v>
      </c>
      <c r="D53" s="30" t="s">
        <v>478</v>
      </c>
      <c r="E53" s="31" t="s">
        <v>479</v>
      </c>
      <c r="F53" s="32" t="s">
        <v>480</v>
      </c>
      <c r="G53" s="29" t="s">
        <v>199</v>
      </c>
      <c r="H53" s="33">
        <v>7</v>
      </c>
      <c r="I53" s="33">
        <v>6</v>
      </c>
      <c r="J53" s="33" t="s">
        <v>28</v>
      </c>
      <c r="K53" s="33">
        <v>6</v>
      </c>
      <c r="L53" s="41"/>
      <c r="M53" s="41"/>
      <c r="N53" s="41"/>
      <c r="O53" s="110"/>
      <c r="P53" s="35">
        <v>2.5</v>
      </c>
      <c r="Q53" s="36">
        <f t="shared" si="5"/>
        <v>4.4000000000000004</v>
      </c>
      <c r="R53" s="37" t="str">
        <f t="shared" si="6"/>
        <v>D</v>
      </c>
      <c r="S53" s="38" t="str">
        <f t="shared" si="7"/>
        <v>Trung bình yếu</v>
      </c>
      <c r="T53" s="39" t="str">
        <f t="shared" si="8"/>
        <v/>
      </c>
      <c r="U53" s="91" t="s">
        <v>613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17</v>
      </c>
      <c r="C54" s="29" t="s">
        <v>467</v>
      </c>
      <c r="D54" s="30" t="s">
        <v>468</v>
      </c>
      <c r="E54" s="31" t="s">
        <v>91</v>
      </c>
      <c r="F54" s="32" t="s">
        <v>469</v>
      </c>
      <c r="G54" s="29" t="s">
        <v>234</v>
      </c>
      <c r="H54" s="33">
        <v>7</v>
      </c>
      <c r="I54" s="33">
        <v>6</v>
      </c>
      <c r="J54" s="33" t="s">
        <v>28</v>
      </c>
      <c r="K54" s="33">
        <v>6</v>
      </c>
      <c r="L54" s="41"/>
      <c r="M54" s="41"/>
      <c r="N54" s="41"/>
      <c r="O54" s="110"/>
      <c r="P54" s="35">
        <v>4</v>
      </c>
      <c r="Q54" s="36">
        <f t="shared" si="5"/>
        <v>5.0999999999999996</v>
      </c>
      <c r="R54" s="37" t="str">
        <f t="shared" si="6"/>
        <v>D+</v>
      </c>
      <c r="S54" s="38" t="str">
        <f t="shared" si="7"/>
        <v>Trung bình yếu</v>
      </c>
      <c r="T54" s="39" t="str">
        <f t="shared" si="8"/>
        <v/>
      </c>
      <c r="U54" s="91" t="s">
        <v>613</v>
      </c>
      <c r="V54" s="3"/>
      <c r="W54" s="27"/>
      <c r="X54" s="78" t="str">
        <f t="shared" si="9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14</v>
      </c>
      <c r="C55" s="29" t="s">
        <v>458</v>
      </c>
      <c r="D55" s="30" t="s">
        <v>459</v>
      </c>
      <c r="E55" s="31" t="s">
        <v>84</v>
      </c>
      <c r="F55" s="32" t="s">
        <v>460</v>
      </c>
      <c r="G55" s="29" t="s">
        <v>199</v>
      </c>
      <c r="H55" s="33">
        <v>7</v>
      </c>
      <c r="I55" s="33">
        <v>6</v>
      </c>
      <c r="J55" s="33" t="s">
        <v>28</v>
      </c>
      <c r="K55" s="33">
        <v>6</v>
      </c>
      <c r="L55" s="41"/>
      <c r="M55" s="41"/>
      <c r="N55" s="41"/>
      <c r="O55" s="110"/>
      <c r="P55" s="35">
        <v>3</v>
      </c>
      <c r="Q55" s="36">
        <f t="shared" si="5"/>
        <v>4.5999999999999996</v>
      </c>
      <c r="R55" s="37" t="str">
        <f t="shared" si="6"/>
        <v>D</v>
      </c>
      <c r="S55" s="38" t="str">
        <f t="shared" si="7"/>
        <v>Trung bình yếu</v>
      </c>
      <c r="T55" s="39" t="str">
        <f t="shared" si="8"/>
        <v/>
      </c>
      <c r="U55" s="91" t="s">
        <v>613</v>
      </c>
      <c r="V55" s="3"/>
      <c r="W55" s="27"/>
      <c r="X55" s="78" t="str">
        <f t="shared" si="9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31</v>
      </c>
      <c r="C56" s="29" t="s">
        <v>506</v>
      </c>
      <c r="D56" s="30" t="s">
        <v>310</v>
      </c>
      <c r="E56" s="31" t="s">
        <v>112</v>
      </c>
      <c r="F56" s="32" t="s">
        <v>507</v>
      </c>
      <c r="G56" s="29" t="s">
        <v>222</v>
      </c>
      <c r="H56" s="33">
        <v>7</v>
      </c>
      <c r="I56" s="33">
        <v>6</v>
      </c>
      <c r="J56" s="33" t="s">
        <v>28</v>
      </c>
      <c r="K56" s="33">
        <v>6</v>
      </c>
      <c r="L56" s="41"/>
      <c r="M56" s="41"/>
      <c r="N56" s="41"/>
      <c r="O56" s="110"/>
      <c r="P56" s="35">
        <v>2.5</v>
      </c>
      <c r="Q56" s="36">
        <f t="shared" si="5"/>
        <v>4.4000000000000004</v>
      </c>
      <c r="R56" s="37" t="str">
        <f t="shared" si="6"/>
        <v>D</v>
      </c>
      <c r="S56" s="38" t="str">
        <f t="shared" si="7"/>
        <v>Trung bình yếu</v>
      </c>
      <c r="T56" s="39" t="str">
        <f t="shared" si="8"/>
        <v/>
      </c>
      <c r="U56" s="91" t="s">
        <v>613</v>
      </c>
      <c r="V56" s="3"/>
      <c r="W56" s="27"/>
      <c r="X56" s="78" t="str">
        <f t="shared" si="9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26</v>
      </c>
      <c r="C57" s="29" t="s">
        <v>495</v>
      </c>
      <c r="D57" s="30" t="s">
        <v>364</v>
      </c>
      <c r="E57" s="31" t="s">
        <v>284</v>
      </c>
      <c r="F57" s="32" t="s">
        <v>496</v>
      </c>
      <c r="G57" s="29" t="s">
        <v>249</v>
      </c>
      <c r="H57" s="33">
        <v>7</v>
      </c>
      <c r="I57" s="33">
        <v>6</v>
      </c>
      <c r="J57" s="33" t="s">
        <v>28</v>
      </c>
      <c r="K57" s="33">
        <v>6</v>
      </c>
      <c r="L57" s="41"/>
      <c r="M57" s="41"/>
      <c r="N57" s="41"/>
      <c r="O57" s="110"/>
      <c r="P57" s="35">
        <v>3</v>
      </c>
      <c r="Q57" s="36">
        <f t="shared" si="5"/>
        <v>4.5999999999999996</v>
      </c>
      <c r="R57" s="37" t="str">
        <f t="shared" si="6"/>
        <v>D</v>
      </c>
      <c r="S57" s="38" t="str">
        <f t="shared" si="7"/>
        <v>Trung bình yếu</v>
      </c>
      <c r="T57" s="39" t="str">
        <f t="shared" si="8"/>
        <v/>
      </c>
      <c r="U57" s="91" t="s">
        <v>613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1</v>
      </c>
      <c r="C58" s="29" t="s">
        <v>419</v>
      </c>
      <c r="D58" s="30" t="s">
        <v>420</v>
      </c>
      <c r="E58" s="31" t="s">
        <v>61</v>
      </c>
      <c r="F58" s="32" t="s">
        <v>421</v>
      </c>
      <c r="G58" s="29" t="s">
        <v>206</v>
      </c>
      <c r="H58" s="33">
        <v>7</v>
      </c>
      <c r="I58" s="33">
        <v>6</v>
      </c>
      <c r="J58" s="33" t="s">
        <v>28</v>
      </c>
      <c r="K58" s="33">
        <v>6</v>
      </c>
      <c r="L58" s="34"/>
      <c r="M58" s="34"/>
      <c r="N58" s="34"/>
      <c r="O58" s="110"/>
      <c r="P58" s="114">
        <v>2.25</v>
      </c>
      <c r="Q58" s="36">
        <f t="shared" si="5"/>
        <v>4.2</v>
      </c>
      <c r="R58" s="37" t="str">
        <f t="shared" si="6"/>
        <v>D</v>
      </c>
      <c r="S58" s="37" t="str">
        <f t="shared" si="7"/>
        <v>Trung bình yếu</v>
      </c>
      <c r="T58" s="39" t="str">
        <f t="shared" si="8"/>
        <v/>
      </c>
      <c r="U58" s="91" t="s">
        <v>613</v>
      </c>
      <c r="V58" s="3"/>
      <c r="W58" s="27"/>
      <c r="X58" s="78" t="str">
        <f t="shared" si="9"/>
        <v>Đạt</v>
      </c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</row>
    <row r="59" spans="2:39" ht="30" customHeight="1">
      <c r="B59" s="28">
        <v>23</v>
      </c>
      <c r="C59" s="29" t="s">
        <v>485</v>
      </c>
      <c r="D59" s="30" t="s">
        <v>486</v>
      </c>
      <c r="E59" s="31" t="s">
        <v>99</v>
      </c>
      <c r="F59" s="32" t="s">
        <v>487</v>
      </c>
      <c r="G59" s="29" t="s">
        <v>206</v>
      </c>
      <c r="H59" s="33">
        <v>7</v>
      </c>
      <c r="I59" s="33">
        <v>6</v>
      </c>
      <c r="J59" s="33" t="s">
        <v>28</v>
      </c>
      <c r="K59" s="33">
        <v>6</v>
      </c>
      <c r="L59" s="41"/>
      <c r="M59" s="41"/>
      <c r="N59" s="41"/>
      <c r="O59" s="110"/>
      <c r="P59" s="35">
        <v>3.5</v>
      </c>
      <c r="Q59" s="36">
        <f t="shared" si="5"/>
        <v>4.9000000000000004</v>
      </c>
      <c r="R59" s="37" t="str">
        <f t="shared" si="6"/>
        <v>D</v>
      </c>
      <c r="S59" s="38" t="str">
        <f t="shared" si="7"/>
        <v>Trung bình yếu</v>
      </c>
      <c r="T59" s="39" t="str">
        <f t="shared" si="8"/>
        <v/>
      </c>
      <c r="U59" s="91" t="s">
        <v>613</v>
      </c>
      <c r="V59" s="3"/>
      <c r="W59" s="27"/>
      <c r="X59" s="78" t="str">
        <f t="shared" si="9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29</v>
      </c>
      <c r="C60" s="29" t="s">
        <v>500</v>
      </c>
      <c r="D60" s="30" t="s">
        <v>501</v>
      </c>
      <c r="E60" s="31" t="s">
        <v>108</v>
      </c>
      <c r="F60" s="32" t="s">
        <v>502</v>
      </c>
      <c r="G60" s="29" t="s">
        <v>199</v>
      </c>
      <c r="H60" s="33">
        <v>7</v>
      </c>
      <c r="I60" s="33">
        <v>6</v>
      </c>
      <c r="J60" s="33" t="s">
        <v>28</v>
      </c>
      <c r="K60" s="33">
        <v>6</v>
      </c>
      <c r="L60" s="41"/>
      <c r="M60" s="41"/>
      <c r="N60" s="41"/>
      <c r="O60" s="110"/>
      <c r="P60" s="35">
        <v>2</v>
      </c>
      <c r="Q60" s="36">
        <f t="shared" si="5"/>
        <v>4.0999999999999996</v>
      </c>
      <c r="R60" s="37" t="str">
        <f t="shared" si="6"/>
        <v>D</v>
      </c>
      <c r="S60" s="38" t="str">
        <f t="shared" si="7"/>
        <v>Trung bình yếu</v>
      </c>
      <c r="T60" s="39" t="str">
        <f t="shared" si="8"/>
        <v/>
      </c>
      <c r="U60" s="91" t="s">
        <v>613</v>
      </c>
      <c r="V60" s="3"/>
      <c r="W60" s="27"/>
      <c r="X60" s="78" t="str">
        <f t="shared" si="9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28</v>
      </c>
      <c r="C61" s="29" t="s">
        <v>498</v>
      </c>
      <c r="D61" s="30" t="s">
        <v>208</v>
      </c>
      <c r="E61" s="31" t="s">
        <v>108</v>
      </c>
      <c r="F61" s="32" t="s">
        <v>499</v>
      </c>
      <c r="G61" s="29" t="s">
        <v>299</v>
      </c>
      <c r="H61" s="33">
        <v>7</v>
      </c>
      <c r="I61" s="33">
        <v>6</v>
      </c>
      <c r="J61" s="33" t="s">
        <v>28</v>
      </c>
      <c r="K61" s="33">
        <v>6</v>
      </c>
      <c r="L61" s="41"/>
      <c r="M61" s="41"/>
      <c r="N61" s="41"/>
      <c r="O61" s="110"/>
      <c r="P61" s="35">
        <v>3.5</v>
      </c>
      <c r="Q61" s="36">
        <f t="shared" si="5"/>
        <v>4.9000000000000004</v>
      </c>
      <c r="R61" s="37" t="str">
        <f t="shared" si="6"/>
        <v>D</v>
      </c>
      <c r="S61" s="38" t="str">
        <f t="shared" si="7"/>
        <v>Trung bình yếu</v>
      </c>
      <c r="T61" s="39" t="str">
        <f t="shared" si="8"/>
        <v/>
      </c>
      <c r="U61" s="91" t="s">
        <v>613</v>
      </c>
      <c r="V61" s="3"/>
      <c r="W61" s="27"/>
      <c r="X61" s="78" t="str">
        <f t="shared" si="9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3</v>
      </c>
      <c r="C62" s="29" t="s">
        <v>425</v>
      </c>
      <c r="D62" s="30" t="s">
        <v>87</v>
      </c>
      <c r="E62" s="31" t="s">
        <v>61</v>
      </c>
      <c r="F62" s="32" t="s">
        <v>426</v>
      </c>
      <c r="G62" s="29" t="s">
        <v>275</v>
      </c>
      <c r="H62" s="33">
        <v>7</v>
      </c>
      <c r="I62" s="33">
        <v>7</v>
      </c>
      <c r="J62" s="33" t="s">
        <v>28</v>
      </c>
      <c r="K62" s="33">
        <v>7</v>
      </c>
      <c r="L62" s="41"/>
      <c r="M62" s="41"/>
      <c r="N62" s="41"/>
      <c r="O62" s="110"/>
      <c r="P62" s="35">
        <v>5</v>
      </c>
      <c r="Q62" s="36">
        <f t="shared" si="5"/>
        <v>6</v>
      </c>
      <c r="R62" s="37" t="str">
        <f t="shared" si="6"/>
        <v>C</v>
      </c>
      <c r="S62" s="38" t="str">
        <f t="shared" si="7"/>
        <v>Trung bình</v>
      </c>
      <c r="T62" s="39" t="str">
        <f t="shared" si="8"/>
        <v/>
      </c>
      <c r="U62" s="91" t="s">
        <v>613</v>
      </c>
      <c r="V62" s="3"/>
      <c r="W62" s="27"/>
      <c r="X62" s="78" t="str">
        <f t="shared" si="9"/>
        <v>Đạt</v>
      </c>
      <c r="Y62" s="79"/>
      <c r="Z62" s="79"/>
      <c r="AA62" s="96"/>
      <c r="AB62" s="68"/>
      <c r="AC62" s="68"/>
      <c r="AD62" s="68"/>
      <c r="AE62" s="80"/>
      <c r="AF62" s="68"/>
      <c r="AG62" s="81"/>
      <c r="AH62" s="82"/>
      <c r="AI62" s="81"/>
      <c r="AJ62" s="82"/>
      <c r="AK62" s="81"/>
      <c r="AL62" s="68"/>
      <c r="AM62" s="80"/>
    </row>
    <row r="63" spans="2:39" ht="30" customHeight="1">
      <c r="B63" s="28">
        <v>15</v>
      </c>
      <c r="C63" s="29" t="s">
        <v>461</v>
      </c>
      <c r="D63" s="30" t="s">
        <v>462</v>
      </c>
      <c r="E63" s="31" t="s">
        <v>91</v>
      </c>
      <c r="F63" s="32" t="s">
        <v>463</v>
      </c>
      <c r="G63" s="29" t="s">
        <v>213</v>
      </c>
      <c r="H63" s="33">
        <v>7</v>
      </c>
      <c r="I63" s="33">
        <v>8</v>
      </c>
      <c r="J63" s="33" t="s">
        <v>28</v>
      </c>
      <c r="K63" s="33">
        <v>8</v>
      </c>
      <c r="L63" s="41"/>
      <c r="M63" s="41"/>
      <c r="N63" s="41"/>
      <c r="O63" s="110"/>
      <c r="P63" s="35">
        <v>5.5</v>
      </c>
      <c r="Q63" s="36">
        <f t="shared" si="5"/>
        <v>6.7</v>
      </c>
      <c r="R63" s="37" t="str">
        <f t="shared" si="6"/>
        <v>C+</v>
      </c>
      <c r="S63" s="38" t="str">
        <f t="shared" si="7"/>
        <v>Trung bình</v>
      </c>
      <c r="T63" s="39" t="str">
        <f t="shared" si="8"/>
        <v/>
      </c>
      <c r="U63" s="91" t="s">
        <v>613</v>
      </c>
      <c r="V63" s="3"/>
      <c r="W63" s="27"/>
      <c r="X63" s="78" t="str">
        <f t="shared" si="9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4</v>
      </c>
      <c r="C64" s="29" t="s">
        <v>427</v>
      </c>
      <c r="D64" s="30" t="s">
        <v>428</v>
      </c>
      <c r="E64" s="31" t="s">
        <v>61</v>
      </c>
      <c r="F64" s="32" t="s">
        <v>429</v>
      </c>
      <c r="G64" s="29" t="s">
        <v>359</v>
      </c>
      <c r="H64" s="33">
        <v>7</v>
      </c>
      <c r="I64" s="33">
        <v>6</v>
      </c>
      <c r="J64" s="33" t="s">
        <v>28</v>
      </c>
      <c r="K64" s="33">
        <v>6</v>
      </c>
      <c r="L64" s="41"/>
      <c r="M64" s="41"/>
      <c r="N64" s="41"/>
      <c r="O64" s="110"/>
      <c r="P64" s="35">
        <v>6.5</v>
      </c>
      <c r="Q64" s="36">
        <f t="shared" si="5"/>
        <v>6.4</v>
      </c>
      <c r="R64" s="37" t="str">
        <f t="shared" si="6"/>
        <v>C</v>
      </c>
      <c r="S64" s="38" t="str">
        <f t="shared" si="7"/>
        <v>Trung bình</v>
      </c>
      <c r="T64" s="39" t="str">
        <f t="shared" si="8"/>
        <v/>
      </c>
      <c r="U64" s="91" t="s">
        <v>613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30</v>
      </c>
      <c r="C65" s="29" t="s">
        <v>503</v>
      </c>
      <c r="D65" s="30" t="s">
        <v>504</v>
      </c>
      <c r="E65" s="31" t="s">
        <v>112</v>
      </c>
      <c r="F65" s="32" t="s">
        <v>505</v>
      </c>
      <c r="G65" s="29" t="s">
        <v>213</v>
      </c>
      <c r="H65" s="33">
        <v>8</v>
      </c>
      <c r="I65" s="33">
        <v>8</v>
      </c>
      <c r="J65" s="33" t="s">
        <v>28</v>
      </c>
      <c r="K65" s="33">
        <v>8</v>
      </c>
      <c r="L65" s="41"/>
      <c r="M65" s="41"/>
      <c r="N65" s="41"/>
      <c r="O65" s="110"/>
      <c r="P65" s="35">
        <v>7</v>
      </c>
      <c r="Q65" s="36">
        <f t="shared" si="5"/>
        <v>7.5</v>
      </c>
      <c r="R65" s="37" t="str">
        <f t="shared" si="6"/>
        <v>B</v>
      </c>
      <c r="S65" s="38" t="str">
        <f t="shared" si="7"/>
        <v>Khá</v>
      </c>
      <c r="T65" s="39" t="str">
        <f t="shared" si="8"/>
        <v/>
      </c>
      <c r="U65" s="91" t="s">
        <v>613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2</v>
      </c>
      <c r="C66" s="29" t="s">
        <v>422</v>
      </c>
      <c r="D66" s="30" t="s">
        <v>423</v>
      </c>
      <c r="E66" s="31" t="s">
        <v>61</v>
      </c>
      <c r="F66" s="32" t="s">
        <v>424</v>
      </c>
      <c r="G66" s="29" t="s">
        <v>359</v>
      </c>
      <c r="H66" s="33">
        <v>7</v>
      </c>
      <c r="I66" s="33">
        <v>7</v>
      </c>
      <c r="J66" s="33" t="s">
        <v>28</v>
      </c>
      <c r="K66" s="33">
        <v>7</v>
      </c>
      <c r="L66" s="34"/>
      <c r="M66" s="34"/>
      <c r="N66" s="34"/>
      <c r="O66" s="110"/>
      <c r="P66" s="35">
        <v>4</v>
      </c>
      <c r="Q66" s="36">
        <f t="shared" si="5"/>
        <v>5.5</v>
      </c>
      <c r="R66" s="37" t="str">
        <f t="shared" si="6"/>
        <v>C</v>
      </c>
      <c r="S66" s="38" t="str">
        <f t="shared" si="7"/>
        <v>Trung bình</v>
      </c>
      <c r="T66" s="39" t="str">
        <f t="shared" si="8"/>
        <v/>
      </c>
      <c r="U66" s="91" t="s">
        <v>613</v>
      </c>
      <c r="V66" s="3"/>
      <c r="W66" s="27"/>
      <c r="X66" s="78" t="str">
        <f t="shared" si="9"/>
        <v>Đạt</v>
      </c>
      <c r="Y66" s="77"/>
      <c r="Z66" s="77"/>
      <c r="AA66" s="77"/>
      <c r="AB66" s="69"/>
      <c r="AC66" s="69"/>
      <c r="AD66" s="69"/>
      <c r="AE66" s="69"/>
      <c r="AF66" s="68"/>
      <c r="AG66" s="69"/>
      <c r="AH66" s="69"/>
      <c r="AI66" s="69"/>
      <c r="AJ66" s="69"/>
      <c r="AK66" s="69"/>
      <c r="AL66" s="69"/>
      <c r="AM66" s="70"/>
    </row>
    <row r="67" spans="1:39" ht="30" customHeight="1">
      <c r="B67" s="28">
        <v>5</v>
      </c>
      <c r="C67" s="29" t="s">
        <v>430</v>
      </c>
      <c r="D67" s="30" t="s">
        <v>431</v>
      </c>
      <c r="E67" s="31" t="s">
        <v>432</v>
      </c>
      <c r="F67" s="32" t="s">
        <v>365</v>
      </c>
      <c r="G67" s="29" t="s">
        <v>299</v>
      </c>
      <c r="H67" s="33">
        <v>7</v>
      </c>
      <c r="I67" s="33">
        <v>6</v>
      </c>
      <c r="J67" s="33" t="s">
        <v>28</v>
      </c>
      <c r="K67" s="33">
        <v>6</v>
      </c>
      <c r="L67" s="41"/>
      <c r="M67" s="41"/>
      <c r="N67" s="41"/>
      <c r="O67" s="110"/>
      <c r="P67" s="35">
        <v>9</v>
      </c>
      <c r="Q67" s="36">
        <f t="shared" si="5"/>
        <v>7.6</v>
      </c>
      <c r="R67" s="37" t="str">
        <f t="shared" si="6"/>
        <v>B</v>
      </c>
      <c r="S67" s="38" t="str">
        <f t="shared" si="7"/>
        <v>Khá</v>
      </c>
      <c r="T67" s="39" t="str">
        <f t="shared" si="8"/>
        <v/>
      </c>
      <c r="U67" s="91" t="s">
        <v>613</v>
      </c>
      <c r="V67" s="3"/>
      <c r="W67" s="27"/>
      <c r="X67" s="78" t="str">
        <f t="shared" si="9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16</v>
      </c>
      <c r="C68" s="29" t="s">
        <v>464</v>
      </c>
      <c r="D68" s="30" t="s">
        <v>465</v>
      </c>
      <c r="E68" s="31" t="s">
        <v>91</v>
      </c>
      <c r="F68" s="32" t="s">
        <v>466</v>
      </c>
      <c r="G68" s="29" t="s">
        <v>359</v>
      </c>
      <c r="H68" s="33">
        <v>7</v>
      </c>
      <c r="I68" s="33">
        <v>6</v>
      </c>
      <c r="J68" s="33" t="s">
        <v>28</v>
      </c>
      <c r="K68" s="33">
        <v>6</v>
      </c>
      <c r="L68" s="41"/>
      <c r="M68" s="41"/>
      <c r="N68" s="41"/>
      <c r="O68" s="110"/>
      <c r="P68" s="35">
        <v>5</v>
      </c>
      <c r="Q68" s="36">
        <f t="shared" si="5"/>
        <v>5.6</v>
      </c>
      <c r="R68" s="37" t="str">
        <f t="shared" si="6"/>
        <v>C</v>
      </c>
      <c r="S68" s="38" t="str">
        <f t="shared" si="7"/>
        <v>Trung bình</v>
      </c>
      <c r="T68" s="39" t="str">
        <f t="shared" si="8"/>
        <v/>
      </c>
      <c r="U68" s="91" t="s">
        <v>613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20</v>
      </c>
      <c r="C69" s="29" t="s">
        <v>475</v>
      </c>
      <c r="D69" s="30" t="s">
        <v>188</v>
      </c>
      <c r="E69" s="31" t="s">
        <v>95</v>
      </c>
      <c r="F69" s="32" t="s">
        <v>476</v>
      </c>
      <c r="G69" s="29" t="s">
        <v>359</v>
      </c>
      <c r="H69" s="33">
        <v>7</v>
      </c>
      <c r="I69" s="33">
        <v>6</v>
      </c>
      <c r="J69" s="33" t="s">
        <v>28</v>
      </c>
      <c r="K69" s="33">
        <v>6</v>
      </c>
      <c r="L69" s="41"/>
      <c r="M69" s="41"/>
      <c r="N69" s="41"/>
      <c r="O69" s="110"/>
      <c r="P69" s="35">
        <v>4.25</v>
      </c>
      <c r="Q69" s="36">
        <f t="shared" si="5"/>
        <v>5.2</v>
      </c>
      <c r="R69" s="37" t="str">
        <f t="shared" si="6"/>
        <v>D+</v>
      </c>
      <c r="S69" s="38" t="str">
        <f t="shared" si="7"/>
        <v>Trung bình yếu</v>
      </c>
      <c r="T69" s="39" t="str">
        <f t="shared" si="8"/>
        <v/>
      </c>
      <c r="U69" s="91" t="s">
        <v>613</v>
      </c>
      <c r="V69" s="3"/>
      <c r="W69" s="27"/>
      <c r="X69" s="78" t="str">
        <f t="shared" si="9"/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33</v>
      </c>
      <c r="C70" s="29" t="s">
        <v>511</v>
      </c>
      <c r="D70" s="30" t="s">
        <v>103</v>
      </c>
      <c r="E70" s="31" t="s">
        <v>118</v>
      </c>
      <c r="F70" s="32" t="s">
        <v>512</v>
      </c>
      <c r="G70" s="29" t="s">
        <v>206</v>
      </c>
      <c r="H70" s="33">
        <v>7</v>
      </c>
      <c r="I70" s="33">
        <v>6</v>
      </c>
      <c r="J70" s="33" t="s">
        <v>28</v>
      </c>
      <c r="K70" s="33">
        <v>6</v>
      </c>
      <c r="L70" s="41"/>
      <c r="M70" s="41"/>
      <c r="N70" s="41"/>
      <c r="O70" s="110"/>
      <c r="P70" s="35">
        <v>8</v>
      </c>
      <c r="Q70" s="36">
        <f t="shared" si="5"/>
        <v>7.1</v>
      </c>
      <c r="R70" s="37" t="str">
        <f t="shared" si="6"/>
        <v>B</v>
      </c>
      <c r="S70" s="38" t="str">
        <f t="shared" si="7"/>
        <v>Khá</v>
      </c>
      <c r="T70" s="39" t="str">
        <f t="shared" si="8"/>
        <v/>
      </c>
      <c r="U70" s="91" t="s">
        <v>613</v>
      </c>
      <c r="V70" s="3"/>
      <c r="W70" s="27"/>
      <c r="X70" s="78" t="str">
        <f t="shared" si="9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22</v>
      </c>
      <c r="C71" s="29" t="s">
        <v>481</v>
      </c>
      <c r="D71" s="30" t="s">
        <v>482</v>
      </c>
      <c r="E71" s="31" t="s">
        <v>483</v>
      </c>
      <c r="F71" s="32" t="s">
        <v>484</v>
      </c>
      <c r="G71" s="29" t="s">
        <v>249</v>
      </c>
      <c r="H71" s="33">
        <v>7</v>
      </c>
      <c r="I71" s="33">
        <v>6</v>
      </c>
      <c r="J71" s="33" t="s">
        <v>28</v>
      </c>
      <c r="K71" s="33">
        <v>6</v>
      </c>
      <c r="L71" s="41"/>
      <c r="M71" s="41"/>
      <c r="N71" s="41"/>
      <c r="O71" s="110"/>
      <c r="P71" s="35">
        <v>7.5</v>
      </c>
      <c r="Q71" s="36">
        <f t="shared" si="5"/>
        <v>6.9</v>
      </c>
      <c r="R71" s="37" t="str">
        <f t="shared" si="6"/>
        <v>C+</v>
      </c>
      <c r="S71" s="38" t="str">
        <f t="shared" si="7"/>
        <v>Trung bình</v>
      </c>
      <c r="T71" s="39" t="str">
        <f t="shared" si="8"/>
        <v/>
      </c>
      <c r="U71" s="91" t="s">
        <v>613</v>
      </c>
      <c r="V71" s="3"/>
      <c r="W71" s="27"/>
      <c r="X71" s="78" t="str">
        <f t="shared" si="9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10</v>
      </c>
      <c r="C72" s="29" t="s">
        <v>447</v>
      </c>
      <c r="D72" s="30" t="s">
        <v>448</v>
      </c>
      <c r="E72" s="31" t="s">
        <v>80</v>
      </c>
      <c r="F72" s="32" t="s">
        <v>449</v>
      </c>
      <c r="G72" s="29" t="s">
        <v>339</v>
      </c>
      <c r="H72" s="33">
        <v>7</v>
      </c>
      <c r="I72" s="33">
        <v>6</v>
      </c>
      <c r="J72" s="33" t="s">
        <v>28</v>
      </c>
      <c r="K72" s="33">
        <v>6</v>
      </c>
      <c r="L72" s="41"/>
      <c r="M72" s="41"/>
      <c r="N72" s="41"/>
      <c r="O72" s="110"/>
      <c r="P72" s="35" t="s">
        <v>1933</v>
      </c>
      <c r="Q72" s="36">
        <f t="shared" si="5"/>
        <v>3.1</v>
      </c>
      <c r="R72" s="37" t="str">
        <f t="shared" si="6"/>
        <v>F</v>
      </c>
      <c r="S72" s="38" t="str">
        <f t="shared" si="7"/>
        <v>Kém</v>
      </c>
      <c r="T72" s="39" t="s">
        <v>1935</v>
      </c>
      <c r="U72" s="91" t="s">
        <v>613</v>
      </c>
      <c r="V72" s="3"/>
      <c r="W72" s="27"/>
      <c r="X72" s="78" t="str">
        <f t="shared" si="9"/>
        <v>Học lại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11</v>
      </c>
      <c r="C73" s="29" t="s">
        <v>450</v>
      </c>
      <c r="D73" s="30" t="s">
        <v>451</v>
      </c>
      <c r="E73" s="31" t="s">
        <v>80</v>
      </c>
      <c r="F73" s="32" t="s">
        <v>452</v>
      </c>
      <c r="G73" s="29" t="s">
        <v>206</v>
      </c>
      <c r="H73" s="33">
        <v>7</v>
      </c>
      <c r="I73" s="33">
        <v>7</v>
      </c>
      <c r="J73" s="33" t="s">
        <v>28</v>
      </c>
      <c r="K73" s="33">
        <v>7</v>
      </c>
      <c r="L73" s="41"/>
      <c r="M73" s="41"/>
      <c r="N73" s="41"/>
      <c r="O73" s="110"/>
      <c r="P73" s="35" t="s">
        <v>1933</v>
      </c>
      <c r="Q73" s="36">
        <f t="shared" si="5"/>
        <v>3.5</v>
      </c>
      <c r="R73" s="37" t="str">
        <f t="shared" si="6"/>
        <v>F</v>
      </c>
      <c r="S73" s="38" t="str">
        <f t="shared" si="7"/>
        <v>Kém</v>
      </c>
      <c r="T73" s="39" t="s">
        <v>1935</v>
      </c>
      <c r="U73" s="91" t="s">
        <v>613</v>
      </c>
      <c r="V73" s="3"/>
      <c r="W73" s="27"/>
      <c r="X73" s="78" t="str">
        <f t="shared" si="9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44</v>
      </c>
      <c r="C74" s="29" t="s">
        <v>543</v>
      </c>
      <c r="D74" s="30" t="s">
        <v>310</v>
      </c>
      <c r="E74" s="31" t="s">
        <v>342</v>
      </c>
      <c r="F74" s="32" t="s">
        <v>544</v>
      </c>
      <c r="G74" s="29" t="s">
        <v>206</v>
      </c>
      <c r="H74" s="33">
        <v>0</v>
      </c>
      <c r="I74" s="33">
        <v>0</v>
      </c>
      <c r="J74" s="33" t="s">
        <v>28</v>
      </c>
      <c r="K74" s="33">
        <v>0</v>
      </c>
      <c r="L74" s="41"/>
      <c r="M74" s="41"/>
      <c r="N74" s="41"/>
      <c r="O74" s="110"/>
      <c r="P74" s="35" t="s">
        <v>1934</v>
      </c>
      <c r="Q74" s="36">
        <f t="shared" ref="Q74:Q75" si="10">ROUND(SUMPRODUCT(H74:P74,$H$9:$P$9)/100,1)</f>
        <v>0</v>
      </c>
      <c r="R74" s="37" t="str">
        <f t="shared" si="6"/>
        <v>F</v>
      </c>
      <c r="S74" s="38" t="str">
        <f t="shared" si="7"/>
        <v>Kém</v>
      </c>
      <c r="T74" s="39" t="str">
        <f>+IF(OR($H74=0,$I74=0,$J74=0,$K74=0),"Không đủ ĐKDT","")</f>
        <v>Không đủ ĐKDT</v>
      </c>
      <c r="U74" s="91" t="s">
        <v>614</v>
      </c>
      <c r="V74" s="3"/>
      <c r="W74" s="27"/>
      <c r="X74" s="78" t="str">
        <f t="shared" si="9"/>
        <v>Học lại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46</v>
      </c>
      <c r="C75" s="29" t="s">
        <v>548</v>
      </c>
      <c r="D75" s="30" t="s">
        <v>549</v>
      </c>
      <c r="E75" s="31" t="s">
        <v>345</v>
      </c>
      <c r="F75" s="32" t="s">
        <v>550</v>
      </c>
      <c r="G75" s="29" t="s">
        <v>213</v>
      </c>
      <c r="H75" s="33">
        <v>6</v>
      </c>
      <c r="I75" s="33">
        <v>6</v>
      </c>
      <c r="J75" s="33" t="s">
        <v>28</v>
      </c>
      <c r="K75" s="33">
        <v>6</v>
      </c>
      <c r="L75" s="41"/>
      <c r="M75" s="41"/>
      <c r="N75" s="41"/>
      <c r="O75" s="110"/>
      <c r="P75" s="35" t="s">
        <v>1933</v>
      </c>
      <c r="Q75" s="36">
        <f t="shared" si="10"/>
        <v>3</v>
      </c>
      <c r="R75" s="37" t="str">
        <f t="shared" si="6"/>
        <v>F</v>
      </c>
      <c r="S75" s="38" t="str">
        <f t="shared" si="7"/>
        <v>Kém</v>
      </c>
      <c r="T75" s="39" t="s">
        <v>1935</v>
      </c>
      <c r="U75" s="91" t="s">
        <v>614</v>
      </c>
      <c r="V75" s="3"/>
      <c r="W75" s="27"/>
      <c r="X75" s="78" t="str">
        <f t="shared" si="9"/>
        <v>Học lại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9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47"/>
      <c r="V76" s="3"/>
    </row>
    <row r="77" spans="1:39" hidden="1">
      <c r="A77" s="2"/>
      <c r="B77" s="153" t="s">
        <v>29</v>
      </c>
      <c r="C77" s="15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47"/>
      <c r="V77" s="3"/>
    </row>
    <row r="78" spans="1:39" ht="16.5" hidden="1" customHeight="1">
      <c r="A78" s="2"/>
      <c r="B78" s="48" t="s">
        <v>30</v>
      </c>
      <c r="C78" s="48"/>
      <c r="D78" s="49">
        <f>+$AA$8</f>
        <v>66</v>
      </c>
      <c r="E78" s="50" t="s">
        <v>31</v>
      </c>
      <c r="F78" s="124" t="s">
        <v>32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1">
        <f>$AA$8 -COUNTIF($T$9:$T$265,"Vắng") -COUNTIF($T$9:$T$265,"Vắng có phép") - COUNTIF($T$9:$T$265,"Đình chỉ thi") - COUNTIF($T$9:$T$265,"Không đủ ĐKDT")</f>
        <v>62</v>
      </c>
      <c r="Q78" s="51"/>
      <c r="R78" s="51"/>
      <c r="S78" s="52"/>
      <c r="T78" s="53" t="s">
        <v>31</v>
      </c>
      <c r="U78" s="52"/>
      <c r="V78" s="3"/>
    </row>
    <row r="79" spans="1:39" ht="16.5" hidden="1" customHeight="1">
      <c r="A79" s="2"/>
      <c r="B79" s="48" t="s">
        <v>33</v>
      </c>
      <c r="C79" s="48"/>
      <c r="D79" s="49">
        <f>+$AL$8</f>
        <v>57</v>
      </c>
      <c r="E79" s="50" t="s">
        <v>31</v>
      </c>
      <c r="F79" s="124" t="s">
        <v>34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4">
        <f>COUNTIF($T$9:$T$141,"Vắng")</f>
        <v>3</v>
      </c>
      <c r="Q79" s="54"/>
      <c r="R79" s="54"/>
      <c r="S79" s="55"/>
      <c r="T79" s="53" t="s">
        <v>31</v>
      </c>
      <c r="U79" s="55"/>
      <c r="V79" s="3"/>
    </row>
    <row r="80" spans="1:39" ht="16.5" hidden="1" customHeight="1">
      <c r="A80" s="2"/>
      <c r="B80" s="48" t="s">
        <v>48</v>
      </c>
      <c r="C80" s="48"/>
      <c r="D80" s="64">
        <f>COUNTIF(X10:X75,"Học lại")</f>
        <v>9</v>
      </c>
      <c r="E80" s="50" t="s">
        <v>31</v>
      </c>
      <c r="F80" s="124" t="s">
        <v>49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1">
        <f>COUNTIF($T$9:$T$141,"Vắng có phép")</f>
        <v>0</v>
      </c>
      <c r="Q80" s="51"/>
      <c r="R80" s="51"/>
      <c r="S80" s="52"/>
      <c r="T80" s="53" t="s">
        <v>31</v>
      </c>
      <c r="U80" s="52"/>
      <c r="V80" s="3"/>
    </row>
    <row r="81" spans="1:39" ht="3" hidden="1" customHeight="1">
      <c r="A81" s="2"/>
      <c r="B81" s="42"/>
      <c r="C81" s="43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111"/>
      <c r="P81" s="47"/>
      <c r="Q81" s="47"/>
      <c r="R81" s="47"/>
      <c r="S81" s="47"/>
      <c r="T81" s="47"/>
      <c r="U81" s="47"/>
      <c r="V81" s="3"/>
    </row>
    <row r="82" spans="1:39" ht="15.75" hidden="1">
      <c r="B82" s="83" t="s">
        <v>50</v>
      </c>
      <c r="C82" s="83"/>
      <c r="D82" s="84">
        <f>COUNTIF(X10:X75,"Thi lại")</f>
        <v>0</v>
      </c>
      <c r="E82" s="85" t="s">
        <v>31</v>
      </c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24.75" hidden="1" customHeight="1">
      <c r="B83" s="83"/>
      <c r="C83" s="83"/>
      <c r="D83" s="84"/>
      <c r="E83" s="85"/>
      <c r="F83" s="3"/>
      <c r="G83" s="3"/>
      <c r="H83" s="3"/>
      <c r="I83" s="3"/>
      <c r="J83" s="155" t="s">
        <v>51</v>
      </c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15.75" hidden="1">
      <c r="A84" s="56"/>
      <c r="B84" s="144" t="s">
        <v>35</v>
      </c>
      <c r="C84" s="144"/>
      <c r="D84" s="144"/>
      <c r="E84" s="144"/>
      <c r="F84" s="144"/>
      <c r="G84" s="144"/>
      <c r="H84" s="144"/>
      <c r="I84" s="57"/>
      <c r="J84" s="156" t="s">
        <v>36</v>
      </c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4.5" hidden="1" customHeight="1">
      <c r="A85" s="2"/>
      <c r="B85" s="42"/>
      <c r="C85" s="58"/>
      <c r="D85" s="58"/>
      <c r="E85" s="59"/>
      <c r="F85" s="59"/>
      <c r="G85" s="59"/>
      <c r="H85" s="60"/>
      <c r="I85" s="61"/>
      <c r="J85" s="61"/>
      <c r="K85" s="3"/>
      <c r="L85" s="3"/>
      <c r="M85" s="3"/>
      <c r="N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44" t="s">
        <v>37</v>
      </c>
      <c r="C86" s="144"/>
      <c r="D86" s="145" t="s">
        <v>38</v>
      </c>
      <c r="E86" s="145"/>
      <c r="F86" s="145"/>
      <c r="G86" s="145"/>
      <c r="H86" s="145"/>
      <c r="I86" s="61"/>
      <c r="J86" s="61"/>
      <c r="K86" s="47"/>
      <c r="L86" s="47"/>
      <c r="M86" s="47"/>
      <c r="N86" s="47"/>
      <c r="O86" s="111"/>
      <c r="P86" s="47"/>
      <c r="Q86" s="47"/>
      <c r="R86" s="47"/>
      <c r="S86" s="47"/>
      <c r="T86" s="47"/>
      <c r="U86" s="47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3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3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3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3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18" hidden="1" customHeight="1">
      <c r="A92" s="1"/>
      <c r="B92" s="158" t="s">
        <v>39</v>
      </c>
      <c r="C92" s="158"/>
      <c r="D92" s="158" t="s">
        <v>52</v>
      </c>
      <c r="E92" s="158"/>
      <c r="F92" s="158"/>
      <c r="G92" s="158"/>
      <c r="H92" s="158"/>
      <c r="I92" s="158"/>
      <c r="J92" s="158" t="s">
        <v>40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3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3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21.75" customHeight="1">
      <c r="A95" s="1"/>
      <c r="B95" s="144"/>
      <c r="C95" s="144"/>
      <c r="D95" s="144"/>
      <c r="E95" s="144"/>
      <c r="F95" s="144"/>
      <c r="G95" s="144"/>
      <c r="H95" s="144"/>
      <c r="I95" s="57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5.75">
      <c r="A96" s="1"/>
      <c r="B96" s="42"/>
      <c r="C96" s="58"/>
      <c r="D96" s="58"/>
      <c r="E96" s="59"/>
      <c r="F96" s="59"/>
      <c r="G96" s="59"/>
      <c r="H96" s="60"/>
      <c r="I96" s="61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144"/>
      <c r="C97" s="144"/>
      <c r="D97" s="145"/>
      <c r="E97" s="145"/>
      <c r="F97" s="145"/>
      <c r="G97" s="145"/>
      <c r="H97" s="145"/>
      <c r="I97" s="61"/>
      <c r="J97" s="61"/>
      <c r="K97" s="47"/>
      <c r="L97" s="47"/>
      <c r="M97" s="47"/>
      <c r="N97" s="47"/>
      <c r="O97" s="111"/>
      <c r="P97" s="47"/>
      <c r="Q97" s="47"/>
      <c r="R97" s="47"/>
      <c r="S97" s="47"/>
      <c r="T97" s="47"/>
      <c r="U97" s="47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12"/>
      <c r="P98" s="3"/>
      <c r="Q98" s="3"/>
      <c r="R98" s="3"/>
      <c r="S98" s="3"/>
      <c r="T98" s="3"/>
      <c r="U98" s="3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101" spans="1:39" ht="59.25" customHeight="1"/>
    <row r="102" spans="1:39" ht="15.75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O10:O75"/>
  </sortState>
  <mergeCells count="58">
    <mergeCell ref="B1:G1"/>
    <mergeCell ref="H1:U1"/>
    <mergeCell ref="B2:G2"/>
    <mergeCell ref="H2:U2"/>
    <mergeCell ref="B4:C4"/>
    <mergeCell ref="N4:U4"/>
    <mergeCell ref="AL4:AM6"/>
    <mergeCell ref="B5:C5"/>
    <mergeCell ref="Y4:Y7"/>
    <mergeCell ref="Z4:Z7"/>
    <mergeCell ref="AA4:AA7"/>
    <mergeCell ref="AB4:AE6"/>
    <mergeCell ref="AF4:AG6"/>
    <mergeCell ref="AH4:AI6"/>
    <mergeCell ref="N5:U5"/>
    <mergeCell ref="G5:I5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27" priority="4" operator="greaterThan">
      <formula>10</formula>
    </cfRule>
  </conditionalFormatting>
  <conditionalFormatting sqref="O97:O1048576 O1:O4 O6:O95">
    <cfRule type="duplicateValues" dxfId="26" priority="3"/>
  </conditionalFormatting>
  <conditionalFormatting sqref="C1:C1048576">
    <cfRule type="duplicateValues" dxfId="25" priority="2"/>
  </conditionalFormatting>
  <conditionalFormatting sqref="O1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1"/>
  <sheetViews>
    <sheetView workbookViewId="0">
      <pane ySplit="3" topLeftCell="A92" activePane="bottomLeft" state="frozen"/>
      <selection activeCell="A6" sqref="A6:XFD6"/>
      <selection pane="bottomLeft" activeCell="A82" sqref="A82:XFD101"/>
    </sheetView>
  </sheetViews>
  <sheetFormatPr defaultColWidth="9" defaultRowHeight="22.5"/>
  <cols>
    <col min="1" max="1" width="0.125" style="1" customWidth="1"/>
    <col min="2" max="2" width="4" style="1" customWidth="1"/>
    <col min="3" max="3" width="11.625" style="1" customWidth="1"/>
    <col min="4" max="4" width="14.875" style="1" customWidth="1"/>
    <col min="5" max="5" width="7.25" style="1" customWidth="1"/>
    <col min="6" max="6" width="9.375" style="1" hidden="1" customWidth="1"/>
    <col min="7" max="7" width="12" style="1" customWidth="1"/>
    <col min="8" max="8" width="5.375" style="1" customWidth="1"/>
    <col min="9" max="9" width="4.875" style="1" customWidth="1"/>
    <col min="10" max="10" width="4.375" style="1" hidden="1" customWidth="1"/>
    <col min="11" max="11" width="4.375" style="1" customWidth="1"/>
    <col min="12" max="12" width="5.125" style="1" hidden="1" customWidth="1"/>
    <col min="13" max="13" width="5.875" style="1" hidden="1" customWidth="1"/>
    <col min="14" max="14" width="5.625" style="1" hidden="1" customWidth="1"/>
    <col min="15" max="15" width="15.125" style="112" hidden="1" customWidth="1"/>
    <col min="16" max="16" width="8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5" style="1" customWidth="1"/>
    <col min="21" max="21" width="6.62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615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946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ELE1330-07</v>
      </c>
      <c r="AA8" s="73">
        <f>+$AJ$8+$AL$8+$AH$8</f>
        <v>65</v>
      </c>
      <c r="AB8" s="67">
        <f>COUNTIF($T$9:$T$134,"Khiển trách")</f>
        <v>0</v>
      </c>
      <c r="AC8" s="67">
        <f>COUNTIF($T$9:$T$134,"Cảnh cáo")</f>
        <v>0</v>
      </c>
      <c r="AD8" s="67">
        <f>COUNTIF($T$9:$T$134,"Đình chỉ thi")</f>
        <v>0</v>
      </c>
      <c r="AE8" s="74">
        <f>+($AB$8+$AC$8+$AD$8)/$AA$8*100%</f>
        <v>0</v>
      </c>
      <c r="AF8" s="67">
        <f>SUM(COUNTIF($T$9:$T$132,"Vắng"),COUNTIF($T$9:$T$132,"Vắng có phép"))</f>
        <v>4</v>
      </c>
      <c r="AG8" s="75">
        <f>+$AF$8/$AA$8</f>
        <v>6.1538461538461542E-2</v>
      </c>
      <c r="AH8" s="76">
        <f>COUNTIF($X$9:$X$132,"Thi lại")</f>
        <v>0</v>
      </c>
      <c r="AI8" s="75">
        <f>+$AH$8/$AA$8</f>
        <v>0</v>
      </c>
      <c r="AJ8" s="76">
        <f>COUNTIF($X$9:$X$133,"Học lại")</f>
        <v>30</v>
      </c>
      <c r="AK8" s="75">
        <f>+$AJ$8/$AA$8</f>
        <v>0.46153846153846156</v>
      </c>
      <c r="AL8" s="67">
        <f>COUNTIF($X$10:$X$133,"Đạt")</f>
        <v>35</v>
      </c>
      <c r="AM8" s="74">
        <f>+$AL$8/$AA$8</f>
        <v>0.53846153846153844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24.95" customHeight="1">
      <c r="B10" s="17">
        <v>1</v>
      </c>
      <c r="C10" s="18" t="s">
        <v>787</v>
      </c>
      <c r="D10" s="19" t="s">
        <v>788</v>
      </c>
      <c r="E10" s="20" t="s">
        <v>61</v>
      </c>
      <c r="F10" s="21" t="s">
        <v>311</v>
      </c>
      <c r="G10" s="18" t="s">
        <v>210</v>
      </c>
      <c r="H10" s="22">
        <v>7</v>
      </c>
      <c r="I10" s="22">
        <v>6</v>
      </c>
      <c r="J10" s="22" t="s">
        <v>28</v>
      </c>
      <c r="K10" s="22">
        <v>1</v>
      </c>
      <c r="L10" s="23"/>
      <c r="M10" s="23"/>
      <c r="N10" s="23"/>
      <c r="O10" s="109"/>
      <c r="P10" s="119">
        <v>0</v>
      </c>
      <c r="Q10" s="24">
        <f t="shared" ref="Q10:Q41" si="0">ROUND(SUMPRODUCT(H10:P10,$H$9:$P$9)/100,1)</f>
        <v>2.1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6" t="str">
        <f t="shared" ref="T10:T39" si="3">+IF(OR($H10=0,$I10=0,$J10=0,$K10=0),"Không đủ ĐKDT","")</f>
        <v/>
      </c>
      <c r="U10" s="88" t="s">
        <v>943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24.95" customHeight="1">
      <c r="B11" s="28">
        <v>2</v>
      </c>
      <c r="C11" s="29" t="s">
        <v>789</v>
      </c>
      <c r="D11" s="30" t="s">
        <v>197</v>
      </c>
      <c r="E11" s="31" t="s">
        <v>61</v>
      </c>
      <c r="F11" s="32" t="s">
        <v>790</v>
      </c>
      <c r="G11" s="29" t="s">
        <v>195</v>
      </c>
      <c r="H11" s="33">
        <v>9</v>
      </c>
      <c r="I11" s="33">
        <v>9</v>
      </c>
      <c r="J11" s="33" t="s">
        <v>28</v>
      </c>
      <c r="K11" s="33">
        <v>6</v>
      </c>
      <c r="L11" s="34"/>
      <c r="M11" s="34"/>
      <c r="N11" s="34"/>
      <c r="O11" s="110"/>
      <c r="P11" s="35">
        <v>5</v>
      </c>
      <c r="Q11" s="36">
        <f t="shared" si="0"/>
        <v>6.4</v>
      </c>
      <c r="R11" s="37" t="str">
        <f t="shared" si="1"/>
        <v>C</v>
      </c>
      <c r="S11" s="38" t="str">
        <f t="shared" si="2"/>
        <v>Trung bình</v>
      </c>
      <c r="T11" s="39" t="str">
        <f t="shared" si="3"/>
        <v/>
      </c>
      <c r="U11" s="89" t="s">
        <v>943</v>
      </c>
      <c r="V11" s="3"/>
      <c r="W11" s="27"/>
      <c r="X11" s="78" t="str">
        <f t="shared" si="4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24.95" customHeight="1">
      <c r="B12" s="28">
        <v>3</v>
      </c>
      <c r="C12" s="29" t="s">
        <v>791</v>
      </c>
      <c r="D12" s="30" t="s">
        <v>197</v>
      </c>
      <c r="E12" s="31" t="s">
        <v>61</v>
      </c>
      <c r="F12" s="32" t="s">
        <v>792</v>
      </c>
      <c r="G12" s="29" t="s">
        <v>210</v>
      </c>
      <c r="H12" s="33">
        <v>8</v>
      </c>
      <c r="I12" s="33">
        <v>7</v>
      </c>
      <c r="J12" s="33" t="s">
        <v>28</v>
      </c>
      <c r="K12" s="33">
        <v>2</v>
      </c>
      <c r="L12" s="41"/>
      <c r="M12" s="41"/>
      <c r="N12" s="41"/>
      <c r="O12" s="110"/>
      <c r="P12" s="35">
        <v>1</v>
      </c>
      <c r="Q12" s="36">
        <f t="shared" si="0"/>
        <v>3.1</v>
      </c>
      <c r="R12" s="37" t="str">
        <f t="shared" si="1"/>
        <v>F</v>
      </c>
      <c r="S12" s="38" t="str">
        <f t="shared" si="2"/>
        <v>Kém</v>
      </c>
      <c r="T12" s="39" t="str">
        <f t="shared" si="3"/>
        <v/>
      </c>
      <c r="U12" s="89" t="s">
        <v>943</v>
      </c>
      <c r="V12" s="3"/>
      <c r="W12" s="27"/>
      <c r="X12" s="78" t="str">
        <f t="shared" si="4"/>
        <v>Học lại</v>
      </c>
      <c r="Y12" s="79"/>
      <c r="Z12" s="79"/>
      <c r="AA12" s="121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24.95" customHeight="1">
      <c r="B13" s="28">
        <v>4</v>
      </c>
      <c r="C13" s="29" t="s">
        <v>793</v>
      </c>
      <c r="D13" s="30" t="s">
        <v>304</v>
      </c>
      <c r="E13" s="31" t="s">
        <v>61</v>
      </c>
      <c r="F13" s="32" t="s">
        <v>539</v>
      </c>
      <c r="G13" s="29" t="s">
        <v>206</v>
      </c>
      <c r="H13" s="33">
        <v>9</v>
      </c>
      <c r="I13" s="33">
        <v>4.5</v>
      </c>
      <c r="J13" s="33" t="s">
        <v>28</v>
      </c>
      <c r="K13" s="33">
        <v>2</v>
      </c>
      <c r="L13" s="41"/>
      <c r="M13" s="41"/>
      <c r="N13" s="41"/>
      <c r="O13" s="110"/>
      <c r="P13" s="35">
        <v>2</v>
      </c>
      <c r="Q13" s="36">
        <f t="shared" si="0"/>
        <v>3.2</v>
      </c>
      <c r="R13" s="37" t="str">
        <f t="shared" si="1"/>
        <v>F</v>
      </c>
      <c r="S13" s="38" t="str">
        <f t="shared" si="2"/>
        <v>Kém</v>
      </c>
      <c r="T13" s="39" t="str">
        <f t="shared" si="3"/>
        <v/>
      </c>
      <c r="U13" s="89" t="s">
        <v>943</v>
      </c>
      <c r="V13" s="3"/>
      <c r="W13" s="27"/>
      <c r="X13" s="78" t="str">
        <f t="shared" si="4"/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24.95" customHeight="1">
      <c r="B14" s="28">
        <v>5</v>
      </c>
      <c r="C14" s="29" t="s">
        <v>794</v>
      </c>
      <c r="D14" s="30" t="s">
        <v>795</v>
      </c>
      <c r="E14" s="31" t="s">
        <v>796</v>
      </c>
      <c r="F14" s="32" t="s">
        <v>449</v>
      </c>
      <c r="G14" s="29" t="s">
        <v>210</v>
      </c>
      <c r="H14" s="33">
        <v>9</v>
      </c>
      <c r="I14" s="33">
        <v>7</v>
      </c>
      <c r="J14" s="33" t="s">
        <v>28</v>
      </c>
      <c r="K14" s="33">
        <v>2</v>
      </c>
      <c r="L14" s="41"/>
      <c r="M14" s="41"/>
      <c r="N14" s="41"/>
      <c r="O14" s="110"/>
      <c r="P14" s="35">
        <v>5</v>
      </c>
      <c r="Q14" s="36">
        <f t="shared" si="0"/>
        <v>5.2</v>
      </c>
      <c r="R14" s="37" t="str">
        <f t="shared" si="1"/>
        <v>D+</v>
      </c>
      <c r="S14" s="38" t="str">
        <f t="shared" si="2"/>
        <v>Trung bình yếu</v>
      </c>
      <c r="T14" s="39" t="str">
        <f t="shared" si="3"/>
        <v/>
      </c>
      <c r="U14" s="89" t="s">
        <v>943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24.95" customHeight="1">
      <c r="B15" s="28">
        <v>6</v>
      </c>
      <c r="C15" s="29" t="s">
        <v>797</v>
      </c>
      <c r="D15" s="30" t="s">
        <v>798</v>
      </c>
      <c r="E15" s="31" t="s">
        <v>799</v>
      </c>
      <c r="F15" s="32" t="s">
        <v>800</v>
      </c>
      <c r="G15" s="29" t="s">
        <v>299</v>
      </c>
      <c r="H15" s="33">
        <v>6</v>
      </c>
      <c r="I15" s="33">
        <v>5</v>
      </c>
      <c r="J15" s="33" t="s">
        <v>28</v>
      </c>
      <c r="K15" s="33">
        <v>4</v>
      </c>
      <c r="L15" s="41"/>
      <c r="M15" s="41"/>
      <c r="N15" s="41"/>
      <c r="O15" s="110"/>
      <c r="P15" s="35">
        <v>3.5</v>
      </c>
      <c r="Q15" s="36">
        <f t="shared" si="0"/>
        <v>4.2</v>
      </c>
      <c r="R15" s="37" t="str">
        <f t="shared" si="1"/>
        <v>D</v>
      </c>
      <c r="S15" s="38" t="str">
        <f t="shared" si="2"/>
        <v>Trung bình yếu</v>
      </c>
      <c r="T15" s="39" t="str">
        <f t="shared" si="3"/>
        <v/>
      </c>
      <c r="U15" s="89" t="s">
        <v>943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24.95" customHeight="1">
      <c r="B16" s="28">
        <v>7</v>
      </c>
      <c r="C16" s="29" t="s">
        <v>801</v>
      </c>
      <c r="D16" s="30" t="s">
        <v>802</v>
      </c>
      <c r="E16" s="31" t="s">
        <v>76</v>
      </c>
      <c r="F16" s="32" t="s">
        <v>803</v>
      </c>
      <c r="G16" s="29" t="s">
        <v>213</v>
      </c>
      <c r="H16" s="33">
        <v>7</v>
      </c>
      <c r="I16" s="33">
        <v>3</v>
      </c>
      <c r="J16" s="33" t="s">
        <v>28</v>
      </c>
      <c r="K16" s="33">
        <v>4</v>
      </c>
      <c r="L16" s="41"/>
      <c r="M16" s="41"/>
      <c r="N16" s="41"/>
      <c r="O16" s="110"/>
      <c r="P16" s="35">
        <v>5</v>
      </c>
      <c r="Q16" s="36">
        <f t="shared" si="0"/>
        <v>4.5999999999999996</v>
      </c>
      <c r="R16" s="37" t="str">
        <f t="shared" si="1"/>
        <v>D</v>
      </c>
      <c r="S16" s="38" t="str">
        <f t="shared" si="2"/>
        <v>Trung bình yếu</v>
      </c>
      <c r="T16" s="39" t="str">
        <f t="shared" si="3"/>
        <v/>
      </c>
      <c r="U16" s="89" t="s">
        <v>943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24.95" customHeight="1">
      <c r="B17" s="28">
        <v>8</v>
      </c>
      <c r="C17" s="29" t="s">
        <v>804</v>
      </c>
      <c r="D17" s="30" t="s">
        <v>87</v>
      </c>
      <c r="E17" s="31" t="s">
        <v>80</v>
      </c>
      <c r="F17" s="32" t="s">
        <v>650</v>
      </c>
      <c r="G17" s="29" t="s">
        <v>299</v>
      </c>
      <c r="H17" s="33">
        <v>9</v>
      </c>
      <c r="I17" s="33">
        <v>5</v>
      </c>
      <c r="J17" s="33" t="s">
        <v>28</v>
      </c>
      <c r="K17" s="33">
        <v>4</v>
      </c>
      <c r="L17" s="41"/>
      <c r="M17" s="41"/>
      <c r="N17" s="41"/>
      <c r="O17" s="110"/>
      <c r="P17" s="35">
        <v>4</v>
      </c>
      <c r="Q17" s="36">
        <f t="shared" si="0"/>
        <v>4.7</v>
      </c>
      <c r="R17" s="37" t="str">
        <f t="shared" si="1"/>
        <v>D</v>
      </c>
      <c r="S17" s="38" t="str">
        <f t="shared" si="2"/>
        <v>Trung bình yếu</v>
      </c>
      <c r="T17" s="39" t="str">
        <f t="shared" si="3"/>
        <v/>
      </c>
      <c r="U17" s="89" t="s">
        <v>943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24.95" customHeight="1">
      <c r="B18" s="28">
        <v>9</v>
      </c>
      <c r="C18" s="29" t="s">
        <v>805</v>
      </c>
      <c r="D18" s="30" t="s">
        <v>103</v>
      </c>
      <c r="E18" s="31" t="s">
        <v>80</v>
      </c>
      <c r="F18" s="32" t="s">
        <v>806</v>
      </c>
      <c r="G18" s="29" t="s">
        <v>199</v>
      </c>
      <c r="H18" s="33">
        <v>7</v>
      </c>
      <c r="I18" s="33">
        <v>5</v>
      </c>
      <c r="J18" s="33" t="s">
        <v>28</v>
      </c>
      <c r="K18" s="33">
        <v>4</v>
      </c>
      <c r="L18" s="41"/>
      <c r="M18" s="41"/>
      <c r="N18" s="41"/>
      <c r="O18" s="110"/>
      <c r="P18" s="35">
        <v>3</v>
      </c>
      <c r="Q18" s="36">
        <f t="shared" si="0"/>
        <v>4</v>
      </c>
      <c r="R18" s="37" t="str">
        <f t="shared" si="1"/>
        <v>D</v>
      </c>
      <c r="S18" s="38" t="str">
        <f t="shared" si="2"/>
        <v>Trung bình yếu</v>
      </c>
      <c r="T18" s="39" t="str">
        <f t="shared" si="3"/>
        <v/>
      </c>
      <c r="U18" s="89" t="s">
        <v>943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24.95" customHeight="1">
      <c r="B19" s="28">
        <v>10</v>
      </c>
      <c r="C19" s="29" t="s">
        <v>807</v>
      </c>
      <c r="D19" s="30" t="s">
        <v>808</v>
      </c>
      <c r="E19" s="31" t="s">
        <v>84</v>
      </c>
      <c r="F19" s="32" t="s">
        <v>378</v>
      </c>
      <c r="G19" s="29" t="s">
        <v>257</v>
      </c>
      <c r="H19" s="33">
        <v>9</v>
      </c>
      <c r="I19" s="33">
        <v>6</v>
      </c>
      <c r="J19" s="33" t="s">
        <v>28</v>
      </c>
      <c r="K19" s="33">
        <v>2</v>
      </c>
      <c r="L19" s="41"/>
      <c r="M19" s="41"/>
      <c r="N19" s="41"/>
      <c r="O19" s="110"/>
      <c r="P19" s="35">
        <v>3.5</v>
      </c>
      <c r="Q19" s="36">
        <f t="shared" si="0"/>
        <v>4.3</v>
      </c>
      <c r="R19" s="37" t="str">
        <f t="shared" si="1"/>
        <v>D</v>
      </c>
      <c r="S19" s="38" t="str">
        <f t="shared" si="2"/>
        <v>Trung bình yếu</v>
      </c>
      <c r="T19" s="39" t="str">
        <f t="shared" si="3"/>
        <v/>
      </c>
      <c r="U19" s="89" t="s">
        <v>943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24.95" customHeight="1">
      <c r="B20" s="28">
        <v>11</v>
      </c>
      <c r="C20" s="29" t="s">
        <v>809</v>
      </c>
      <c r="D20" s="30" t="s">
        <v>810</v>
      </c>
      <c r="E20" s="31" t="s">
        <v>91</v>
      </c>
      <c r="F20" s="32" t="s">
        <v>811</v>
      </c>
      <c r="G20" s="29" t="s">
        <v>257</v>
      </c>
      <c r="H20" s="33">
        <v>7</v>
      </c>
      <c r="I20" s="33">
        <v>6</v>
      </c>
      <c r="J20" s="33" t="s">
        <v>28</v>
      </c>
      <c r="K20" s="33">
        <v>2</v>
      </c>
      <c r="L20" s="41"/>
      <c r="M20" s="41"/>
      <c r="N20" s="41"/>
      <c r="O20" s="110"/>
      <c r="P20" s="35">
        <v>5</v>
      </c>
      <c r="Q20" s="36">
        <f t="shared" si="0"/>
        <v>4.8</v>
      </c>
      <c r="R20" s="37" t="str">
        <f t="shared" si="1"/>
        <v>D</v>
      </c>
      <c r="S20" s="38" t="str">
        <f t="shared" si="2"/>
        <v>Trung bình yếu</v>
      </c>
      <c r="T20" s="39" t="str">
        <f t="shared" si="3"/>
        <v/>
      </c>
      <c r="U20" s="89" t="s">
        <v>943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24.95" customHeight="1">
      <c r="B21" s="28">
        <v>12</v>
      </c>
      <c r="C21" s="29" t="s">
        <v>812</v>
      </c>
      <c r="D21" s="30" t="s">
        <v>103</v>
      </c>
      <c r="E21" s="31" t="s">
        <v>91</v>
      </c>
      <c r="F21" s="32" t="s">
        <v>813</v>
      </c>
      <c r="G21" s="29" t="s">
        <v>210</v>
      </c>
      <c r="H21" s="33">
        <v>8</v>
      </c>
      <c r="I21" s="33">
        <v>7</v>
      </c>
      <c r="J21" s="33" t="s">
        <v>28</v>
      </c>
      <c r="K21" s="33">
        <v>2</v>
      </c>
      <c r="L21" s="41"/>
      <c r="M21" s="41"/>
      <c r="N21" s="41"/>
      <c r="O21" s="110"/>
      <c r="P21" s="35">
        <v>1</v>
      </c>
      <c r="Q21" s="36">
        <f t="shared" si="0"/>
        <v>3.1</v>
      </c>
      <c r="R21" s="37" t="str">
        <f t="shared" si="1"/>
        <v>F</v>
      </c>
      <c r="S21" s="38" t="str">
        <f t="shared" si="2"/>
        <v>Kém</v>
      </c>
      <c r="T21" s="39" t="str">
        <f t="shared" si="3"/>
        <v/>
      </c>
      <c r="U21" s="89" t="s">
        <v>943</v>
      </c>
      <c r="V21" s="3"/>
      <c r="W21" s="27"/>
      <c r="X21" s="78" t="str">
        <f t="shared" si="4"/>
        <v>Học lại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24.95" customHeight="1">
      <c r="B22" s="28">
        <v>13</v>
      </c>
      <c r="C22" s="29" t="s">
        <v>814</v>
      </c>
      <c r="D22" s="30" t="s">
        <v>815</v>
      </c>
      <c r="E22" s="31" t="s">
        <v>91</v>
      </c>
      <c r="F22" s="32" t="s">
        <v>585</v>
      </c>
      <c r="G22" s="29" t="s">
        <v>199</v>
      </c>
      <c r="H22" s="33">
        <v>6</v>
      </c>
      <c r="I22" s="33">
        <v>6</v>
      </c>
      <c r="J22" s="33" t="s">
        <v>28</v>
      </c>
      <c r="K22" s="33">
        <v>2</v>
      </c>
      <c r="L22" s="41"/>
      <c r="M22" s="41"/>
      <c r="N22" s="41"/>
      <c r="O22" s="110"/>
      <c r="P22" s="35">
        <v>2</v>
      </c>
      <c r="Q22" s="36">
        <f t="shared" si="0"/>
        <v>3.2</v>
      </c>
      <c r="R22" s="37" t="str">
        <f t="shared" si="1"/>
        <v>F</v>
      </c>
      <c r="S22" s="38" t="str">
        <f t="shared" si="2"/>
        <v>Kém</v>
      </c>
      <c r="T22" s="39" t="str">
        <f t="shared" si="3"/>
        <v/>
      </c>
      <c r="U22" s="89" t="s">
        <v>943</v>
      </c>
      <c r="V22" s="3"/>
      <c r="W22" s="27"/>
      <c r="X22" s="78" t="str">
        <f t="shared" si="4"/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24.95" customHeight="1">
      <c r="B23" s="28">
        <v>14</v>
      </c>
      <c r="C23" s="29" t="s">
        <v>816</v>
      </c>
      <c r="D23" s="30" t="s">
        <v>246</v>
      </c>
      <c r="E23" s="31" t="s">
        <v>95</v>
      </c>
      <c r="F23" s="32" t="s">
        <v>525</v>
      </c>
      <c r="G23" s="29" t="s">
        <v>249</v>
      </c>
      <c r="H23" s="33">
        <v>6</v>
      </c>
      <c r="I23" s="33">
        <v>4</v>
      </c>
      <c r="J23" s="33" t="s">
        <v>28</v>
      </c>
      <c r="K23" s="33">
        <v>4</v>
      </c>
      <c r="L23" s="41"/>
      <c r="M23" s="41"/>
      <c r="N23" s="41"/>
      <c r="O23" s="110"/>
      <c r="P23" s="35">
        <v>1</v>
      </c>
      <c r="Q23" s="36">
        <f t="shared" si="0"/>
        <v>2.7</v>
      </c>
      <c r="R23" s="37" t="str">
        <f t="shared" si="1"/>
        <v>F</v>
      </c>
      <c r="S23" s="38" t="str">
        <f t="shared" si="2"/>
        <v>Kém</v>
      </c>
      <c r="T23" s="39" t="str">
        <f t="shared" si="3"/>
        <v/>
      </c>
      <c r="U23" s="89" t="s">
        <v>943</v>
      </c>
      <c r="V23" s="3"/>
      <c r="W23" s="27"/>
      <c r="X23" s="78" t="str">
        <f t="shared" si="4"/>
        <v>Học lại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24.95" customHeight="1">
      <c r="B24" s="28">
        <v>15</v>
      </c>
      <c r="C24" s="29" t="s">
        <v>817</v>
      </c>
      <c r="D24" s="30" t="s">
        <v>292</v>
      </c>
      <c r="E24" s="31" t="s">
        <v>818</v>
      </c>
      <c r="F24" s="32" t="s">
        <v>819</v>
      </c>
      <c r="G24" s="29" t="s">
        <v>339</v>
      </c>
      <c r="H24" s="33">
        <v>10</v>
      </c>
      <c r="I24" s="33">
        <v>8</v>
      </c>
      <c r="J24" s="33" t="s">
        <v>28</v>
      </c>
      <c r="K24" s="33">
        <v>8</v>
      </c>
      <c r="L24" s="41"/>
      <c r="M24" s="41"/>
      <c r="N24" s="41"/>
      <c r="O24" s="110"/>
      <c r="P24" s="35">
        <v>7</v>
      </c>
      <c r="Q24" s="36">
        <f t="shared" si="0"/>
        <v>7.7</v>
      </c>
      <c r="R24" s="37" t="str">
        <f t="shared" si="1"/>
        <v>B</v>
      </c>
      <c r="S24" s="38" t="str">
        <f t="shared" si="2"/>
        <v>Khá</v>
      </c>
      <c r="T24" s="39" t="str">
        <f t="shared" si="3"/>
        <v/>
      </c>
      <c r="U24" s="89" t="s">
        <v>943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24.95" customHeight="1">
      <c r="B25" s="28">
        <v>16</v>
      </c>
      <c r="C25" s="29" t="s">
        <v>820</v>
      </c>
      <c r="D25" s="30" t="s">
        <v>821</v>
      </c>
      <c r="E25" s="31" t="s">
        <v>818</v>
      </c>
      <c r="F25" s="32" t="s">
        <v>375</v>
      </c>
      <c r="G25" s="29" t="s">
        <v>222</v>
      </c>
      <c r="H25" s="33">
        <v>9</v>
      </c>
      <c r="I25" s="33">
        <v>7</v>
      </c>
      <c r="J25" s="33" t="s">
        <v>28</v>
      </c>
      <c r="K25" s="33">
        <v>4</v>
      </c>
      <c r="L25" s="41"/>
      <c r="M25" s="41"/>
      <c r="N25" s="41"/>
      <c r="O25" s="110"/>
      <c r="P25" s="35">
        <v>6</v>
      </c>
      <c r="Q25" s="36">
        <f t="shared" si="0"/>
        <v>6.1</v>
      </c>
      <c r="R25" s="37" t="str">
        <f t="shared" si="1"/>
        <v>C</v>
      </c>
      <c r="S25" s="38" t="str">
        <f t="shared" si="2"/>
        <v>Trung bình</v>
      </c>
      <c r="T25" s="39" t="str">
        <f t="shared" si="3"/>
        <v/>
      </c>
      <c r="U25" s="89" t="s">
        <v>943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24.95" customHeight="1">
      <c r="B26" s="28">
        <v>17</v>
      </c>
      <c r="C26" s="29" t="s">
        <v>822</v>
      </c>
      <c r="D26" s="30" t="s">
        <v>111</v>
      </c>
      <c r="E26" s="31" t="s">
        <v>273</v>
      </c>
      <c r="F26" s="32" t="s">
        <v>823</v>
      </c>
      <c r="G26" s="29" t="s">
        <v>249</v>
      </c>
      <c r="H26" s="33">
        <v>9</v>
      </c>
      <c r="I26" s="33">
        <v>6</v>
      </c>
      <c r="J26" s="33" t="s">
        <v>28</v>
      </c>
      <c r="K26" s="33">
        <v>4</v>
      </c>
      <c r="L26" s="41"/>
      <c r="M26" s="41"/>
      <c r="N26" s="41"/>
      <c r="O26" s="110"/>
      <c r="P26" s="35">
        <v>5</v>
      </c>
      <c r="Q26" s="36">
        <f t="shared" si="0"/>
        <v>5.4</v>
      </c>
      <c r="R26" s="37" t="str">
        <f t="shared" si="1"/>
        <v>D+</v>
      </c>
      <c r="S26" s="38" t="str">
        <f t="shared" si="2"/>
        <v>Trung bình yếu</v>
      </c>
      <c r="T26" s="39" t="str">
        <f t="shared" si="3"/>
        <v/>
      </c>
      <c r="U26" s="89" t="s">
        <v>943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24.95" customHeight="1">
      <c r="B27" s="28">
        <v>18</v>
      </c>
      <c r="C27" s="29" t="s">
        <v>824</v>
      </c>
      <c r="D27" s="30" t="s">
        <v>825</v>
      </c>
      <c r="E27" s="31" t="s">
        <v>273</v>
      </c>
      <c r="F27" s="32" t="s">
        <v>792</v>
      </c>
      <c r="G27" s="29" t="s">
        <v>199</v>
      </c>
      <c r="H27" s="33">
        <v>9</v>
      </c>
      <c r="I27" s="33">
        <v>7</v>
      </c>
      <c r="J27" s="33" t="s">
        <v>28</v>
      </c>
      <c r="K27" s="33">
        <v>2</v>
      </c>
      <c r="L27" s="41"/>
      <c r="M27" s="41"/>
      <c r="N27" s="41"/>
      <c r="O27" s="110"/>
      <c r="P27" s="35">
        <v>2</v>
      </c>
      <c r="Q27" s="36">
        <f t="shared" si="0"/>
        <v>3.7</v>
      </c>
      <c r="R27" s="37" t="str">
        <f t="shared" si="1"/>
        <v>F</v>
      </c>
      <c r="S27" s="38" t="str">
        <f t="shared" si="2"/>
        <v>Kém</v>
      </c>
      <c r="T27" s="39" t="str">
        <f t="shared" si="3"/>
        <v/>
      </c>
      <c r="U27" s="89" t="s">
        <v>943</v>
      </c>
      <c r="V27" s="3"/>
      <c r="W27" s="27"/>
      <c r="X27" s="78" t="str">
        <f t="shared" si="4"/>
        <v>Học lại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24.95" customHeight="1">
      <c r="B28" s="28">
        <v>19</v>
      </c>
      <c r="C28" s="29" t="s">
        <v>826</v>
      </c>
      <c r="D28" s="30" t="s">
        <v>827</v>
      </c>
      <c r="E28" s="31" t="s">
        <v>284</v>
      </c>
      <c r="F28" s="32" t="s">
        <v>510</v>
      </c>
      <c r="G28" s="29" t="s">
        <v>210</v>
      </c>
      <c r="H28" s="33">
        <v>9</v>
      </c>
      <c r="I28" s="33">
        <v>7</v>
      </c>
      <c r="J28" s="33" t="s">
        <v>28</v>
      </c>
      <c r="K28" s="33">
        <v>4</v>
      </c>
      <c r="L28" s="41"/>
      <c r="M28" s="41"/>
      <c r="N28" s="41"/>
      <c r="O28" s="110"/>
      <c r="P28" s="35">
        <v>1</v>
      </c>
      <c r="Q28" s="36">
        <f t="shared" si="0"/>
        <v>3.6</v>
      </c>
      <c r="R28" s="37" t="str">
        <f t="shared" si="1"/>
        <v>F</v>
      </c>
      <c r="S28" s="38" t="str">
        <f t="shared" si="2"/>
        <v>Kém</v>
      </c>
      <c r="T28" s="39" t="str">
        <f t="shared" si="3"/>
        <v/>
      </c>
      <c r="U28" s="89" t="s">
        <v>943</v>
      </c>
      <c r="V28" s="3"/>
      <c r="W28" s="27"/>
      <c r="X28" s="78" t="str">
        <f t="shared" si="4"/>
        <v>Học lại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24.95" customHeight="1">
      <c r="B29" s="28">
        <v>20</v>
      </c>
      <c r="C29" s="29" t="s">
        <v>828</v>
      </c>
      <c r="D29" s="30" t="s">
        <v>364</v>
      </c>
      <c r="E29" s="31" t="s">
        <v>284</v>
      </c>
      <c r="F29" s="32" t="s">
        <v>829</v>
      </c>
      <c r="G29" s="29" t="s">
        <v>222</v>
      </c>
      <c r="H29" s="33">
        <v>9</v>
      </c>
      <c r="I29" s="33">
        <v>7</v>
      </c>
      <c r="J29" s="33" t="s">
        <v>28</v>
      </c>
      <c r="K29" s="33">
        <v>2</v>
      </c>
      <c r="L29" s="41"/>
      <c r="M29" s="41"/>
      <c r="N29" s="41"/>
      <c r="O29" s="110"/>
      <c r="P29" s="35">
        <v>1</v>
      </c>
      <c r="Q29" s="36">
        <f t="shared" si="0"/>
        <v>3.2</v>
      </c>
      <c r="R29" s="37" t="str">
        <f t="shared" si="1"/>
        <v>F</v>
      </c>
      <c r="S29" s="38" t="str">
        <f t="shared" si="2"/>
        <v>Kém</v>
      </c>
      <c r="T29" s="39" t="str">
        <f t="shared" si="3"/>
        <v/>
      </c>
      <c r="U29" s="89" t="s">
        <v>943</v>
      </c>
      <c r="V29" s="3"/>
      <c r="W29" s="27"/>
      <c r="X29" s="78" t="str">
        <f t="shared" si="4"/>
        <v>Học lại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24.95" customHeight="1">
      <c r="B30" s="28">
        <v>21</v>
      </c>
      <c r="C30" s="29" t="s">
        <v>830</v>
      </c>
      <c r="D30" s="30" t="s">
        <v>667</v>
      </c>
      <c r="E30" s="31" t="s">
        <v>831</v>
      </c>
      <c r="F30" s="32" t="s">
        <v>832</v>
      </c>
      <c r="G30" s="29" t="s">
        <v>213</v>
      </c>
      <c r="H30" s="33">
        <v>7</v>
      </c>
      <c r="I30" s="33">
        <v>2</v>
      </c>
      <c r="J30" s="33" t="s">
        <v>28</v>
      </c>
      <c r="K30" s="33">
        <v>4</v>
      </c>
      <c r="L30" s="41"/>
      <c r="M30" s="41"/>
      <c r="N30" s="41"/>
      <c r="O30" s="110"/>
      <c r="P30" s="35">
        <v>2</v>
      </c>
      <c r="Q30" s="36">
        <f t="shared" si="0"/>
        <v>2.9</v>
      </c>
      <c r="R30" s="37" t="str">
        <f t="shared" si="1"/>
        <v>F</v>
      </c>
      <c r="S30" s="38" t="str">
        <f t="shared" si="2"/>
        <v>Kém</v>
      </c>
      <c r="T30" s="39" t="str">
        <f t="shared" si="3"/>
        <v/>
      </c>
      <c r="U30" s="89" t="s">
        <v>943</v>
      </c>
      <c r="V30" s="3"/>
      <c r="W30" s="27"/>
      <c r="X30" s="78" t="str">
        <f t="shared" si="4"/>
        <v>Học lại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24.95" customHeight="1">
      <c r="B31" s="28">
        <v>22</v>
      </c>
      <c r="C31" s="29" t="s">
        <v>833</v>
      </c>
      <c r="D31" s="30" t="s">
        <v>834</v>
      </c>
      <c r="E31" s="31" t="s">
        <v>108</v>
      </c>
      <c r="F31" s="32" t="s">
        <v>835</v>
      </c>
      <c r="G31" s="29" t="s">
        <v>249</v>
      </c>
      <c r="H31" s="33">
        <v>9</v>
      </c>
      <c r="I31" s="33">
        <v>9.5</v>
      </c>
      <c r="J31" s="33" t="s">
        <v>28</v>
      </c>
      <c r="K31" s="33">
        <v>9</v>
      </c>
      <c r="L31" s="41"/>
      <c r="M31" s="41"/>
      <c r="N31" s="41"/>
      <c r="O31" s="110"/>
      <c r="P31" s="35">
        <v>4</v>
      </c>
      <c r="Q31" s="36">
        <f t="shared" si="0"/>
        <v>6.6</v>
      </c>
      <c r="R31" s="37" t="str">
        <f t="shared" si="1"/>
        <v>C+</v>
      </c>
      <c r="S31" s="38" t="str">
        <f t="shared" si="2"/>
        <v>Trung bình</v>
      </c>
      <c r="T31" s="39" t="str">
        <f t="shared" si="3"/>
        <v/>
      </c>
      <c r="U31" s="89" t="s">
        <v>943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24.95" customHeight="1">
      <c r="B32" s="28">
        <v>23</v>
      </c>
      <c r="C32" s="29" t="s">
        <v>836</v>
      </c>
      <c r="D32" s="30" t="s">
        <v>837</v>
      </c>
      <c r="E32" s="31" t="s">
        <v>112</v>
      </c>
      <c r="F32" s="32" t="s">
        <v>838</v>
      </c>
      <c r="G32" s="29" t="s">
        <v>299</v>
      </c>
      <c r="H32" s="33">
        <v>9</v>
      </c>
      <c r="I32" s="33">
        <v>5</v>
      </c>
      <c r="J32" s="33" t="s">
        <v>28</v>
      </c>
      <c r="K32" s="33">
        <v>4</v>
      </c>
      <c r="L32" s="41"/>
      <c r="M32" s="41"/>
      <c r="N32" s="41"/>
      <c r="O32" s="110"/>
      <c r="P32" s="35">
        <v>5</v>
      </c>
      <c r="Q32" s="36">
        <f t="shared" si="0"/>
        <v>5.2</v>
      </c>
      <c r="R32" s="37" t="str">
        <f t="shared" si="1"/>
        <v>D+</v>
      </c>
      <c r="S32" s="38" t="str">
        <f t="shared" si="2"/>
        <v>Trung bình yếu</v>
      </c>
      <c r="T32" s="39" t="str">
        <f t="shared" si="3"/>
        <v/>
      </c>
      <c r="U32" s="89" t="s">
        <v>943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24.95" customHeight="1">
      <c r="B33" s="28">
        <v>24</v>
      </c>
      <c r="C33" s="29" t="s">
        <v>839</v>
      </c>
      <c r="D33" s="30" t="s">
        <v>840</v>
      </c>
      <c r="E33" s="31" t="s">
        <v>112</v>
      </c>
      <c r="F33" s="32" t="s">
        <v>841</v>
      </c>
      <c r="G33" s="29" t="s">
        <v>842</v>
      </c>
      <c r="H33" s="33">
        <v>8</v>
      </c>
      <c r="I33" s="33">
        <v>6.5</v>
      </c>
      <c r="J33" s="33" t="s">
        <v>28</v>
      </c>
      <c r="K33" s="33">
        <v>5</v>
      </c>
      <c r="L33" s="41"/>
      <c r="M33" s="41"/>
      <c r="N33" s="41"/>
      <c r="O33" s="110"/>
      <c r="P33" s="35">
        <v>2</v>
      </c>
      <c r="Q33" s="36">
        <f t="shared" si="0"/>
        <v>4.0999999999999996</v>
      </c>
      <c r="R33" s="37" t="str">
        <f t="shared" si="1"/>
        <v>D</v>
      </c>
      <c r="S33" s="38" t="str">
        <f t="shared" si="2"/>
        <v>Trung bình yếu</v>
      </c>
      <c r="T33" s="39" t="str">
        <f t="shared" si="3"/>
        <v/>
      </c>
      <c r="U33" s="89" t="s">
        <v>943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24.95" customHeight="1">
      <c r="B34" s="28">
        <v>25</v>
      </c>
      <c r="C34" s="29" t="s">
        <v>843</v>
      </c>
      <c r="D34" s="30" t="s">
        <v>844</v>
      </c>
      <c r="E34" s="31" t="s">
        <v>118</v>
      </c>
      <c r="F34" s="32" t="s">
        <v>346</v>
      </c>
      <c r="G34" s="29" t="s">
        <v>213</v>
      </c>
      <c r="H34" s="33">
        <v>9</v>
      </c>
      <c r="I34" s="33">
        <v>7</v>
      </c>
      <c r="J34" s="33" t="s">
        <v>28</v>
      </c>
      <c r="K34" s="33">
        <v>5</v>
      </c>
      <c r="L34" s="41"/>
      <c r="M34" s="41"/>
      <c r="N34" s="41"/>
      <c r="O34" s="110"/>
      <c r="P34" s="35">
        <v>7.5</v>
      </c>
      <c r="Q34" s="36">
        <f t="shared" si="0"/>
        <v>7.1</v>
      </c>
      <c r="R34" s="37" t="str">
        <f t="shared" si="1"/>
        <v>B</v>
      </c>
      <c r="S34" s="38" t="str">
        <f t="shared" si="2"/>
        <v>Khá</v>
      </c>
      <c r="T34" s="39" t="str">
        <f t="shared" si="3"/>
        <v/>
      </c>
      <c r="U34" s="89" t="s">
        <v>943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24.95" customHeight="1">
      <c r="B35" s="28">
        <v>26</v>
      </c>
      <c r="C35" s="29" t="s">
        <v>845</v>
      </c>
      <c r="D35" s="30" t="s">
        <v>185</v>
      </c>
      <c r="E35" s="31" t="s">
        <v>118</v>
      </c>
      <c r="F35" s="32" t="s">
        <v>846</v>
      </c>
      <c r="G35" s="29" t="s">
        <v>234</v>
      </c>
      <c r="H35" s="33">
        <v>10</v>
      </c>
      <c r="I35" s="33">
        <v>10</v>
      </c>
      <c r="J35" s="33" t="s">
        <v>28</v>
      </c>
      <c r="K35" s="33">
        <v>7</v>
      </c>
      <c r="L35" s="41"/>
      <c r="M35" s="41"/>
      <c r="N35" s="41"/>
      <c r="O35" s="110"/>
      <c r="P35" s="35">
        <v>7</v>
      </c>
      <c r="Q35" s="36">
        <f t="shared" si="0"/>
        <v>7.9</v>
      </c>
      <c r="R35" s="37" t="str">
        <f t="shared" si="1"/>
        <v>B</v>
      </c>
      <c r="S35" s="38" t="str">
        <f t="shared" si="2"/>
        <v>Khá</v>
      </c>
      <c r="T35" s="39" t="str">
        <f t="shared" si="3"/>
        <v/>
      </c>
      <c r="U35" s="89" t="s">
        <v>943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24.95" customHeight="1">
      <c r="B36" s="28">
        <v>27</v>
      </c>
      <c r="C36" s="29" t="s">
        <v>847</v>
      </c>
      <c r="D36" s="30" t="s">
        <v>848</v>
      </c>
      <c r="E36" s="31" t="s">
        <v>118</v>
      </c>
      <c r="F36" s="32" t="s">
        <v>626</v>
      </c>
      <c r="G36" s="29" t="s">
        <v>199</v>
      </c>
      <c r="H36" s="33">
        <v>2</v>
      </c>
      <c r="I36" s="33">
        <v>0</v>
      </c>
      <c r="J36" s="33" t="s">
        <v>28</v>
      </c>
      <c r="K36" s="33">
        <v>0</v>
      </c>
      <c r="L36" s="41"/>
      <c r="M36" s="41"/>
      <c r="N36" s="41"/>
      <c r="O36" s="110"/>
      <c r="P36" s="35" t="s">
        <v>1934</v>
      </c>
      <c r="Q36" s="36">
        <f t="shared" si="0"/>
        <v>0.2</v>
      </c>
      <c r="R36" s="37" t="str">
        <f t="shared" si="1"/>
        <v>F</v>
      </c>
      <c r="S36" s="38" t="str">
        <f t="shared" si="2"/>
        <v>Kém</v>
      </c>
      <c r="T36" s="39" t="str">
        <f t="shared" si="3"/>
        <v>Không đủ ĐKDT</v>
      </c>
      <c r="U36" s="89" t="s">
        <v>943</v>
      </c>
      <c r="V36" s="3"/>
      <c r="W36" s="27"/>
      <c r="X36" s="78" t="str">
        <f t="shared" si="4"/>
        <v>Học lại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24.95" customHeight="1">
      <c r="B37" s="28">
        <v>28</v>
      </c>
      <c r="C37" s="29" t="s">
        <v>849</v>
      </c>
      <c r="D37" s="30" t="s">
        <v>850</v>
      </c>
      <c r="E37" s="31" t="s">
        <v>118</v>
      </c>
      <c r="F37" s="32" t="s">
        <v>851</v>
      </c>
      <c r="G37" s="29" t="s">
        <v>299</v>
      </c>
      <c r="H37" s="33">
        <v>9</v>
      </c>
      <c r="I37" s="33">
        <v>5</v>
      </c>
      <c r="J37" s="33" t="s">
        <v>28</v>
      </c>
      <c r="K37" s="33">
        <v>4</v>
      </c>
      <c r="L37" s="41"/>
      <c r="M37" s="41"/>
      <c r="N37" s="41"/>
      <c r="O37" s="110"/>
      <c r="P37" s="35">
        <v>2</v>
      </c>
      <c r="Q37" s="36">
        <f t="shared" si="0"/>
        <v>3.7</v>
      </c>
      <c r="R37" s="37" t="str">
        <f t="shared" si="1"/>
        <v>F</v>
      </c>
      <c r="S37" s="38" t="str">
        <f t="shared" si="2"/>
        <v>Kém</v>
      </c>
      <c r="T37" s="39" t="str">
        <f t="shared" si="3"/>
        <v/>
      </c>
      <c r="U37" s="89" t="s">
        <v>943</v>
      </c>
      <c r="V37" s="3"/>
      <c r="W37" s="27"/>
      <c r="X37" s="78" t="str">
        <f t="shared" si="4"/>
        <v>Học lại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24.95" customHeight="1">
      <c r="B38" s="28">
        <v>29</v>
      </c>
      <c r="C38" s="29" t="s">
        <v>852</v>
      </c>
      <c r="D38" s="30" t="s">
        <v>320</v>
      </c>
      <c r="E38" s="31" t="s">
        <v>515</v>
      </c>
      <c r="F38" s="32" t="s">
        <v>853</v>
      </c>
      <c r="G38" s="29" t="s">
        <v>210</v>
      </c>
      <c r="H38" s="33">
        <v>9</v>
      </c>
      <c r="I38" s="33">
        <v>9</v>
      </c>
      <c r="J38" s="33" t="s">
        <v>28</v>
      </c>
      <c r="K38" s="33">
        <v>8</v>
      </c>
      <c r="L38" s="41"/>
      <c r="M38" s="41"/>
      <c r="N38" s="41"/>
      <c r="O38" s="110"/>
      <c r="P38" s="35">
        <v>8.5</v>
      </c>
      <c r="Q38" s="36">
        <f t="shared" si="0"/>
        <v>8.6</v>
      </c>
      <c r="R38" s="37" t="str">
        <f t="shared" si="1"/>
        <v>A</v>
      </c>
      <c r="S38" s="38" t="str">
        <f t="shared" si="2"/>
        <v>Giỏi</v>
      </c>
      <c r="T38" s="39" t="str">
        <f t="shared" si="3"/>
        <v/>
      </c>
      <c r="U38" s="89" t="s">
        <v>943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24.95" customHeight="1">
      <c r="B39" s="28">
        <v>30</v>
      </c>
      <c r="C39" s="29" t="s">
        <v>854</v>
      </c>
      <c r="D39" s="30" t="s">
        <v>185</v>
      </c>
      <c r="E39" s="31" t="s">
        <v>122</v>
      </c>
      <c r="F39" s="32" t="s">
        <v>710</v>
      </c>
      <c r="G39" s="29" t="s">
        <v>210</v>
      </c>
      <c r="H39" s="33">
        <v>8</v>
      </c>
      <c r="I39" s="33">
        <v>6</v>
      </c>
      <c r="J39" s="33" t="s">
        <v>28</v>
      </c>
      <c r="K39" s="33">
        <v>2</v>
      </c>
      <c r="L39" s="41"/>
      <c r="M39" s="41"/>
      <c r="N39" s="41"/>
      <c r="O39" s="110"/>
      <c r="P39" s="35">
        <v>0</v>
      </c>
      <c r="Q39" s="36">
        <f t="shared" si="0"/>
        <v>2.4</v>
      </c>
      <c r="R39" s="37" t="str">
        <f t="shared" si="1"/>
        <v>F</v>
      </c>
      <c r="S39" s="38" t="str">
        <f t="shared" si="2"/>
        <v>Kém</v>
      </c>
      <c r="T39" s="39" t="str">
        <f t="shared" si="3"/>
        <v/>
      </c>
      <c r="U39" s="89" t="s">
        <v>943</v>
      </c>
      <c r="V39" s="3"/>
      <c r="W39" s="27"/>
      <c r="X39" s="78" t="str">
        <f t="shared" si="4"/>
        <v>Học lại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24.95" customHeight="1">
      <c r="B40" s="28">
        <v>31</v>
      </c>
      <c r="C40" s="29" t="s">
        <v>855</v>
      </c>
      <c r="D40" s="30" t="s">
        <v>208</v>
      </c>
      <c r="E40" s="31" t="s">
        <v>122</v>
      </c>
      <c r="F40" s="32" t="s">
        <v>856</v>
      </c>
      <c r="G40" s="29" t="s">
        <v>199</v>
      </c>
      <c r="H40" s="33">
        <v>7</v>
      </c>
      <c r="I40" s="33">
        <v>4</v>
      </c>
      <c r="J40" s="33" t="s">
        <v>28</v>
      </c>
      <c r="K40" s="33">
        <v>2</v>
      </c>
      <c r="L40" s="41"/>
      <c r="M40" s="41"/>
      <c r="N40" s="41"/>
      <c r="O40" s="110"/>
      <c r="P40" s="35" t="s">
        <v>1933</v>
      </c>
      <c r="Q40" s="36">
        <f t="shared" si="0"/>
        <v>1.9</v>
      </c>
      <c r="R40" s="37" t="str">
        <f t="shared" si="1"/>
        <v>F</v>
      </c>
      <c r="S40" s="38" t="str">
        <f t="shared" si="2"/>
        <v>Kém</v>
      </c>
      <c r="T40" s="39" t="s">
        <v>1935</v>
      </c>
      <c r="U40" s="89" t="s">
        <v>943</v>
      </c>
      <c r="V40" s="3"/>
      <c r="W40" s="27"/>
      <c r="X40" s="78" t="str">
        <f t="shared" si="4"/>
        <v>Học lại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24.95" customHeight="1">
      <c r="B41" s="28">
        <v>32</v>
      </c>
      <c r="C41" s="29" t="s">
        <v>857</v>
      </c>
      <c r="D41" s="30" t="s">
        <v>858</v>
      </c>
      <c r="E41" s="31" t="s">
        <v>859</v>
      </c>
      <c r="F41" s="32" t="s">
        <v>518</v>
      </c>
      <c r="G41" s="29" t="s">
        <v>299</v>
      </c>
      <c r="H41" s="33">
        <v>9</v>
      </c>
      <c r="I41" s="33">
        <v>2</v>
      </c>
      <c r="J41" s="33" t="s">
        <v>28</v>
      </c>
      <c r="K41" s="33">
        <v>4</v>
      </c>
      <c r="L41" s="41"/>
      <c r="M41" s="41"/>
      <c r="N41" s="41"/>
      <c r="O41" s="110"/>
      <c r="P41" s="35">
        <v>7</v>
      </c>
      <c r="Q41" s="36">
        <f t="shared" si="0"/>
        <v>5.6</v>
      </c>
      <c r="R41" s="37" t="str">
        <f t="shared" si="1"/>
        <v>C</v>
      </c>
      <c r="S41" s="38" t="str">
        <f t="shared" si="2"/>
        <v>Trung bình</v>
      </c>
      <c r="T41" s="39" t="str">
        <f t="shared" ref="T41:T54" si="5">+IF(OR($H41=0,$I41=0,$J41=0,$K41=0),"Không đủ ĐKDT","")</f>
        <v/>
      </c>
      <c r="U41" s="89" t="s">
        <v>943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24.95" customHeight="1">
      <c r="B42" s="28">
        <v>33</v>
      </c>
      <c r="C42" s="29" t="s">
        <v>860</v>
      </c>
      <c r="D42" s="30" t="s">
        <v>115</v>
      </c>
      <c r="E42" s="31" t="s">
        <v>130</v>
      </c>
      <c r="F42" s="32" t="s">
        <v>577</v>
      </c>
      <c r="G42" s="29" t="s">
        <v>339</v>
      </c>
      <c r="H42" s="33">
        <v>9</v>
      </c>
      <c r="I42" s="33">
        <v>5</v>
      </c>
      <c r="J42" s="33" t="s">
        <v>28</v>
      </c>
      <c r="K42" s="33">
        <v>4</v>
      </c>
      <c r="L42" s="41"/>
      <c r="M42" s="41"/>
      <c r="N42" s="41"/>
      <c r="O42" s="110"/>
      <c r="P42" s="35">
        <v>0</v>
      </c>
      <c r="Q42" s="36">
        <f t="shared" ref="Q42:Q73" si="6">ROUND(SUMPRODUCT(H42:P42,$H$9:$P$9)/100,1)</f>
        <v>2.7</v>
      </c>
      <c r="R42" s="37" t="str">
        <f t="shared" ref="R42:R74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8" t="str">
        <f t="shared" ref="S42:S74" si="8">IF($Q42&lt;4,"Kém",IF(AND($Q42&gt;=4,$Q42&lt;=5.4),"Trung bình yếu",IF(AND($Q42&gt;=5.5,$Q42&lt;=6.9),"Trung bình",IF(AND($Q42&gt;=7,$Q42&lt;=8.4),"Khá",IF(AND($Q42&gt;=8.5,$Q42&lt;=10),"Giỏi","")))))</f>
        <v>Kém</v>
      </c>
      <c r="T42" s="39" t="str">
        <f t="shared" si="5"/>
        <v/>
      </c>
      <c r="U42" s="89" t="s">
        <v>943</v>
      </c>
      <c r="V42" s="3"/>
      <c r="W42" s="27"/>
      <c r="X42" s="78" t="str">
        <f t="shared" ref="X42:X74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24.95" customHeight="1">
      <c r="B43" s="28">
        <v>34</v>
      </c>
      <c r="C43" s="29" t="s">
        <v>861</v>
      </c>
      <c r="D43" s="30" t="s">
        <v>98</v>
      </c>
      <c r="E43" s="31" t="s">
        <v>134</v>
      </c>
      <c r="F43" s="32" t="s">
        <v>322</v>
      </c>
      <c r="G43" s="29" t="s">
        <v>275</v>
      </c>
      <c r="H43" s="33">
        <v>10</v>
      </c>
      <c r="I43" s="33">
        <v>10</v>
      </c>
      <c r="J43" s="33" t="s">
        <v>28</v>
      </c>
      <c r="K43" s="33">
        <v>7</v>
      </c>
      <c r="L43" s="41"/>
      <c r="M43" s="41"/>
      <c r="N43" s="41"/>
      <c r="O43" s="110"/>
      <c r="P43" s="35">
        <v>9.5</v>
      </c>
      <c r="Q43" s="36">
        <f t="shared" si="6"/>
        <v>9.1999999999999993</v>
      </c>
      <c r="R43" s="37" t="str">
        <f t="shared" si="7"/>
        <v>A+</v>
      </c>
      <c r="S43" s="38" t="str">
        <f t="shared" si="8"/>
        <v>Giỏi</v>
      </c>
      <c r="T43" s="39" t="str">
        <f t="shared" si="5"/>
        <v/>
      </c>
      <c r="U43" s="89" t="s">
        <v>944</v>
      </c>
      <c r="V43" s="3"/>
      <c r="W43" s="27"/>
      <c r="X43" s="78" t="str">
        <f t="shared" si="9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24.95" customHeight="1">
      <c r="B44" s="28">
        <v>35</v>
      </c>
      <c r="C44" s="29" t="s">
        <v>862</v>
      </c>
      <c r="D44" s="30" t="s">
        <v>863</v>
      </c>
      <c r="E44" s="31" t="s">
        <v>134</v>
      </c>
      <c r="F44" s="32" t="s">
        <v>806</v>
      </c>
      <c r="G44" s="29" t="s">
        <v>234</v>
      </c>
      <c r="H44" s="33">
        <v>9</v>
      </c>
      <c r="I44" s="33">
        <v>10</v>
      </c>
      <c r="J44" s="33" t="s">
        <v>28</v>
      </c>
      <c r="K44" s="33">
        <v>4</v>
      </c>
      <c r="L44" s="41"/>
      <c r="M44" s="41"/>
      <c r="N44" s="41"/>
      <c r="O44" s="110"/>
      <c r="P44" s="35">
        <v>7</v>
      </c>
      <c r="Q44" s="36">
        <f t="shared" si="6"/>
        <v>7.2</v>
      </c>
      <c r="R44" s="37" t="str">
        <f t="shared" si="7"/>
        <v>B</v>
      </c>
      <c r="S44" s="38" t="str">
        <f t="shared" si="8"/>
        <v>Khá</v>
      </c>
      <c r="T44" s="39" t="str">
        <f t="shared" si="5"/>
        <v/>
      </c>
      <c r="U44" s="89" t="s">
        <v>944</v>
      </c>
      <c r="V44" s="3"/>
      <c r="W44" s="27"/>
      <c r="X44" s="78" t="str">
        <f t="shared" si="9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24.95" customHeight="1">
      <c r="B45" s="28">
        <v>36</v>
      </c>
      <c r="C45" s="29" t="s">
        <v>864</v>
      </c>
      <c r="D45" s="30" t="s">
        <v>865</v>
      </c>
      <c r="E45" s="31" t="s">
        <v>337</v>
      </c>
      <c r="F45" s="32" t="s">
        <v>866</v>
      </c>
      <c r="G45" s="29" t="s">
        <v>234</v>
      </c>
      <c r="H45" s="33">
        <v>9</v>
      </c>
      <c r="I45" s="33">
        <v>5</v>
      </c>
      <c r="J45" s="33" t="s">
        <v>28</v>
      </c>
      <c r="K45" s="33">
        <v>6</v>
      </c>
      <c r="L45" s="41"/>
      <c r="M45" s="41"/>
      <c r="N45" s="41"/>
      <c r="O45" s="110"/>
      <c r="P45" s="35">
        <v>5</v>
      </c>
      <c r="Q45" s="36">
        <f t="shared" si="6"/>
        <v>5.6</v>
      </c>
      <c r="R45" s="37" t="str">
        <f t="shared" si="7"/>
        <v>C</v>
      </c>
      <c r="S45" s="38" t="str">
        <f t="shared" si="8"/>
        <v>Trung bình</v>
      </c>
      <c r="T45" s="39" t="str">
        <f t="shared" si="5"/>
        <v/>
      </c>
      <c r="U45" s="89" t="s">
        <v>944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24.95" customHeight="1">
      <c r="B46" s="28">
        <v>37</v>
      </c>
      <c r="C46" s="29" t="s">
        <v>867</v>
      </c>
      <c r="D46" s="30" t="s">
        <v>868</v>
      </c>
      <c r="E46" s="31" t="s">
        <v>342</v>
      </c>
      <c r="F46" s="32" t="s">
        <v>869</v>
      </c>
      <c r="G46" s="29" t="s">
        <v>870</v>
      </c>
      <c r="H46" s="33">
        <v>8</v>
      </c>
      <c r="I46" s="33">
        <v>6.5</v>
      </c>
      <c r="J46" s="33" t="s">
        <v>28</v>
      </c>
      <c r="K46" s="33">
        <v>5</v>
      </c>
      <c r="L46" s="41"/>
      <c r="M46" s="41"/>
      <c r="N46" s="41"/>
      <c r="O46" s="110"/>
      <c r="P46" s="35">
        <v>2.5</v>
      </c>
      <c r="Q46" s="36">
        <f t="shared" si="6"/>
        <v>4.4000000000000004</v>
      </c>
      <c r="R46" s="37" t="str">
        <f t="shared" si="7"/>
        <v>D</v>
      </c>
      <c r="S46" s="38" t="str">
        <f t="shared" si="8"/>
        <v>Trung bình yếu</v>
      </c>
      <c r="T46" s="39" t="str">
        <f t="shared" si="5"/>
        <v/>
      </c>
      <c r="U46" s="89" t="s">
        <v>944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24.95" customHeight="1">
      <c r="B47" s="28">
        <v>38</v>
      </c>
      <c r="C47" s="29" t="s">
        <v>871</v>
      </c>
      <c r="D47" s="30" t="s">
        <v>872</v>
      </c>
      <c r="E47" s="31" t="s">
        <v>345</v>
      </c>
      <c r="F47" s="32" t="s">
        <v>873</v>
      </c>
      <c r="G47" s="29" t="s">
        <v>210</v>
      </c>
      <c r="H47" s="33">
        <v>7</v>
      </c>
      <c r="I47" s="33">
        <v>6.5</v>
      </c>
      <c r="J47" s="33" t="s">
        <v>28</v>
      </c>
      <c r="K47" s="33">
        <v>1</v>
      </c>
      <c r="L47" s="41"/>
      <c r="M47" s="41"/>
      <c r="N47" s="41"/>
      <c r="O47" s="110"/>
      <c r="P47" s="35">
        <v>2</v>
      </c>
      <c r="Q47" s="36">
        <f t="shared" si="6"/>
        <v>3.2</v>
      </c>
      <c r="R47" s="37" t="str">
        <f t="shared" si="7"/>
        <v>F</v>
      </c>
      <c r="S47" s="38" t="str">
        <f t="shared" si="8"/>
        <v>Kém</v>
      </c>
      <c r="T47" s="39" t="str">
        <f t="shared" si="5"/>
        <v/>
      </c>
      <c r="U47" s="89" t="s">
        <v>944</v>
      </c>
      <c r="V47" s="3"/>
      <c r="W47" s="27"/>
      <c r="X47" s="78" t="str">
        <f t="shared" si="9"/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24.95" customHeight="1">
      <c r="B48" s="28">
        <v>39</v>
      </c>
      <c r="C48" s="29" t="s">
        <v>874</v>
      </c>
      <c r="D48" s="30" t="s">
        <v>667</v>
      </c>
      <c r="E48" s="31" t="s">
        <v>345</v>
      </c>
      <c r="F48" s="32" t="s">
        <v>556</v>
      </c>
      <c r="G48" s="29" t="s">
        <v>199</v>
      </c>
      <c r="H48" s="33">
        <v>5</v>
      </c>
      <c r="I48" s="33">
        <v>2</v>
      </c>
      <c r="J48" s="33" t="s">
        <v>28</v>
      </c>
      <c r="K48" s="33">
        <v>0</v>
      </c>
      <c r="L48" s="41"/>
      <c r="M48" s="41"/>
      <c r="N48" s="41"/>
      <c r="O48" s="110"/>
      <c r="P48" s="35" t="s">
        <v>1934</v>
      </c>
      <c r="Q48" s="36">
        <f t="shared" si="6"/>
        <v>0.9</v>
      </c>
      <c r="R48" s="37" t="str">
        <f t="shared" si="7"/>
        <v>F</v>
      </c>
      <c r="S48" s="38" t="str">
        <f t="shared" si="8"/>
        <v>Kém</v>
      </c>
      <c r="T48" s="39" t="str">
        <f t="shared" si="5"/>
        <v>Không đủ ĐKDT</v>
      </c>
      <c r="U48" s="89" t="s">
        <v>944</v>
      </c>
      <c r="V48" s="3"/>
      <c r="W48" s="27"/>
      <c r="X48" s="78" t="str">
        <f t="shared" si="9"/>
        <v>Học lại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24.95" customHeight="1">
      <c r="B49" s="28">
        <v>40</v>
      </c>
      <c r="C49" s="29" t="s">
        <v>875</v>
      </c>
      <c r="D49" s="30" t="s">
        <v>876</v>
      </c>
      <c r="E49" s="31" t="s">
        <v>345</v>
      </c>
      <c r="F49" s="32" t="s">
        <v>877</v>
      </c>
      <c r="G49" s="29" t="s">
        <v>206</v>
      </c>
      <c r="H49" s="33">
        <v>9</v>
      </c>
      <c r="I49" s="33">
        <v>6.5</v>
      </c>
      <c r="J49" s="33" t="s">
        <v>28</v>
      </c>
      <c r="K49" s="33">
        <v>2</v>
      </c>
      <c r="L49" s="41"/>
      <c r="M49" s="41"/>
      <c r="N49" s="41"/>
      <c r="O49" s="110"/>
      <c r="P49" s="35">
        <v>5.5</v>
      </c>
      <c r="Q49" s="36">
        <f t="shared" si="6"/>
        <v>5.4</v>
      </c>
      <c r="R49" s="37" t="str">
        <f t="shared" si="7"/>
        <v>D+</v>
      </c>
      <c r="S49" s="38" t="str">
        <f t="shared" si="8"/>
        <v>Trung bình yếu</v>
      </c>
      <c r="T49" s="39" t="str">
        <f t="shared" si="5"/>
        <v/>
      </c>
      <c r="U49" s="89" t="s">
        <v>944</v>
      </c>
      <c r="V49" s="3"/>
      <c r="W49" s="27"/>
      <c r="X49" s="78" t="str">
        <f t="shared" si="9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24.95" customHeight="1">
      <c r="B50" s="28">
        <v>41</v>
      </c>
      <c r="C50" s="29" t="s">
        <v>878</v>
      </c>
      <c r="D50" s="30" t="s">
        <v>879</v>
      </c>
      <c r="E50" s="31" t="s">
        <v>357</v>
      </c>
      <c r="F50" s="32" t="s">
        <v>880</v>
      </c>
      <c r="G50" s="29" t="s">
        <v>881</v>
      </c>
      <c r="H50" s="33">
        <v>4</v>
      </c>
      <c r="I50" s="33">
        <v>0</v>
      </c>
      <c r="J50" s="33" t="s">
        <v>28</v>
      </c>
      <c r="K50" s="33">
        <v>0</v>
      </c>
      <c r="L50" s="41"/>
      <c r="M50" s="41"/>
      <c r="N50" s="41"/>
      <c r="O50" s="110"/>
      <c r="P50" s="35" t="s">
        <v>1934</v>
      </c>
      <c r="Q50" s="36">
        <f t="shared" si="6"/>
        <v>0.4</v>
      </c>
      <c r="R50" s="37" t="str">
        <f t="shared" si="7"/>
        <v>F</v>
      </c>
      <c r="S50" s="38" t="str">
        <f t="shared" si="8"/>
        <v>Kém</v>
      </c>
      <c r="T50" s="39" t="str">
        <f t="shared" si="5"/>
        <v>Không đủ ĐKDT</v>
      </c>
      <c r="U50" s="89" t="s">
        <v>944</v>
      </c>
      <c r="V50" s="3"/>
      <c r="W50" s="27"/>
      <c r="X50" s="78" t="str">
        <f t="shared" si="9"/>
        <v>Học lại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24.95" customHeight="1">
      <c r="B51" s="28">
        <v>42</v>
      </c>
      <c r="C51" s="29" t="s">
        <v>882</v>
      </c>
      <c r="D51" s="30" t="s">
        <v>883</v>
      </c>
      <c r="E51" s="31" t="s">
        <v>884</v>
      </c>
      <c r="F51" s="32" t="s">
        <v>885</v>
      </c>
      <c r="G51" s="29" t="s">
        <v>195</v>
      </c>
      <c r="H51" s="33">
        <v>0</v>
      </c>
      <c r="I51" s="33">
        <v>0</v>
      </c>
      <c r="J51" s="33" t="s">
        <v>28</v>
      </c>
      <c r="K51" s="33">
        <v>0</v>
      </c>
      <c r="L51" s="41"/>
      <c r="M51" s="41"/>
      <c r="N51" s="41"/>
      <c r="O51" s="110"/>
      <c r="P51" s="35" t="s">
        <v>1934</v>
      </c>
      <c r="Q51" s="36">
        <f t="shared" si="6"/>
        <v>0</v>
      </c>
      <c r="R51" s="37" t="str">
        <f t="shared" si="7"/>
        <v>F</v>
      </c>
      <c r="S51" s="38" t="str">
        <f t="shared" si="8"/>
        <v>Kém</v>
      </c>
      <c r="T51" s="39" t="str">
        <f t="shared" si="5"/>
        <v>Không đủ ĐKDT</v>
      </c>
      <c r="U51" s="89" t="s">
        <v>944</v>
      </c>
      <c r="V51" s="3"/>
      <c r="W51" s="27"/>
      <c r="X51" s="78" t="str">
        <f t="shared" si="9"/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24.95" customHeight="1">
      <c r="B52" s="28">
        <v>43</v>
      </c>
      <c r="C52" s="29" t="s">
        <v>886</v>
      </c>
      <c r="D52" s="30" t="s">
        <v>75</v>
      </c>
      <c r="E52" s="31" t="s">
        <v>884</v>
      </c>
      <c r="F52" s="32" t="s">
        <v>887</v>
      </c>
      <c r="G52" s="29" t="s">
        <v>210</v>
      </c>
      <c r="H52" s="33">
        <v>7</v>
      </c>
      <c r="I52" s="33">
        <v>5</v>
      </c>
      <c r="J52" s="33" t="s">
        <v>28</v>
      </c>
      <c r="K52" s="33">
        <v>2</v>
      </c>
      <c r="L52" s="41"/>
      <c r="M52" s="41"/>
      <c r="N52" s="41"/>
      <c r="O52" s="110"/>
      <c r="P52" s="35">
        <v>3.5</v>
      </c>
      <c r="Q52" s="36">
        <f t="shared" si="6"/>
        <v>3.9</v>
      </c>
      <c r="R52" s="37" t="str">
        <f t="shared" si="7"/>
        <v>F</v>
      </c>
      <c r="S52" s="38" t="str">
        <f t="shared" si="8"/>
        <v>Kém</v>
      </c>
      <c r="T52" s="39" t="str">
        <f t="shared" si="5"/>
        <v/>
      </c>
      <c r="U52" s="89" t="s">
        <v>944</v>
      </c>
      <c r="V52" s="3"/>
      <c r="W52" s="27"/>
      <c r="X52" s="78" t="str">
        <f t="shared" si="9"/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24.95" customHeight="1">
      <c r="B53" s="28">
        <v>44</v>
      </c>
      <c r="C53" s="29" t="s">
        <v>888</v>
      </c>
      <c r="D53" s="30" t="s">
        <v>815</v>
      </c>
      <c r="E53" s="31" t="s">
        <v>731</v>
      </c>
      <c r="F53" s="32" t="s">
        <v>349</v>
      </c>
      <c r="G53" s="29" t="s">
        <v>257</v>
      </c>
      <c r="H53" s="33">
        <v>8</v>
      </c>
      <c r="I53" s="33">
        <v>7</v>
      </c>
      <c r="J53" s="33" t="s">
        <v>28</v>
      </c>
      <c r="K53" s="33">
        <v>2</v>
      </c>
      <c r="L53" s="41"/>
      <c r="M53" s="41"/>
      <c r="N53" s="41"/>
      <c r="O53" s="110"/>
      <c r="P53" s="35">
        <v>4</v>
      </c>
      <c r="Q53" s="36">
        <f t="shared" si="6"/>
        <v>4.5999999999999996</v>
      </c>
      <c r="R53" s="37" t="str">
        <f t="shared" si="7"/>
        <v>D</v>
      </c>
      <c r="S53" s="38" t="str">
        <f t="shared" si="8"/>
        <v>Trung bình yếu</v>
      </c>
      <c r="T53" s="39" t="str">
        <f t="shared" si="5"/>
        <v/>
      </c>
      <c r="U53" s="89" t="s">
        <v>944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24.95" customHeight="1">
      <c r="B54" s="28">
        <v>45</v>
      </c>
      <c r="C54" s="29" t="s">
        <v>889</v>
      </c>
      <c r="D54" s="30" t="s">
        <v>336</v>
      </c>
      <c r="E54" s="31" t="s">
        <v>154</v>
      </c>
      <c r="F54" s="32" t="s">
        <v>890</v>
      </c>
      <c r="G54" s="29" t="s">
        <v>257</v>
      </c>
      <c r="H54" s="33">
        <v>9</v>
      </c>
      <c r="I54" s="33">
        <v>6</v>
      </c>
      <c r="J54" s="33" t="s">
        <v>28</v>
      </c>
      <c r="K54" s="33">
        <v>2</v>
      </c>
      <c r="L54" s="41"/>
      <c r="M54" s="41"/>
      <c r="N54" s="41"/>
      <c r="O54" s="110"/>
      <c r="P54" s="35">
        <v>3</v>
      </c>
      <c r="Q54" s="36">
        <f t="shared" si="6"/>
        <v>4</v>
      </c>
      <c r="R54" s="37" t="str">
        <f t="shared" si="7"/>
        <v>D</v>
      </c>
      <c r="S54" s="38" t="str">
        <f t="shared" si="8"/>
        <v>Trung bình yếu</v>
      </c>
      <c r="T54" s="39" t="str">
        <f t="shared" si="5"/>
        <v/>
      </c>
      <c r="U54" s="89" t="s">
        <v>944</v>
      </c>
      <c r="V54" s="3"/>
      <c r="W54" s="27"/>
      <c r="X54" s="78" t="str">
        <f t="shared" si="9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24.95" customHeight="1">
      <c r="B55" s="28">
        <v>46</v>
      </c>
      <c r="C55" s="29" t="s">
        <v>891</v>
      </c>
      <c r="D55" s="30" t="s">
        <v>892</v>
      </c>
      <c r="E55" s="31" t="s">
        <v>154</v>
      </c>
      <c r="F55" s="32" t="s">
        <v>699</v>
      </c>
      <c r="G55" s="29" t="s">
        <v>339</v>
      </c>
      <c r="H55" s="33">
        <v>7</v>
      </c>
      <c r="I55" s="33">
        <v>7</v>
      </c>
      <c r="J55" s="33" t="s">
        <v>28</v>
      </c>
      <c r="K55" s="33">
        <v>1</v>
      </c>
      <c r="L55" s="41"/>
      <c r="M55" s="41"/>
      <c r="N55" s="41"/>
      <c r="O55" s="110"/>
      <c r="P55" s="35" t="s">
        <v>1933</v>
      </c>
      <c r="Q55" s="36">
        <f t="shared" si="6"/>
        <v>2.2999999999999998</v>
      </c>
      <c r="R55" s="37" t="str">
        <f t="shared" si="7"/>
        <v>F</v>
      </c>
      <c r="S55" s="38" t="str">
        <f t="shared" si="8"/>
        <v>Kém</v>
      </c>
      <c r="T55" s="39" t="s">
        <v>1935</v>
      </c>
      <c r="U55" s="89" t="s">
        <v>944</v>
      </c>
      <c r="V55" s="3"/>
      <c r="W55" s="27"/>
      <c r="X55" s="78" t="str">
        <f t="shared" si="9"/>
        <v>Học lại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24.95" customHeight="1">
      <c r="B56" s="28">
        <v>47</v>
      </c>
      <c r="C56" s="29" t="s">
        <v>893</v>
      </c>
      <c r="D56" s="30" t="s">
        <v>894</v>
      </c>
      <c r="E56" s="31" t="s">
        <v>158</v>
      </c>
      <c r="F56" s="32" t="s">
        <v>895</v>
      </c>
      <c r="G56" s="29" t="s">
        <v>222</v>
      </c>
      <c r="H56" s="33">
        <v>9</v>
      </c>
      <c r="I56" s="33">
        <v>7</v>
      </c>
      <c r="J56" s="33" t="s">
        <v>28</v>
      </c>
      <c r="K56" s="33">
        <v>4</v>
      </c>
      <c r="L56" s="41"/>
      <c r="M56" s="41"/>
      <c r="N56" s="41"/>
      <c r="O56" s="110"/>
      <c r="P56" s="35">
        <v>6.5</v>
      </c>
      <c r="Q56" s="36">
        <f t="shared" si="6"/>
        <v>6.4</v>
      </c>
      <c r="R56" s="37" t="str">
        <f t="shared" si="7"/>
        <v>C</v>
      </c>
      <c r="S56" s="38" t="str">
        <f t="shared" si="8"/>
        <v>Trung bình</v>
      </c>
      <c r="T56" s="39" t="str">
        <f t="shared" ref="T56:T62" si="10">+IF(OR($H56=0,$I56=0,$J56=0,$K56=0),"Không đủ ĐKDT","")</f>
        <v/>
      </c>
      <c r="U56" s="89" t="s">
        <v>944</v>
      </c>
      <c r="V56" s="3"/>
      <c r="W56" s="27"/>
      <c r="X56" s="78" t="str">
        <f t="shared" si="9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24.95" customHeight="1">
      <c r="B57" s="28">
        <v>48</v>
      </c>
      <c r="C57" s="29" t="s">
        <v>896</v>
      </c>
      <c r="D57" s="30" t="s">
        <v>897</v>
      </c>
      <c r="E57" s="31" t="s">
        <v>367</v>
      </c>
      <c r="F57" s="32" t="s">
        <v>742</v>
      </c>
      <c r="G57" s="29" t="s">
        <v>195</v>
      </c>
      <c r="H57" s="33">
        <v>10</v>
      </c>
      <c r="I57" s="33">
        <v>8</v>
      </c>
      <c r="J57" s="33" t="s">
        <v>28</v>
      </c>
      <c r="K57" s="33">
        <v>10</v>
      </c>
      <c r="L57" s="41"/>
      <c r="M57" s="41"/>
      <c r="N57" s="41"/>
      <c r="O57" s="110"/>
      <c r="P57" s="35">
        <v>8.5</v>
      </c>
      <c r="Q57" s="36">
        <f t="shared" si="6"/>
        <v>8.9</v>
      </c>
      <c r="R57" s="37" t="str">
        <f t="shared" si="7"/>
        <v>A</v>
      </c>
      <c r="S57" s="38" t="str">
        <f t="shared" si="8"/>
        <v>Giỏi</v>
      </c>
      <c r="T57" s="39" t="str">
        <f t="shared" si="10"/>
        <v/>
      </c>
      <c r="U57" s="89" t="s">
        <v>944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24.95" customHeight="1">
      <c r="B58" s="28">
        <v>49</v>
      </c>
      <c r="C58" s="29" t="s">
        <v>898</v>
      </c>
      <c r="D58" s="30" t="s">
        <v>899</v>
      </c>
      <c r="E58" s="31" t="s">
        <v>162</v>
      </c>
      <c r="F58" s="32" t="s">
        <v>900</v>
      </c>
      <c r="G58" s="29" t="s">
        <v>275</v>
      </c>
      <c r="H58" s="33">
        <v>9</v>
      </c>
      <c r="I58" s="33">
        <v>5</v>
      </c>
      <c r="J58" s="33" t="s">
        <v>28</v>
      </c>
      <c r="K58" s="33">
        <v>4</v>
      </c>
      <c r="L58" s="41"/>
      <c r="M58" s="41"/>
      <c r="N58" s="41"/>
      <c r="O58" s="110"/>
      <c r="P58" s="35">
        <v>5.5</v>
      </c>
      <c r="Q58" s="36">
        <f t="shared" si="6"/>
        <v>5.5</v>
      </c>
      <c r="R58" s="37" t="str">
        <f t="shared" si="7"/>
        <v>C</v>
      </c>
      <c r="S58" s="38" t="str">
        <f t="shared" si="8"/>
        <v>Trung bình</v>
      </c>
      <c r="T58" s="39" t="str">
        <f t="shared" si="10"/>
        <v/>
      </c>
      <c r="U58" s="89" t="s">
        <v>944</v>
      </c>
      <c r="V58" s="3"/>
      <c r="W58" s="27"/>
      <c r="X58" s="78" t="str">
        <f t="shared" si="9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24.95" customHeight="1">
      <c r="B59" s="28">
        <v>50</v>
      </c>
      <c r="C59" s="29" t="s">
        <v>901</v>
      </c>
      <c r="D59" s="30" t="s">
        <v>628</v>
      </c>
      <c r="E59" s="31" t="s">
        <v>162</v>
      </c>
      <c r="F59" s="32" t="s">
        <v>902</v>
      </c>
      <c r="G59" s="29" t="s">
        <v>222</v>
      </c>
      <c r="H59" s="33">
        <v>5</v>
      </c>
      <c r="I59" s="33">
        <v>6</v>
      </c>
      <c r="J59" s="33" t="s">
        <v>28</v>
      </c>
      <c r="K59" s="33">
        <v>0</v>
      </c>
      <c r="L59" s="41"/>
      <c r="M59" s="41"/>
      <c r="N59" s="41"/>
      <c r="O59" s="110"/>
      <c r="P59" s="35" t="s">
        <v>1934</v>
      </c>
      <c r="Q59" s="36">
        <f t="shared" si="6"/>
        <v>1.7</v>
      </c>
      <c r="R59" s="37" t="str">
        <f t="shared" si="7"/>
        <v>F</v>
      </c>
      <c r="S59" s="38" t="str">
        <f t="shared" si="8"/>
        <v>Kém</v>
      </c>
      <c r="T59" s="39" t="str">
        <f t="shared" si="10"/>
        <v>Không đủ ĐKDT</v>
      </c>
      <c r="U59" s="89" t="s">
        <v>944</v>
      </c>
      <c r="V59" s="3"/>
      <c r="W59" s="27"/>
      <c r="X59" s="78" t="str">
        <f t="shared" si="9"/>
        <v>Học lại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24.95" customHeight="1">
      <c r="B60" s="28">
        <v>51</v>
      </c>
      <c r="C60" s="29" t="s">
        <v>903</v>
      </c>
      <c r="D60" s="30" t="s">
        <v>904</v>
      </c>
      <c r="E60" s="31" t="s">
        <v>166</v>
      </c>
      <c r="F60" s="32" t="s">
        <v>298</v>
      </c>
      <c r="G60" s="29" t="s">
        <v>210</v>
      </c>
      <c r="H60" s="33">
        <v>6</v>
      </c>
      <c r="I60" s="33">
        <v>7</v>
      </c>
      <c r="J60" s="33" t="s">
        <v>28</v>
      </c>
      <c r="K60" s="33">
        <v>0</v>
      </c>
      <c r="L60" s="41"/>
      <c r="M60" s="41"/>
      <c r="N60" s="41"/>
      <c r="O60" s="110"/>
      <c r="P60" s="35" t="s">
        <v>1934</v>
      </c>
      <c r="Q60" s="36">
        <f t="shared" si="6"/>
        <v>2</v>
      </c>
      <c r="R60" s="37" t="str">
        <f t="shared" si="7"/>
        <v>F</v>
      </c>
      <c r="S60" s="38" t="str">
        <f t="shared" si="8"/>
        <v>Kém</v>
      </c>
      <c r="T60" s="39" t="str">
        <f t="shared" si="10"/>
        <v>Không đủ ĐKDT</v>
      </c>
      <c r="U60" s="89" t="s">
        <v>944</v>
      </c>
      <c r="V60" s="3"/>
      <c r="W60" s="27"/>
      <c r="X60" s="78" t="str">
        <f t="shared" si="9"/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24.95" customHeight="1">
      <c r="B61" s="28">
        <v>52</v>
      </c>
      <c r="C61" s="29" t="s">
        <v>905</v>
      </c>
      <c r="D61" s="30" t="s">
        <v>906</v>
      </c>
      <c r="E61" s="31" t="s">
        <v>907</v>
      </c>
      <c r="F61" s="32" t="s">
        <v>908</v>
      </c>
      <c r="G61" s="29" t="s">
        <v>257</v>
      </c>
      <c r="H61" s="33">
        <v>9</v>
      </c>
      <c r="I61" s="33">
        <v>6</v>
      </c>
      <c r="J61" s="33" t="s">
        <v>28</v>
      </c>
      <c r="K61" s="33">
        <v>4</v>
      </c>
      <c r="L61" s="41"/>
      <c r="M61" s="41"/>
      <c r="N61" s="41"/>
      <c r="O61" s="110"/>
      <c r="P61" s="35">
        <v>1</v>
      </c>
      <c r="Q61" s="36">
        <f t="shared" si="6"/>
        <v>3.4</v>
      </c>
      <c r="R61" s="37" t="str">
        <f t="shared" si="7"/>
        <v>F</v>
      </c>
      <c r="S61" s="38" t="str">
        <f t="shared" si="8"/>
        <v>Kém</v>
      </c>
      <c r="T61" s="39" t="str">
        <f t="shared" si="10"/>
        <v/>
      </c>
      <c r="U61" s="89" t="s">
        <v>944</v>
      </c>
      <c r="V61" s="3"/>
      <c r="W61" s="27"/>
      <c r="X61" s="78" t="str">
        <f t="shared" si="9"/>
        <v>Học lại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24.95" customHeight="1">
      <c r="B62" s="28">
        <v>53</v>
      </c>
      <c r="C62" s="29" t="s">
        <v>909</v>
      </c>
      <c r="D62" s="30" t="s">
        <v>910</v>
      </c>
      <c r="E62" s="31" t="s">
        <v>911</v>
      </c>
      <c r="F62" s="32" t="s">
        <v>912</v>
      </c>
      <c r="G62" s="29" t="s">
        <v>913</v>
      </c>
      <c r="H62" s="33">
        <v>2</v>
      </c>
      <c r="I62" s="33">
        <v>0</v>
      </c>
      <c r="J62" s="33" t="s">
        <v>28</v>
      </c>
      <c r="K62" s="33">
        <v>0</v>
      </c>
      <c r="L62" s="41"/>
      <c r="M62" s="41"/>
      <c r="N62" s="41"/>
      <c r="O62" s="110"/>
      <c r="P62" s="35" t="s">
        <v>1934</v>
      </c>
      <c r="Q62" s="36">
        <f t="shared" si="6"/>
        <v>0.2</v>
      </c>
      <c r="R62" s="37" t="str">
        <f t="shared" si="7"/>
        <v>F</v>
      </c>
      <c r="S62" s="38" t="str">
        <f t="shared" si="8"/>
        <v>Kém</v>
      </c>
      <c r="T62" s="39" t="str">
        <f t="shared" si="10"/>
        <v>Không đủ ĐKDT</v>
      </c>
      <c r="U62" s="89" t="s">
        <v>944</v>
      </c>
      <c r="V62" s="3"/>
      <c r="W62" s="27"/>
      <c r="X62" s="78" t="str">
        <f t="shared" si="9"/>
        <v>Học lại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24.95" customHeight="1">
      <c r="B63" s="28">
        <v>54</v>
      </c>
      <c r="C63" s="29" t="s">
        <v>914</v>
      </c>
      <c r="D63" s="30" t="s">
        <v>915</v>
      </c>
      <c r="E63" s="31" t="s">
        <v>911</v>
      </c>
      <c r="F63" s="32" t="s">
        <v>469</v>
      </c>
      <c r="G63" s="29" t="s">
        <v>199</v>
      </c>
      <c r="H63" s="33">
        <v>7</v>
      </c>
      <c r="I63" s="33">
        <v>4</v>
      </c>
      <c r="J63" s="33" t="s">
        <v>28</v>
      </c>
      <c r="K63" s="33">
        <v>2</v>
      </c>
      <c r="L63" s="41"/>
      <c r="M63" s="41"/>
      <c r="N63" s="41"/>
      <c r="O63" s="110"/>
      <c r="P63" s="35" t="s">
        <v>1933</v>
      </c>
      <c r="Q63" s="36">
        <f t="shared" si="6"/>
        <v>1.9</v>
      </c>
      <c r="R63" s="37" t="str">
        <f t="shared" si="7"/>
        <v>F</v>
      </c>
      <c r="S63" s="38" t="str">
        <f t="shared" si="8"/>
        <v>Kém</v>
      </c>
      <c r="T63" s="39" t="s">
        <v>1935</v>
      </c>
      <c r="U63" s="89" t="s">
        <v>944</v>
      </c>
      <c r="V63" s="3"/>
      <c r="W63" s="27"/>
      <c r="X63" s="78" t="str">
        <f t="shared" si="9"/>
        <v>Học lại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24.95" customHeight="1">
      <c r="B64" s="28">
        <v>55</v>
      </c>
      <c r="C64" s="29" t="s">
        <v>916</v>
      </c>
      <c r="D64" s="30" t="s">
        <v>185</v>
      </c>
      <c r="E64" s="31" t="s">
        <v>911</v>
      </c>
      <c r="F64" s="32" t="s">
        <v>917</v>
      </c>
      <c r="G64" s="29" t="s">
        <v>299</v>
      </c>
      <c r="H64" s="33">
        <v>0</v>
      </c>
      <c r="I64" s="33">
        <v>0</v>
      </c>
      <c r="J64" s="33" t="s">
        <v>28</v>
      </c>
      <c r="K64" s="33">
        <v>0</v>
      </c>
      <c r="L64" s="41"/>
      <c r="M64" s="41"/>
      <c r="N64" s="41"/>
      <c r="O64" s="110"/>
      <c r="P64" s="35" t="s">
        <v>1934</v>
      </c>
      <c r="Q64" s="36">
        <f t="shared" si="6"/>
        <v>0</v>
      </c>
      <c r="R64" s="37" t="str">
        <f t="shared" si="7"/>
        <v>F</v>
      </c>
      <c r="S64" s="38" t="str">
        <f t="shared" si="8"/>
        <v>Kém</v>
      </c>
      <c r="T64" s="39" t="str">
        <f t="shared" ref="T64:T72" si="11">+IF(OR($H64=0,$I64=0,$J64=0,$K64=0),"Không đủ ĐKDT","")</f>
        <v>Không đủ ĐKDT</v>
      </c>
      <c r="U64" s="89" t="s">
        <v>944</v>
      </c>
      <c r="V64" s="3"/>
      <c r="W64" s="27"/>
      <c r="X64" s="78" t="str">
        <f t="shared" si="9"/>
        <v>Học lại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24.95" customHeight="1">
      <c r="B65" s="28">
        <v>56</v>
      </c>
      <c r="C65" s="29" t="s">
        <v>918</v>
      </c>
      <c r="D65" s="30" t="s">
        <v>215</v>
      </c>
      <c r="E65" s="31" t="s">
        <v>576</v>
      </c>
      <c r="F65" s="32" t="s">
        <v>919</v>
      </c>
      <c r="G65" s="29" t="s">
        <v>210</v>
      </c>
      <c r="H65" s="33">
        <v>8</v>
      </c>
      <c r="I65" s="33">
        <v>5</v>
      </c>
      <c r="J65" s="33" t="s">
        <v>28</v>
      </c>
      <c r="K65" s="33">
        <v>2</v>
      </c>
      <c r="L65" s="41"/>
      <c r="M65" s="41"/>
      <c r="N65" s="41"/>
      <c r="O65" s="110"/>
      <c r="P65" s="35">
        <v>7</v>
      </c>
      <c r="Q65" s="36">
        <f t="shared" si="6"/>
        <v>5.7</v>
      </c>
      <c r="R65" s="37" t="str">
        <f t="shared" si="7"/>
        <v>C</v>
      </c>
      <c r="S65" s="38" t="str">
        <f t="shared" si="8"/>
        <v>Trung bình</v>
      </c>
      <c r="T65" s="39" t="str">
        <f t="shared" si="11"/>
        <v/>
      </c>
      <c r="U65" s="89" t="s">
        <v>944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24.95" customHeight="1">
      <c r="B66" s="28">
        <v>57</v>
      </c>
      <c r="C66" s="29" t="s">
        <v>920</v>
      </c>
      <c r="D66" s="30" t="s">
        <v>921</v>
      </c>
      <c r="E66" s="31" t="s">
        <v>922</v>
      </c>
      <c r="F66" s="32" t="s">
        <v>496</v>
      </c>
      <c r="G66" s="29" t="s">
        <v>359</v>
      </c>
      <c r="H66" s="33">
        <v>9</v>
      </c>
      <c r="I66" s="33">
        <v>9.5</v>
      </c>
      <c r="J66" s="33" t="s">
        <v>28</v>
      </c>
      <c r="K66" s="33">
        <v>8</v>
      </c>
      <c r="L66" s="41"/>
      <c r="M66" s="41"/>
      <c r="N66" s="41"/>
      <c r="O66" s="110"/>
      <c r="P66" s="35">
        <v>8</v>
      </c>
      <c r="Q66" s="36">
        <f t="shared" si="6"/>
        <v>8.4</v>
      </c>
      <c r="R66" s="37" t="str">
        <f t="shared" si="7"/>
        <v>B+</v>
      </c>
      <c r="S66" s="38" t="str">
        <f t="shared" si="8"/>
        <v>Khá</v>
      </c>
      <c r="T66" s="39" t="str">
        <f t="shared" si="11"/>
        <v/>
      </c>
      <c r="U66" s="89" t="s">
        <v>944</v>
      </c>
      <c r="V66" s="3"/>
      <c r="W66" s="27"/>
      <c r="X66" s="78" t="str">
        <f t="shared" si="9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24.95" customHeight="1">
      <c r="B67" s="28">
        <v>58</v>
      </c>
      <c r="C67" s="29" t="s">
        <v>923</v>
      </c>
      <c r="D67" s="30" t="s">
        <v>924</v>
      </c>
      <c r="E67" s="31" t="s">
        <v>752</v>
      </c>
      <c r="F67" s="32" t="s">
        <v>925</v>
      </c>
      <c r="G67" s="29" t="s">
        <v>213</v>
      </c>
      <c r="H67" s="33">
        <v>9</v>
      </c>
      <c r="I67" s="33">
        <v>3</v>
      </c>
      <c r="J67" s="33" t="s">
        <v>28</v>
      </c>
      <c r="K67" s="33">
        <v>4</v>
      </c>
      <c r="L67" s="41"/>
      <c r="M67" s="41"/>
      <c r="N67" s="41"/>
      <c r="O67" s="110"/>
      <c r="P67" s="35">
        <v>1</v>
      </c>
      <c r="Q67" s="36">
        <f t="shared" si="6"/>
        <v>2.8</v>
      </c>
      <c r="R67" s="37" t="str">
        <f t="shared" si="7"/>
        <v>F</v>
      </c>
      <c r="S67" s="38" t="str">
        <f t="shared" si="8"/>
        <v>Kém</v>
      </c>
      <c r="T67" s="39" t="str">
        <f t="shared" si="11"/>
        <v/>
      </c>
      <c r="U67" s="89" t="s">
        <v>944</v>
      </c>
      <c r="V67" s="3"/>
      <c r="W67" s="27"/>
      <c r="X67" s="78" t="str">
        <f t="shared" si="9"/>
        <v>Học lại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24.95" customHeight="1">
      <c r="B68" s="28">
        <v>59</v>
      </c>
      <c r="C68" s="29" t="s">
        <v>926</v>
      </c>
      <c r="D68" s="30" t="s">
        <v>927</v>
      </c>
      <c r="E68" s="31" t="s">
        <v>178</v>
      </c>
      <c r="F68" s="32" t="s">
        <v>928</v>
      </c>
      <c r="G68" s="29" t="s">
        <v>222</v>
      </c>
      <c r="H68" s="33">
        <v>9</v>
      </c>
      <c r="I68" s="33">
        <v>6.5</v>
      </c>
      <c r="J68" s="33" t="s">
        <v>28</v>
      </c>
      <c r="K68" s="33">
        <v>4</v>
      </c>
      <c r="L68" s="41"/>
      <c r="M68" s="41"/>
      <c r="N68" s="41"/>
      <c r="O68" s="110"/>
      <c r="P68" s="35">
        <v>4.5</v>
      </c>
      <c r="Q68" s="36">
        <f t="shared" si="6"/>
        <v>5.3</v>
      </c>
      <c r="R68" s="37" t="str">
        <f t="shared" si="7"/>
        <v>D+</v>
      </c>
      <c r="S68" s="38" t="str">
        <f t="shared" si="8"/>
        <v>Trung bình yếu</v>
      </c>
      <c r="T68" s="39" t="str">
        <f t="shared" si="11"/>
        <v/>
      </c>
      <c r="U68" s="89" t="s">
        <v>944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24.95" customHeight="1">
      <c r="B69" s="28">
        <v>60</v>
      </c>
      <c r="C69" s="29" t="s">
        <v>929</v>
      </c>
      <c r="D69" s="30" t="s">
        <v>930</v>
      </c>
      <c r="E69" s="31" t="s">
        <v>389</v>
      </c>
      <c r="F69" s="32" t="s">
        <v>931</v>
      </c>
      <c r="G69" s="29" t="s">
        <v>195</v>
      </c>
      <c r="H69" s="33">
        <v>7</v>
      </c>
      <c r="I69" s="33">
        <v>9</v>
      </c>
      <c r="J69" s="33" t="s">
        <v>28</v>
      </c>
      <c r="K69" s="33">
        <v>1</v>
      </c>
      <c r="L69" s="41"/>
      <c r="M69" s="41"/>
      <c r="N69" s="41"/>
      <c r="O69" s="110"/>
      <c r="P69" s="35">
        <v>1</v>
      </c>
      <c r="Q69" s="36">
        <f t="shared" si="6"/>
        <v>3.2</v>
      </c>
      <c r="R69" s="37" t="str">
        <f t="shared" si="7"/>
        <v>F</v>
      </c>
      <c r="S69" s="38" t="str">
        <f t="shared" si="8"/>
        <v>Kém</v>
      </c>
      <c r="T69" s="39" t="str">
        <f t="shared" si="11"/>
        <v/>
      </c>
      <c r="U69" s="89" t="s">
        <v>944</v>
      </c>
      <c r="V69" s="3"/>
      <c r="W69" s="27"/>
      <c r="X69" s="78" t="str">
        <f t="shared" si="9"/>
        <v>Học lại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24.95" customHeight="1">
      <c r="B70" s="28">
        <v>61</v>
      </c>
      <c r="C70" s="29" t="s">
        <v>932</v>
      </c>
      <c r="D70" s="30" t="s">
        <v>103</v>
      </c>
      <c r="E70" s="31" t="s">
        <v>407</v>
      </c>
      <c r="F70" s="32" t="s">
        <v>539</v>
      </c>
      <c r="G70" s="29" t="s">
        <v>275</v>
      </c>
      <c r="H70" s="33">
        <v>10</v>
      </c>
      <c r="I70" s="33">
        <v>9</v>
      </c>
      <c r="J70" s="33" t="s">
        <v>28</v>
      </c>
      <c r="K70" s="33">
        <v>9</v>
      </c>
      <c r="L70" s="41"/>
      <c r="M70" s="41"/>
      <c r="N70" s="41"/>
      <c r="O70" s="110"/>
      <c r="P70" s="35">
        <v>7.5</v>
      </c>
      <c r="Q70" s="36">
        <f t="shared" si="6"/>
        <v>8.4</v>
      </c>
      <c r="R70" s="37" t="str">
        <f t="shared" si="7"/>
        <v>B+</v>
      </c>
      <c r="S70" s="38" t="str">
        <f t="shared" si="8"/>
        <v>Khá</v>
      </c>
      <c r="T70" s="39" t="str">
        <f t="shared" si="11"/>
        <v/>
      </c>
      <c r="U70" s="89" t="s">
        <v>944</v>
      </c>
      <c r="V70" s="3"/>
      <c r="W70" s="27"/>
      <c r="X70" s="78" t="str">
        <f t="shared" si="9"/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24.95" customHeight="1">
      <c r="B71" s="28">
        <v>62</v>
      </c>
      <c r="C71" s="29" t="s">
        <v>933</v>
      </c>
      <c r="D71" s="30" t="s">
        <v>915</v>
      </c>
      <c r="E71" s="31" t="s">
        <v>601</v>
      </c>
      <c r="F71" s="32" t="s">
        <v>528</v>
      </c>
      <c r="G71" s="29" t="s">
        <v>210</v>
      </c>
      <c r="H71" s="33">
        <v>9</v>
      </c>
      <c r="I71" s="33">
        <v>6.5</v>
      </c>
      <c r="J71" s="33" t="s">
        <v>28</v>
      </c>
      <c r="K71" s="33">
        <v>2</v>
      </c>
      <c r="L71" s="41"/>
      <c r="M71" s="41"/>
      <c r="N71" s="41"/>
      <c r="O71" s="110"/>
      <c r="P71" s="35">
        <v>5</v>
      </c>
      <c r="Q71" s="36">
        <f t="shared" si="6"/>
        <v>5.0999999999999996</v>
      </c>
      <c r="R71" s="37" t="str">
        <f t="shared" si="7"/>
        <v>D+</v>
      </c>
      <c r="S71" s="38" t="str">
        <f t="shared" si="8"/>
        <v>Trung bình yếu</v>
      </c>
      <c r="T71" s="39" t="str">
        <f t="shared" si="11"/>
        <v/>
      </c>
      <c r="U71" s="89" t="s">
        <v>944</v>
      </c>
      <c r="V71" s="3"/>
      <c r="W71" s="27"/>
      <c r="X71" s="78" t="str">
        <f t="shared" si="9"/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24.95" customHeight="1">
      <c r="B72" s="28">
        <v>63</v>
      </c>
      <c r="C72" s="29" t="s">
        <v>934</v>
      </c>
      <c r="D72" s="30" t="s">
        <v>935</v>
      </c>
      <c r="E72" s="31" t="s">
        <v>182</v>
      </c>
      <c r="F72" s="32" t="s">
        <v>936</v>
      </c>
      <c r="G72" s="29" t="s">
        <v>213</v>
      </c>
      <c r="H72" s="33">
        <v>8</v>
      </c>
      <c r="I72" s="33">
        <v>6</v>
      </c>
      <c r="J72" s="33" t="s">
        <v>28</v>
      </c>
      <c r="K72" s="33">
        <v>5</v>
      </c>
      <c r="L72" s="41"/>
      <c r="M72" s="41"/>
      <c r="N72" s="41"/>
      <c r="O72" s="110"/>
      <c r="P72" s="35">
        <v>3</v>
      </c>
      <c r="Q72" s="36">
        <f t="shared" si="6"/>
        <v>4.5</v>
      </c>
      <c r="R72" s="37" t="str">
        <f t="shared" si="7"/>
        <v>D</v>
      </c>
      <c r="S72" s="38" t="str">
        <f t="shared" si="8"/>
        <v>Trung bình yếu</v>
      </c>
      <c r="T72" s="39" t="str">
        <f t="shared" si="11"/>
        <v/>
      </c>
      <c r="U72" s="89" t="s">
        <v>944</v>
      </c>
      <c r="V72" s="3"/>
      <c r="W72" s="27"/>
      <c r="X72" s="78" t="str">
        <f t="shared" si="9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24.95" customHeight="1">
      <c r="B73" s="28">
        <v>64</v>
      </c>
      <c r="C73" s="29" t="s">
        <v>937</v>
      </c>
      <c r="D73" s="30" t="s">
        <v>204</v>
      </c>
      <c r="E73" s="31" t="s">
        <v>607</v>
      </c>
      <c r="F73" s="32" t="s">
        <v>938</v>
      </c>
      <c r="G73" s="29" t="s">
        <v>249</v>
      </c>
      <c r="H73" s="33">
        <v>7</v>
      </c>
      <c r="I73" s="33">
        <v>4</v>
      </c>
      <c r="J73" s="33" t="s">
        <v>28</v>
      </c>
      <c r="K73" s="33">
        <v>4</v>
      </c>
      <c r="L73" s="41"/>
      <c r="M73" s="41"/>
      <c r="N73" s="41"/>
      <c r="O73" s="110"/>
      <c r="P73" s="35" t="s">
        <v>1933</v>
      </c>
      <c r="Q73" s="36">
        <f t="shared" si="6"/>
        <v>2.2999999999999998</v>
      </c>
      <c r="R73" s="37" t="str">
        <f t="shared" si="7"/>
        <v>F</v>
      </c>
      <c r="S73" s="38" t="str">
        <f t="shared" si="8"/>
        <v>Kém</v>
      </c>
      <c r="T73" s="39" t="s">
        <v>1935</v>
      </c>
      <c r="U73" s="89" t="s">
        <v>944</v>
      </c>
      <c r="V73" s="3"/>
      <c r="W73" s="27"/>
      <c r="X73" s="78" t="str">
        <f t="shared" si="9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24.95" customHeight="1">
      <c r="B74" s="28">
        <v>65</v>
      </c>
      <c r="C74" s="29" t="s">
        <v>939</v>
      </c>
      <c r="D74" s="30" t="s">
        <v>940</v>
      </c>
      <c r="E74" s="31" t="s">
        <v>941</v>
      </c>
      <c r="F74" s="32" t="s">
        <v>942</v>
      </c>
      <c r="G74" s="29" t="s">
        <v>213</v>
      </c>
      <c r="H74" s="33">
        <v>8</v>
      </c>
      <c r="I74" s="33">
        <v>8.5</v>
      </c>
      <c r="J74" s="33" t="s">
        <v>28</v>
      </c>
      <c r="K74" s="33">
        <v>4</v>
      </c>
      <c r="L74" s="41"/>
      <c r="M74" s="41"/>
      <c r="N74" s="41"/>
      <c r="O74" s="110"/>
      <c r="P74" s="35">
        <v>5</v>
      </c>
      <c r="Q74" s="36">
        <f t="shared" ref="Q74" si="12">ROUND(SUMPRODUCT(H74:P74,$H$9:$P$9)/100,1)</f>
        <v>5.8</v>
      </c>
      <c r="R74" s="37" t="str">
        <f t="shared" si="7"/>
        <v>C</v>
      </c>
      <c r="S74" s="38" t="str">
        <f t="shared" si="8"/>
        <v>Trung bình</v>
      </c>
      <c r="T74" s="39" t="str">
        <f>+IF(OR($H74=0,$I74=0,$J74=0,$K74=0),"Không đủ ĐKDT","")</f>
        <v/>
      </c>
      <c r="U74" s="89" t="s">
        <v>944</v>
      </c>
      <c r="V74" s="3"/>
      <c r="W74" s="27"/>
      <c r="X74" s="78" t="str">
        <f t="shared" si="9"/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9" customHeight="1">
      <c r="A75" s="2"/>
      <c r="B75" s="42"/>
      <c r="C75" s="43"/>
      <c r="D75" s="43"/>
      <c r="E75" s="44"/>
      <c r="F75" s="44"/>
      <c r="G75" s="44"/>
      <c r="H75" s="45"/>
      <c r="I75" s="46"/>
      <c r="J75" s="46"/>
      <c r="K75" s="47"/>
      <c r="L75" s="47"/>
      <c r="M75" s="47"/>
      <c r="N75" s="47"/>
      <c r="O75" s="111"/>
      <c r="P75" s="47"/>
      <c r="Q75" s="47"/>
      <c r="R75" s="47"/>
      <c r="S75" s="47"/>
      <c r="T75" s="47"/>
      <c r="U75" s="2"/>
      <c r="V75" s="3"/>
    </row>
    <row r="76" spans="1:39">
      <c r="A76" s="2"/>
      <c r="B76" s="153" t="s">
        <v>29</v>
      </c>
      <c r="C76" s="15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2"/>
      <c r="V76" s="3"/>
    </row>
    <row r="77" spans="1:39" ht="16.5" customHeight="1">
      <c r="A77" s="2"/>
      <c r="B77" s="48" t="s">
        <v>30</v>
      </c>
      <c r="C77" s="48"/>
      <c r="D77" s="49">
        <f>+$AA$8</f>
        <v>65</v>
      </c>
      <c r="E77" s="50" t="s">
        <v>31</v>
      </c>
      <c r="F77" s="124" t="s">
        <v>32</v>
      </c>
      <c r="G77" s="124"/>
      <c r="H77" s="124"/>
      <c r="I77" s="124"/>
      <c r="J77" s="124"/>
      <c r="K77" s="124"/>
      <c r="L77" s="124"/>
      <c r="M77" s="124"/>
      <c r="N77" s="124"/>
      <c r="O77" s="124"/>
      <c r="P77" s="51">
        <f>$AA$8 -COUNTIF($T$9:$T$264,"Vắng") -COUNTIF($T$9:$T$264,"Vắng có phép") - COUNTIF($T$9:$T$264,"Đình chỉ thi") - COUNTIF($T$9:$T$264,"Không đủ ĐKDT")</f>
        <v>53</v>
      </c>
      <c r="Q77" s="51"/>
      <c r="R77" s="51"/>
      <c r="S77" s="52"/>
      <c r="T77" s="53" t="s">
        <v>31</v>
      </c>
      <c r="U77" s="94"/>
      <c r="V77" s="3"/>
    </row>
    <row r="78" spans="1:39" ht="16.5" customHeight="1">
      <c r="A78" s="2"/>
      <c r="B78" s="48" t="s">
        <v>33</v>
      </c>
      <c r="C78" s="48"/>
      <c r="D78" s="49">
        <f>+$AL$8</f>
        <v>35</v>
      </c>
      <c r="E78" s="50" t="s">
        <v>31</v>
      </c>
      <c r="F78" s="124" t="s">
        <v>34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4">
        <f>COUNTIF($T$9:$T$140,"Vắng")</f>
        <v>4</v>
      </c>
      <c r="Q78" s="54"/>
      <c r="R78" s="54"/>
      <c r="S78" s="55"/>
      <c r="T78" s="53" t="s">
        <v>31</v>
      </c>
      <c r="U78" s="95"/>
      <c r="V78" s="3"/>
    </row>
    <row r="79" spans="1:39" ht="16.5" customHeight="1">
      <c r="A79" s="2"/>
      <c r="B79" s="48" t="s">
        <v>48</v>
      </c>
      <c r="C79" s="48"/>
      <c r="D79" s="64">
        <f>COUNTIF(X10:X74,"Học lại")</f>
        <v>30</v>
      </c>
      <c r="E79" s="50" t="s">
        <v>31</v>
      </c>
      <c r="F79" s="124" t="s">
        <v>49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1">
        <f>COUNTIF($T$9:$T$140,"Vắng có phép")</f>
        <v>0</v>
      </c>
      <c r="Q79" s="51"/>
      <c r="R79" s="51"/>
      <c r="S79" s="52"/>
      <c r="T79" s="53" t="s">
        <v>31</v>
      </c>
      <c r="U79" s="94"/>
      <c r="V79" s="3"/>
    </row>
    <row r="80" spans="1:39" ht="3" customHeight="1">
      <c r="A80" s="2"/>
      <c r="B80" s="42"/>
      <c r="C80" s="43"/>
      <c r="D80" s="43"/>
      <c r="E80" s="44"/>
      <c r="F80" s="44"/>
      <c r="G80" s="44"/>
      <c r="H80" s="45"/>
      <c r="I80" s="46"/>
      <c r="J80" s="46"/>
      <c r="K80" s="47"/>
      <c r="L80" s="47"/>
      <c r="M80" s="47"/>
      <c r="N80" s="47"/>
      <c r="O80" s="111"/>
      <c r="P80" s="47"/>
      <c r="Q80" s="47"/>
      <c r="R80" s="47"/>
      <c r="S80" s="47"/>
      <c r="T80" s="47"/>
      <c r="U80" s="2"/>
      <c r="V80" s="3"/>
    </row>
    <row r="81" spans="1:39" ht="15.75">
      <c r="B81" s="83" t="s">
        <v>50</v>
      </c>
      <c r="C81" s="83"/>
      <c r="D81" s="84">
        <f>COUNTIF(X10:X74,"Thi lại")</f>
        <v>0</v>
      </c>
      <c r="E81" s="85" t="s">
        <v>31</v>
      </c>
      <c r="F81" s="3"/>
      <c r="G81" s="3"/>
      <c r="H81" s="3"/>
      <c r="I81" s="3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3"/>
    </row>
    <row r="82" spans="1:39" ht="24.75" customHeight="1">
      <c r="B82" s="83"/>
      <c r="C82" s="83"/>
      <c r="D82" s="84"/>
      <c r="E82" s="85"/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15.75">
      <c r="A83" s="56"/>
      <c r="B83" s="144"/>
      <c r="C83" s="144"/>
      <c r="D83" s="144"/>
      <c r="E83" s="144"/>
      <c r="F83" s="144"/>
      <c r="G83" s="144"/>
      <c r="H83" s="144"/>
      <c r="I83" s="57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3"/>
    </row>
    <row r="84" spans="1:39" ht="4.5" customHeight="1">
      <c r="A84" s="2"/>
      <c r="B84" s="42"/>
      <c r="C84" s="58"/>
      <c r="D84" s="58"/>
      <c r="E84" s="59"/>
      <c r="F84" s="59"/>
      <c r="G84" s="59"/>
      <c r="H84" s="60"/>
      <c r="I84" s="61"/>
      <c r="J84" s="61"/>
      <c r="K84" s="3"/>
      <c r="L84" s="3"/>
      <c r="M84" s="3"/>
      <c r="N84" s="3"/>
      <c r="P84" s="3"/>
      <c r="Q84" s="3"/>
      <c r="R84" s="3"/>
      <c r="S84" s="3"/>
      <c r="T84" s="3"/>
      <c r="V84" s="3"/>
    </row>
    <row r="85" spans="1:39" s="2" customFormat="1">
      <c r="B85" s="144"/>
      <c r="C85" s="144"/>
      <c r="D85" s="145"/>
      <c r="E85" s="145"/>
      <c r="F85" s="145"/>
      <c r="G85" s="145"/>
      <c r="H85" s="145"/>
      <c r="I85" s="61"/>
      <c r="J85" s="61"/>
      <c r="K85" s="47"/>
      <c r="L85" s="47"/>
      <c r="M85" s="47"/>
      <c r="N85" s="47"/>
      <c r="O85" s="111"/>
      <c r="P85" s="47"/>
      <c r="Q85" s="47"/>
      <c r="R85" s="47"/>
      <c r="S85" s="47"/>
      <c r="T85" s="47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12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18" customHeight="1">
      <c r="A91" s="1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2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21.75" customHeight="1">
      <c r="A94" s="1"/>
      <c r="B94" s="144"/>
      <c r="C94" s="144"/>
      <c r="D94" s="144"/>
      <c r="E94" s="144"/>
      <c r="F94" s="144"/>
      <c r="G94" s="144"/>
      <c r="H94" s="144"/>
      <c r="I94" s="57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15.75">
      <c r="A95" s="1"/>
      <c r="B95" s="42"/>
      <c r="C95" s="58"/>
      <c r="D95" s="58"/>
      <c r="E95" s="59"/>
      <c r="F95" s="59"/>
      <c r="G95" s="59"/>
      <c r="H95" s="60"/>
      <c r="I95" s="61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>
      <c r="A96" s="1"/>
      <c r="B96" s="144"/>
      <c r="C96" s="144"/>
      <c r="D96" s="145"/>
      <c r="E96" s="145"/>
      <c r="F96" s="145"/>
      <c r="G96" s="145"/>
      <c r="H96" s="145"/>
      <c r="I96" s="61"/>
      <c r="J96" s="61"/>
      <c r="K96" s="47"/>
      <c r="L96" s="47"/>
      <c r="M96" s="47"/>
      <c r="N96" s="47"/>
      <c r="O96" s="111"/>
      <c r="P96" s="47"/>
      <c r="Q96" s="47"/>
      <c r="R96" s="47"/>
      <c r="S96" s="47"/>
      <c r="T96" s="47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12"/>
      <c r="P97" s="3"/>
      <c r="Q97" s="3"/>
      <c r="R97" s="3"/>
      <c r="S97" s="3"/>
      <c r="T97" s="3"/>
      <c r="U97" s="1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100" spans="1:39" ht="50.25" customHeight="1"/>
    <row r="101" spans="1:39" ht="15.75"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sortState ref="A10:AM74">
    <sortCondition ref="B10:B74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6:C76"/>
    <mergeCell ref="P7:P8"/>
    <mergeCell ref="Q7:Q9"/>
    <mergeCell ref="H7:H8"/>
    <mergeCell ref="I7:I8"/>
    <mergeCell ref="J7:J8"/>
    <mergeCell ref="K7:K8"/>
    <mergeCell ref="L7:L8"/>
    <mergeCell ref="M7:M8"/>
    <mergeCell ref="J95:U95"/>
    <mergeCell ref="F79:O79"/>
    <mergeCell ref="J81:U81"/>
    <mergeCell ref="J82:U82"/>
    <mergeCell ref="B83:H83"/>
    <mergeCell ref="J83:U83"/>
    <mergeCell ref="B85:C85"/>
    <mergeCell ref="D85:H85"/>
    <mergeCell ref="B91:C91"/>
    <mergeCell ref="D91:I91"/>
    <mergeCell ref="B94:H94"/>
    <mergeCell ref="J94:U94"/>
    <mergeCell ref="J91:U91"/>
    <mergeCell ref="B96:C96"/>
    <mergeCell ref="D96:H96"/>
    <mergeCell ref="B101:C101"/>
    <mergeCell ref="D101:I101"/>
    <mergeCell ref="J101:U101"/>
    <mergeCell ref="F78:O78"/>
    <mergeCell ref="O7:O8"/>
    <mergeCell ref="C7:C8"/>
    <mergeCell ref="D7:E8"/>
    <mergeCell ref="F77:O77"/>
  </mergeCells>
  <conditionalFormatting sqref="H10:N74 P10:P74">
    <cfRule type="cellIs" dxfId="23" priority="4" operator="greaterThan">
      <formula>10</formula>
    </cfRule>
  </conditionalFormatting>
  <conditionalFormatting sqref="O96:O1048576 O1:O94">
    <cfRule type="duplicateValues" dxfId="22" priority="3"/>
  </conditionalFormatting>
  <conditionalFormatting sqref="C1:C1048576">
    <cfRule type="duplicateValues" dxfId="21" priority="2"/>
  </conditionalFormatting>
  <conditionalFormatting sqref="O1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9 Y2:AM8 X10:X74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3"/>
  <sheetViews>
    <sheetView topLeftCell="B1" workbookViewId="0">
      <pane ySplit="3" topLeftCell="A76" activePane="bottomLeft" state="frozen"/>
      <selection activeCell="A6" sqref="A6:XFD6"/>
      <selection pane="bottomLeft" activeCell="T77" sqref="T77"/>
    </sheetView>
  </sheetViews>
  <sheetFormatPr defaultColWidth="9" defaultRowHeight="22.5"/>
  <cols>
    <col min="1" max="1" width="0.625" style="1" hidden="1" customWidth="1"/>
    <col min="2" max="2" width="4" style="1" customWidth="1"/>
    <col min="3" max="3" width="10.625" style="1" customWidth="1"/>
    <col min="4" max="4" width="13.75" style="1" customWidth="1"/>
    <col min="5" max="5" width="7.25" style="1" customWidth="1"/>
    <col min="6" max="6" width="9.375" style="1" hidden="1" customWidth="1"/>
    <col min="7" max="7" width="11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4.375" style="1" hidden="1" customWidth="1"/>
    <col min="13" max="13" width="4.625" style="1" hidden="1" customWidth="1"/>
    <col min="14" max="14" width="9" style="1" hidden="1" customWidth="1"/>
    <col min="15" max="15" width="18.875" style="112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6.8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28" t="s">
        <v>945</v>
      </c>
      <c r="Q4" s="128"/>
      <c r="R4" s="128"/>
      <c r="S4" s="128"/>
      <c r="T4" s="128"/>
      <c r="U4" s="128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27" t="s">
        <v>417</v>
      </c>
      <c r="H5" s="127"/>
      <c r="I5" s="127"/>
      <c r="J5" s="127"/>
      <c r="K5" s="127"/>
      <c r="L5" s="127"/>
      <c r="M5" s="127"/>
      <c r="N5" s="127"/>
      <c r="O5" s="127"/>
      <c r="P5" s="128" t="s">
        <v>946</v>
      </c>
      <c r="Q5" s="128"/>
      <c r="R5" s="128"/>
      <c r="S5" s="128"/>
      <c r="T5" s="128"/>
      <c r="U5" s="128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ELE1330-08</v>
      </c>
      <c r="AA8" s="73">
        <f>+$AJ$8+$AL$8+$AH$8</f>
        <v>67</v>
      </c>
      <c r="AB8" s="67">
        <f>COUNTIF($T$9:$T$136,"Khiển trách")</f>
        <v>0</v>
      </c>
      <c r="AC8" s="67">
        <f>COUNTIF($T$9:$T$136,"Cảnh cáo")</f>
        <v>0</v>
      </c>
      <c r="AD8" s="67">
        <f>COUNTIF($T$9:$T$136,"Đình chỉ thi")</f>
        <v>0</v>
      </c>
      <c r="AE8" s="74">
        <f>+($AB$8+$AC$8+$AD$8)/$AA$8*100%</f>
        <v>0</v>
      </c>
      <c r="AF8" s="67">
        <f>SUM(COUNTIF($T$9:$T$134,"Vắng"),COUNTIF($T$9:$T$134,"Vắng có phép"))</f>
        <v>2</v>
      </c>
      <c r="AG8" s="75">
        <f>+$AF$8/$AA$8</f>
        <v>2.9850746268656716E-2</v>
      </c>
      <c r="AH8" s="76">
        <f>COUNTIF($X$9:$X$134,"Thi lại")</f>
        <v>0</v>
      </c>
      <c r="AI8" s="75">
        <f>+$AH$8/$AA$8</f>
        <v>0</v>
      </c>
      <c r="AJ8" s="76">
        <f>COUNTIF($X$9:$X$135,"Học lại")</f>
        <v>15</v>
      </c>
      <c r="AK8" s="75">
        <f>+$AJ$8/$AA$8</f>
        <v>0.22388059701492538</v>
      </c>
      <c r="AL8" s="67">
        <f>COUNTIF($X$10:$X$135,"Đạt")</f>
        <v>52</v>
      </c>
      <c r="AM8" s="74">
        <f>+$AL$8/$AA$8</f>
        <v>0.77611940298507465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24.95" customHeight="1">
      <c r="B10" s="17">
        <v>64</v>
      </c>
      <c r="C10" s="18" t="s">
        <v>1093</v>
      </c>
      <c r="D10" s="19" t="s">
        <v>1094</v>
      </c>
      <c r="E10" s="20" t="s">
        <v>601</v>
      </c>
      <c r="F10" s="21" t="s">
        <v>1095</v>
      </c>
      <c r="G10" s="18" t="s">
        <v>199</v>
      </c>
      <c r="H10" s="22">
        <v>6</v>
      </c>
      <c r="I10" s="22">
        <v>6</v>
      </c>
      <c r="J10" s="22" t="s">
        <v>28</v>
      </c>
      <c r="K10" s="22">
        <v>4</v>
      </c>
      <c r="L10" s="113"/>
      <c r="M10" s="113"/>
      <c r="N10" s="113"/>
      <c r="O10" s="109"/>
      <c r="P10" s="115">
        <v>1</v>
      </c>
      <c r="Q10" s="24">
        <f t="shared" ref="Q10:Q41" si="0">ROUND(SUMPRODUCT(H10:P10,$H$9:$P$9)/100,1)</f>
        <v>3.1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1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6" t="str">
        <f t="shared" ref="T10:T41" si="3">+IF(OR($H10=0,$I10=0,$J10=0,$K10=0),"Không đủ ĐKDT","")</f>
        <v/>
      </c>
      <c r="U10" s="88" t="s">
        <v>1105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2:39" ht="24.95" customHeight="1">
      <c r="B11" s="28">
        <v>40</v>
      </c>
      <c r="C11" s="29" t="s">
        <v>1033</v>
      </c>
      <c r="D11" s="30" t="s">
        <v>748</v>
      </c>
      <c r="E11" s="31" t="s">
        <v>345</v>
      </c>
      <c r="F11" s="32" t="s">
        <v>334</v>
      </c>
      <c r="G11" s="29" t="s">
        <v>299</v>
      </c>
      <c r="H11" s="33">
        <v>6</v>
      </c>
      <c r="I11" s="33">
        <v>2</v>
      </c>
      <c r="J11" s="33" t="s">
        <v>28</v>
      </c>
      <c r="K11" s="33">
        <v>4</v>
      </c>
      <c r="L11" s="41"/>
      <c r="M11" s="41"/>
      <c r="N11" s="41"/>
      <c r="O11" s="110"/>
      <c r="P11" s="35">
        <v>3</v>
      </c>
      <c r="Q11" s="36">
        <f t="shared" si="0"/>
        <v>3.3</v>
      </c>
      <c r="R11" s="37" t="str">
        <f t="shared" si="1"/>
        <v>F</v>
      </c>
      <c r="S11" s="38" t="str">
        <f t="shared" si="2"/>
        <v>Kém</v>
      </c>
      <c r="T11" s="39" t="str">
        <f t="shared" si="3"/>
        <v/>
      </c>
      <c r="U11" s="89" t="s">
        <v>1105</v>
      </c>
      <c r="V11" s="3"/>
      <c r="W11" s="27"/>
      <c r="X11" s="78" t="str">
        <f t="shared" si="4"/>
        <v>Học lại</v>
      </c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</row>
    <row r="12" spans="2:39" ht="24.95" customHeight="1">
      <c r="B12" s="28">
        <v>63</v>
      </c>
      <c r="C12" s="29" t="s">
        <v>1092</v>
      </c>
      <c r="D12" s="30" t="s">
        <v>573</v>
      </c>
      <c r="E12" s="31" t="s">
        <v>407</v>
      </c>
      <c r="F12" s="32" t="s">
        <v>928</v>
      </c>
      <c r="G12" s="29" t="s">
        <v>339</v>
      </c>
      <c r="H12" s="33">
        <v>9</v>
      </c>
      <c r="I12" s="33">
        <v>7</v>
      </c>
      <c r="J12" s="33" t="s">
        <v>28</v>
      </c>
      <c r="K12" s="33">
        <v>4</v>
      </c>
      <c r="L12" s="41"/>
      <c r="M12" s="41"/>
      <c r="N12" s="41"/>
      <c r="O12" s="110"/>
      <c r="P12" s="35">
        <v>5</v>
      </c>
      <c r="Q12" s="36">
        <f t="shared" si="0"/>
        <v>5.6</v>
      </c>
      <c r="R12" s="37" t="str">
        <f t="shared" si="1"/>
        <v>C</v>
      </c>
      <c r="S12" s="38" t="str">
        <f t="shared" si="2"/>
        <v>Trung bình</v>
      </c>
      <c r="T12" s="39" t="str">
        <f t="shared" si="3"/>
        <v/>
      </c>
      <c r="U12" s="89" t="s">
        <v>1105</v>
      </c>
      <c r="V12" s="3"/>
      <c r="W12" s="27"/>
      <c r="X12" s="78" t="str">
        <f t="shared" si="4"/>
        <v>Đạt</v>
      </c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2:39" ht="24.95" customHeight="1">
      <c r="B13" s="28">
        <v>48</v>
      </c>
      <c r="C13" s="29" t="s">
        <v>1049</v>
      </c>
      <c r="D13" s="30" t="s">
        <v>1050</v>
      </c>
      <c r="E13" s="31" t="s">
        <v>1051</v>
      </c>
      <c r="F13" s="32" t="s">
        <v>1052</v>
      </c>
      <c r="G13" s="29" t="s">
        <v>249</v>
      </c>
      <c r="H13" s="33">
        <v>9</v>
      </c>
      <c r="I13" s="33">
        <v>8.5</v>
      </c>
      <c r="J13" s="33" t="s">
        <v>28</v>
      </c>
      <c r="K13" s="33">
        <v>4</v>
      </c>
      <c r="L13" s="41"/>
      <c r="M13" s="41"/>
      <c r="N13" s="41"/>
      <c r="O13" s="110"/>
      <c r="P13" s="35">
        <v>4</v>
      </c>
      <c r="Q13" s="36">
        <f t="shared" si="0"/>
        <v>5.4</v>
      </c>
      <c r="R13" s="37" t="str">
        <f t="shared" si="1"/>
        <v>D+</v>
      </c>
      <c r="S13" s="38" t="str">
        <f t="shared" si="2"/>
        <v>Trung bình yếu</v>
      </c>
      <c r="T13" s="39" t="str">
        <f t="shared" si="3"/>
        <v/>
      </c>
      <c r="U13" s="89" t="s">
        <v>1105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24.95" customHeight="1">
      <c r="B14" s="28">
        <v>66</v>
      </c>
      <c r="C14" s="29" t="s">
        <v>1098</v>
      </c>
      <c r="D14" s="30" t="s">
        <v>1099</v>
      </c>
      <c r="E14" s="31" t="s">
        <v>1100</v>
      </c>
      <c r="F14" s="32" t="s">
        <v>1101</v>
      </c>
      <c r="G14" s="29" t="s">
        <v>339</v>
      </c>
      <c r="H14" s="33">
        <v>9</v>
      </c>
      <c r="I14" s="33">
        <v>7</v>
      </c>
      <c r="J14" s="33" t="s">
        <v>28</v>
      </c>
      <c r="K14" s="33">
        <v>9.5</v>
      </c>
      <c r="L14" s="41"/>
      <c r="M14" s="41"/>
      <c r="N14" s="41"/>
      <c r="O14" s="110"/>
      <c r="P14" s="35">
        <v>5</v>
      </c>
      <c r="Q14" s="36">
        <f t="shared" si="0"/>
        <v>6.7</v>
      </c>
      <c r="R14" s="37" t="str">
        <f t="shared" si="1"/>
        <v>C+</v>
      </c>
      <c r="S14" s="38" t="str">
        <f t="shared" si="2"/>
        <v>Trung bình</v>
      </c>
      <c r="T14" s="39" t="str">
        <f t="shared" si="3"/>
        <v/>
      </c>
      <c r="U14" s="89" t="s">
        <v>1105</v>
      </c>
      <c r="V14" s="3"/>
      <c r="W14" s="27"/>
      <c r="X14" s="78" t="str">
        <f t="shared" si="4"/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24.95" customHeight="1">
      <c r="B15" s="28">
        <v>38</v>
      </c>
      <c r="C15" s="29" t="s">
        <v>1030</v>
      </c>
      <c r="D15" s="30" t="s">
        <v>103</v>
      </c>
      <c r="E15" s="31" t="s">
        <v>345</v>
      </c>
      <c r="F15" s="32" t="s">
        <v>774</v>
      </c>
      <c r="G15" s="29" t="s">
        <v>199</v>
      </c>
      <c r="H15" s="33">
        <v>9</v>
      </c>
      <c r="I15" s="33">
        <v>7</v>
      </c>
      <c r="J15" s="33" t="s">
        <v>28</v>
      </c>
      <c r="K15" s="33">
        <v>6</v>
      </c>
      <c r="L15" s="41"/>
      <c r="M15" s="41"/>
      <c r="N15" s="41"/>
      <c r="O15" s="110"/>
      <c r="P15" s="35">
        <v>5.5</v>
      </c>
      <c r="Q15" s="36">
        <f t="shared" si="0"/>
        <v>6.3</v>
      </c>
      <c r="R15" s="37" t="str">
        <f t="shared" si="1"/>
        <v>C</v>
      </c>
      <c r="S15" s="38" t="str">
        <f t="shared" si="2"/>
        <v>Trung bình</v>
      </c>
      <c r="T15" s="39" t="str">
        <f t="shared" si="3"/>
        <v/>
      </c>
      <c r="U15" s="89" t="s">
        <v>1105</v>
      </c>
      <c r="V15" s="3"/>
      <c r="W15" s="27"/>
      <c r="X15" s="78" t="str">
        <f t="shared" si="4"/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24.95" customHeight="1">
      <c r="B16" s="28">
        <v>67</v>
      </c>
      <c r="C16" s="29" t="s">
        <v>1102</v>
      </c>
      <c r="D16" s="30" t="s">
        <v>185</v>
      </c>
      <c r="E16" s="31" t="s">
        <v>1103</v>
      </c>
      <c r="F16" s="32" t="s">
        <v>800</v>
      </c>
      <c r="G16" s="29" t="s">
        <v>299</v>
      </c>
      <c r="H16" s="33">
        <v>9</v>
      </c>
      <c r="I16" s="33">
        <v>7</v>
      </c>
      <c r="J16" s="33" t="s">
        <v>28</v>
      </c>
      <c r="K16" s="33">
        <v>6.5</v>
      </c>
      <c r="L16" s="41"/>
      <c r="M16" s="41"/>
      <c r="N16" s="41"/>
      <c r="O16" s="110"/>
      <c r="P16" s="35">
        <v>5.5</v>
      </c>
      <c r="Q16" s="36">
        <f t="shared" si="0"/>
        <v>6.4</v>
      </c>
      <c r="R16" s="37" t="str">
        <f t="shared" si="1"/>
        <v>C</v>
      </c>
      <c r="S16" s="38" t="str">
        <f t="shared" si="2"/>
        <v>Trung bình</v>
      </c>
      <c r="T16" s="39" t="str">
        <f t="shared" si="3"/>
        <v/>
      </c>
      <c r="U16" s="89" t="s">
        <v>1105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24.95" customHeight="1">
      <c r="B17" s="28">
        <v>57</v>
      </c>
      <c r="C17" s="29" t="s">
        <v>1075</v>
      </c>
      <c r="D17" s="30" t="s">
        <v>850</v>
      </c>
      <c r="E17" s="31" t="s">
        <v>178</v>
      </c>
      <c r="F17" s="32" t="s">
        <v>1076</v>
      </c>
      <c r="G17" s="29" t="s">
        <v>199</v>
      </c>
      <c r="H17" s="33">
        <v>7</v>
      </c>
      <c r="I17" s="33">
        <v>8</v>
      </c>
      <c r="J17" s="33" t="s">
        <v>28</v>
      </c>
      <c r="K17" s="33">
        <v>4</v>
      </c>
      <c r="L17" s="41"/>
      <c r="M17" s="41"/>
      <c r="N17" s="41"/>
      <c r="O17" s="110"/>
      <c r="P17" s="35">
        <v>3</v>
      </c>
      <c r="Q17" s="36">
        <f t="shared" si="0"/>
        <v>4.5999999999999996</v>
      </c>
      <c r="R17" s="37" t="str">
        <f t="shared" si="1"/>
        <v>D</v>
      </c>
      <c r="S17" s="38" t="str">
        <f t="shared" si="2"/>
        <v>Trung bình yếu</v>
      </c>
      <c r="T17" s="39" t="str">
        <f t="shared" si="3"/>
        <v/>
      </c>
      <c r="U17" s="89" t="s">
        <v>1105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24.95" customHeight="1">
      <c r="B18" s="28">
        <v>41</v>
      </c>
      <c r="C18" s="29" t="s">
        <v>1034</v>
      </c>
      <c r="D18" s="30" t="s">
        <v>1035</v>
      </c>
      <c r="E18" s="31" t="s">
        <v>552</v>
      </c>
      <c r="F18" s="32" t="s">
        <v>866</v>
      </c>
      <c r="G18" s="29" t="s">
        <v>249</v>
      </c>
      <c r="H18" s="33">
        <v>8</v>
      </c>
      <c r="I18" s="33">
        <v>9</v>
      </c>
      <c r="J18" s="33" t="s">
        <v>28</v>
      </c>
      <c r="K18" s="33">
        <v>4</v>
      </c>
      <c r="L18" s="41"/>
      <c r="M18" s="41"/>
      <c r="N18" s="41"/>
      <c r="O18" s="110"/>
      <c r="P18" s="35">
        <v>5</v>
      </c>
      <c r="Q18" s="36">
        <f t="shared" si="0"/>
        <v>5.9</v>
      </c>
      <c r="R18" s="37" t="str">
        <f t="shared" si="1"/>
        <v>C</v>
      </c>
      <c r="S18" s="38" t="str">
        <f t="shared" si="2"/>
        <v>Trung bình</v>
      </c>
      <c r="T18" s="39" t="str">
        <f t="shared" si="3"/>
        <v/>
      </c>
      <c r="U18" s="89" t="s">
        <v>1105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24.95" customHeight="1">
      <c r="B19" s="28">
        <v>56</v>
      </c>
      <c r="C19" s="29" t="s">
        <v>1074</v>
      </c>
      <c r="D19" s="30" t="s">
        <v>493</v>
      </c>
      <c r="E19" s="31" t="s">
        <v>178</v>
      </c>
      <c r="F19" s="32" t="s">
        <v>510</v>
      </c>
      <c r="G19" s="29" t="s">
        <v>234</v>
      </c>
      <c r="H19" s="33">
        <v>9</v>
      </c>
      <c r="I19" s="33">
        <v>4.5</v>
      </c>
      <c r="J19" s="33" t="s">
        <v>28</v>
      </c>
      <c r="K19" s="33">
        <v>7</v>
      </c>
      <c r="L19" s="41"/>
      <c r="M19" s="41"/>
      <c r="N19" s="41"/>
      <c r="O19" s="110"/>
      <c r="P19" s="35">
        <v>4</v>
      </c>
      <c r="Q19" s="36">
        <f t="shared" si="0"/>
        <v>5.2</v>
      </c>
      <c r="R19" s="37" t="str">
        <f t="shared" si="1"/>
        <v>D+</v>
      </c>
      <c r="S19" s="38" t="str">
        <f t="shared" si="2"/>
        <v>Trung bình yếu</v>
      </c>
      <c r="T19" s="39" t="str">
        <f t="shared" si="3"/>
        <v/>
      </c>
      <c r="U19" s="89" t="s">
        <v>1105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24.95" customHeight="1">
      <c r="B20" s="28">
        <v>65</v>
      </c>
      <c r="C20" s="29" t="s">
        <v>1096</v>
      </c>
      <c r="D20" s="30" t="s">
        <v>1097</v>
      </c>
      <c r="E20" s="31" t="s">
        <v>601</v>
      </c>
      <c r="F20" s="32" t="s">
        <v>226</v>
      </c>
      <c r="G20" s="29" t="s">
        <v>234</v>
      </c>
      <c r="H20" s="33">
        <v>9</v>
      </c>
      <c r="I20" s="33">
        <v>5</v>
      </c>
      <c r="J20" s="33" t="s">
        <v>28</v>
      </c>
      <c r="K20" s="33">
        <v>6.5</v>
      </c>
      <c r="L20" s="41"/>
      <c r="M20" s="41"/>
      <c r="N20" s="41"/>
      <c r="O20" s="110"/>
      <c r="P20" s="35">
        <v>2</v>
      </c>
      <c r="Q20" s="36">
        <f t="shared" si="0"/>
        <v>4.2</v>
      </c>
      <c r="R20" s="37" t="str">
        <f t="shared" si="1"/>
        <v>D</v>
      </c>
      <c r="S20" s="38" t="str">
        <f t="shared" si="2"/>
        <v>Trung bình yếu</v>
      </c>
      <c r="T20" s="39" t="str">
        <f t="shared" si="3"/>
        <v/>
      </c>
      <c r="U20" s="89" t="s">
        <v>1105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24.95" customHeight="1">
      <c r="B21" s="28">
        <v>39</v>
      </c>
      <c r="C21" s="29" t="s">
        <v>1031</v>
      </c>
      <c r="D21" s="30" t="s">
        <v>1032</v>
      </c>
      <c r="E21" s="31" t="s">
        <v>345</v>
      </c>
      <c r="F21" s="32" t="s">
        <v>404</v>
      </c>
      <c r="G21" s="29" t="s">
        <v>275</v>
      </c>
      <c r="H21" s="33">
        <v>9</v>
      </c>
      <c r="I21" s="33">
        <v>7.5</v>
      </c>
      <c r="J21" s="33" t="s">
        <v>28</v>
      </c>
      <c r="K21" s="33">
        <v>6.5</v>
      </c>
      <c r="L21" s="41"/>
      <c r="M21" s="41"/>
      <c r="N21" s="41"/>
      <c r="O21" s="110"/>
      <c r="P21" s="35">
        <v>3</v>
      </c>
      <c r="Q21" s="36">
        <f t="shared" si="0"/>
        <v>5.2</v>
      </c>
      <c r="R21" s="37" t="str">
        <f t="shared" si="1"/>
        <v>D+</v>
      </c>
      <c r="S21" s="38" t="str">
        <f t="shared" si="2"/>
        <v>Trung bình yếu</v>
      </c>
      <c r="T21" s="39" t="str">
        <f t="shared" si="3"/>
        <v/>
      </c>
      <c r="U21" s="89" t="s">
        <v>1105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24.95" customHeight="1">
      <c r="B22" s="28">
        <v>62</v>
      </c>
      <c r="C22" s="29" t="s">
        <v>1091</v>
      </c>
      <c r="D22" s="30" t="s">
        <v>374</v>
      </c>
      <c r="E22" s="31" t="s">
        <v>407</v>
      </c>
      <c r="F22" s="32" t="s">
        <v>717</v>
      </c>
      <c r="G22" s="29" t="s">
        <v>359</v>
      </c>
      <c r="H22" s="33">
        <v>8</v>
      </c>
      <c r="I22" s="33">
        <v>7</v>
      </c>
      <c r="J22" s="33" t="s">
        <v>28</v>
      </c>
      <c r="K22" s="33">
        <v>7</v>
      </c>
      <c r="L22" s="41"/>
      <c r="M22" s="41"/>
      <c r="N22" s="41"/>
      <c r="O22" s="110"/>
      <c r="P22" s="35">
        <v>2</v>
      </c>
      <c r="Q22" s="36">
        <f t="shared" si="0"/>
        <v>4.5999999999999996</v>
      </c>
      <c r="R22" s="37" t="str">
        <f t="shared" si="1"/>
        <v>D</v>
      </c>
      <c r="S22" s="38" t="str">
        <f t="shared" si="2"/>
        <v>Trung bình yếu</v>
      </c>
      <c r="T22" s="39" t="str">
        <f t="shared" si="3"/>
        <v/>
      </c>
      <c r="U22" s="89" t="s">
        <v>1105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24.95" customHeight="1">
      <c r="B23" s="28">
        <v>55</v>
      </c>
      <c r="C23" s="29" t="s">
        <v>1072</v>
      </c>
      <c r="D23" s="30" t="s">
        <v>1073</v>
      </c>
      <c r="E23" s="31" t="s">
        <v>756</v>
      </c>
      <c r="F23" s="32" t="s">
        <v>813</v>
      </c>
      <c r="G23" s="29" t="s">
        <v>195</v>
      </c>
      <c r="H23" s="33">
        <v>9</v>
      </c>
      <c r="I23" s="33">
        <v>8.5</v>
      </c>
      <c r="J23" s="33" t="s">
        <v>28</v>
      </c>
      <c r="K23" s="33">
        <v>7</v>
      </c>
      <c r="L23" s="41"/>
      <c r="M23" s="41"/>
      <c r="N23" s="41"/>
      <c r="O23" s="110"/>
      <c r="P23" s="35">
        <v>6.5</v>
      </c>
      <c r="Q23" s="36">
        <f t="shared" si="0"/>
        <v>7.3</v>
      </c>
      <c r="R23" s="37" t="str">
        <f t="shared" si="1"/>
        <v>B</v>
      </c>
      <c r="S23" s="38" t="str">
        <f t="shared" si="2"/>
        <v>Khá</v>
      </c>
      <c r="T23" s="39" t="str">
        <f t="shared" si="3"/>
        <v/>
      </c>
      <c r="U23" s="89" t="s">
        <v>1105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24.95" customHeight="1">
      <c r="B24" s="28">
        <v>45</v>
      </c>
      <c r="C24" s="29" t="s">
        <v>1042</v>
      </c>
      <c r="D24" s="30" t="s">
        <v>1043</v>
      </c>
      <c r="E24" s="31" t="s">
        <v>154</v>
      </c>
      <c r="F24" s="32" t="s">
        <v>1044</v>
      </c>
      <c r="G24" s="29" t="s">
        <v>275</v>
      </c>
      <c r="H24" s="33">
        <v>9</v>
      </c>
      <c r="I24" s="33">
        <v>7</v>
      </c>
      <c r="J24" s="33" t="s">
        <v>28</v>
      </c>
      <c r="K24" s="33">
        <v>7.5</v>
      </c>
      <c r="L24" s="41"/>
      <c r="M24" s="41"/>
      <c r="N24" s="41"/>
      <c r="O24" s="110"/>
      <c r="P24" s="35">
        <v>3.5</v>
      </c>
      <c r="Q24" s="36">
        <f t="shared" si="0"/>
        <v>5.6</v>
      </c>
      <c r="R24" s="37" t="str">
        <f t="shared" si="1"/>
        <v>C</v>
      </c>
      <c r="S24" s="38" t="str">
        <f t="shared" si="2"/>
        <v>Trung bình</v>
      </c>
      <c r="T24" s="39" t="str">
        <f t="shared" si="3"/>
        <v/>
      </c>
      <c r="U24" s="89" t="s">
        <v>1105</v>
      </c>
      <c r="V24" s="3"/>
      <c r="W24" s="27"/>
      <c r="X24" s="78" t="str">
        <f t="shared" si="4"/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24.95" customHeight="1">
      <c r="B25" s="28">
        <v>59</v>
      </c>
      <c r="C25" s="29" t="s">
        <v>1082</v>
      </c>
      <c r="D25" s="30" t="s">
        <v>1083</v>
      </c>
      <c r="E25" s="31" t="s">
        <v>1084</v>
      </c>
      <c r="F25" s="32" t="s">
        <v>1085</v>
      </c>
      <c r="G25" s="29" t="s">
        <v>275</v>
      </c>
      <c r="H25" s="33">
        <v>8</v>
      </c>
      <c r="I25" s="33">
        <v>7</v>
      </c>
      <c r="J25" s="33" t="s">
        <v>28</v>
      </c>
      <c r="K25" s="33">
        <v>7</v>
      </c>
      <c r="L25" s="41"/>
      <c r="M25" s="41"/>
      <c r="N25" s="41"/>
      <c r="O25" s="110"/>
      <c r="P25" s="35">
        <v>4.5</v>
      </c>
      <c r="Q25" s="36">
        <f t="shared" si="0"/>
        <v>5.9</v>
      </c>
      <c r="R25" s="37" t="str">
        <f t="shared" si="1"/>
        <v>C</v>
      </c>
      <c r="S25" s="38" t="str">
        <f t="shared" si="2"/>
        <v>Trung bình</v>
      </c>
      <c r="T25" s="39" t="str">
        <f t="shared" si="3"/>
        <v/>
      </c>
      <c r="U25" s="89" t="s">
        <v>1105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24.95" customHeight="1">
      <c r="B26" s="28">
        <v>58</v>
      </c>
      <c r="C26" s="29" t="s">
        <v>1077</v>
      </c>
      <c r="D26" s="30" t="s">
        <v>1078</v>
      </c>
      <c r="E26" s="31" t="s">
        <v>1079</v>
      </c>
      <c r="F26" s="32" t="s">
        <v>1080</v>
      </c>
      <c r="G26" s="29" t="s">
        <v>1081</v>
      </c>
      <c r="H26" s="33">
        <v>7</v>
      </c>
      <c r="I26" s="33">
        <v>7.5</v>
      </c>
      <c r="J26" s="33" t="s">
        <v>28</v>
      </c>
      <c r="K26" s="33">
        <v>4</v>
      </c>
      <c r="L26" s="41"/>
      <c r="M26" s="41"/>
      <c r="N26" s="41"/>
      <c r="O26" s="110"/>
      <c r="P26" s="35">
        <v>5</v>
      </c>
      <c r="Q26" s="36">
        <f t="shared" si="0"/>
        <v>5.5</v>
      </c>
      <c r="R26" s="37" t="str">
        <f t="shared" si="1"/>
        <v>C</v>
      </c>
      <c r="S26" s="38" t="str">
        <f t="shared" si="2"/>
        <v>Trung bình</v>
      </c>
      <c r="T26" s="39" t="str">
        <f t="shared" si="3"/>
        <v/>
      </c>
      <c r="U26" s="89" t="s">
        <v>1105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24.95" customHeight="1">
      <c r="B27" s="28">
        <v>43</v>
      </c>
      <c r="C27" s="29" t="s">
        <v>1038</v>
      </c>
      <c r="D27" s="30" t="s">
        <v>71</v>
      </c>
      <c r="E27" s="31" t="s">
        <v>357</v>
      </c>
      <c r="F27" s="32" t="s">
        <v>512</v>
      </c>
      <c r="G27" s="29" t="s">
        <v>257</v>
      </c>
      <c r="H27" s="33">
        <v>8</v>
      </c>
      <c r="I27" s="33">
        <v>6</v>
      </c>
      <c r="J27" s="33" t="s">
        <v>28</v>
      </c>
      <c r="K27" s="33">
        <v>4</v>
      </c>
      <c r="L27" s="41"/>
      <c r="M27" s="41"/>
      <c r="N27" s="41"/>
      <c r="O27" s="110"/>
      <c r="P27" s="35">
        <v>8</v>
      </c>
      <c r="Q27" s="36">
        <f t="shared" si="0"/>
        <v>6.8</v>
      </c>
      <c r="R27" s="37" t="str">
        <f t="shared" si="1"/>
        <v>C+</v>
      </c>
      <c r="S27" s="38" t="str">
        <f t="shared" si="2"/>
        <v>Trung bình</v>
      </c>
      <c r="T27" s="39" t="str">
        <f t="shared" si="3"/>
        <v/>
      </c>
      <c r="U27" s="89" t="s">
        <v>1105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24.95" customHeight="1">
      <c r="B28" s="28">
        <v>54</v>
      </c>
      <c r="C28" s="29" t="s">
        <v>1070</v>
      </c>
      <c r="D28" s="30" t="s">
        <v>454</v>
      </c>
      <c r="E28" s="31" t="s">
        <v>1071</v>
      </c>
      <c r="F28" s="32" t="s">
        <v>704</v>
      </c>
      <c r="G28" s="29" t="s">
        <v>249</v>
      </c>
      <c r="H28" s="33">
        <v>10</v>
      </c>
      <c r="I28" s="33">
        <v>9</v>
      </c>
      <c r="J28" s="33" t="s">
        <v>28</v>
      </c>
      <c r="K28" s="33">
        <v>7</v>
      </c>
      <c r="L28" s="41"/>
      <c r="M28" s="41"/>
      <c r="N28" s="41"/>
      <c r="O28" s="110"/>
      <c r="P28" s="35">
        <v>5.5</v>
      </c>
      <c r="Q28" s="36">
        <f t="shared" si="0"/>
        <v>7</v>
      </c>
      <c r="R28" s="37" t="str">
        <f t="shared" si="1"/>
        <v>B</v>
      </c>
      <c r="S28" s="38" t="str">
        <f t="shared" si="2"/>
        <v>Khá</v>
      </c>
      <c r="T28" s="39" t="str">
        <f t="shared" si="3"/>
        <v/>
      </c>
      <c r="U28" s="89" t="s">
        <v>1105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24.95" customHeight="1">
      <c r="B29" s="28">
        <v>44</v>
      </c>
      <c r="C29" s="29" t="s">
        <v>1039</v>
      </c>
      <c r="D29" s="30" t="s">
        <v>1040</v>
      </c>
      <c r="E29" s="31" t="s">
        <v>1041</v>
      </c>
      <c r="F29" s="32" t="s">
        <v>1002</v>
      </c>
      <c r="G29" s="29" t="s">
        <v>339</v>
      </c>
      <c r="H29" s="33">
        <v>9</v>
      </c>
      <c r="I29" s="33">
        <v>8</v>
      </c>
      <c r="J29" s="33" t="s">
        <v>28</v>
      </c>
      <c r="K29" s="33">
        <v>9.5</v>
      </c>
      <c r="L29" s="41"/>
      <c r="M29" s="41"/>
      <c r="N29" s="41"/>
      <c r="O29" s="110"/>
      <c r="P29" s="35">
        <v>6</v>
      </c>
      <c r="Q29" s="36">
        <f t="shared" si="0"/>
        <v>7.4</v>
      </c>
      <c r="R29" s="37" t="str">
        <f t="shared" si="1"/>
        <v>B</v>
      </c>
      <c r="S29" s="38" t="str">
        <f t="shared" si="2"/>
        <v>Khá</v>
      </c>
      <c r="T29" s="39" t="str">
        <f t="shared" si="3"/>
        <v/>
      </c>
      <c r="U29" s="89" t="s">
        <v>1105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24.95" customHeight="1">
      <c r="B30" s="28">
        <v>42</v>
      </c>
      <c r="C30" s="29" t="s">
        <v>1036</v>
      </c>
      <c r="D30" s="30" t="s">
        <v>103</v>
      </c>
      <c r="E30" s="31" t="s">
        <v>552</v>
      </c>
      <c r="F30" s="32" t="s">
        <v>1037</v>
      </c>
      <c r="G30" s="29" t="s">
        <v>199</v>
      </c>
      <c r="H30" s="33">
        <v>7</v>
      </c>
      <c r="I30" s="33">
        <v>8</v>
      </c>
      <c r="J30" s="33" t="s">
        <v>28</v>
      </c>
      <c r="K30" s="33">
        <v>4</v>
      </c>
      <c r="L30" s="41"/>
      <c r="M30" s="41"/>
      <c r="N30" s="41"/>
      <c r="O30" s="110"/>
      <c r="P30" s="35">
        <v>5.5</v>
      </c>
      <c r="Q30" s="36">
        <f t="shared" si="0"/>
        <v>5.9</v>
      </c>
      <c r="R30" s="37" t="str">
        <f t="shared" si="1"/>
        <v>C</v>
      </c>
      <c r="S30" s="38" t="str">
        <f t="shared" si="2"/>
        <v>Trung bình</v>
      </c>
      <c r="T30" s="39" t="str">
        <f t="shared" si="3"/>
        <v/>
      </c>
      <c r="U30" s="89" t="s">
        <v>1105</v>
      </c>
      <c r="V30" s="3"/>
      <c r="W30" s="27"/>
      <c r="X30" s="78" t="str">
        <f t="shared" si="4"/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24.95" customHeight="1">
      <c r="B31" s="28">
        <v>35</v>
      </c>
      <c r="C31" s="29" t="s">
        <v>1023</v>
      </c>
      <c r="D31" s="30" t="s">
        <v>703</v>
      </c>
      <c r="E31" s="31" t="s">
        <v>134</v>
      </c>
      <c r="F31" s="32" t="s">
        <v>1024</v>
      </c>
      <c r="G31" s="29" t="s">
        <v>206</v>
      </c>
      <c r="H31" s="33">
        <v>9</v>
      </c>
      <c r="I31" s="33">
        <v>9.5</v>
      </c>
      <c r="J31" s="33" t="s">
        <v>28</v>
      </c>
      <c r="K31" s="33">
        <v>4</v>
      </c>
      <c r="L31" s="41"/>
      <c r="M31" s="41"/>
      <c r="N31" s="41"/>
      <c r="O31" s="110"/>
      <c r="P31" s="35">
        <v>7.5</v>
      </c>
      <c r="Q31" s="36">
        <f t="shared" si="0"/>
        <v>7.4</v>
      </c>
      <c r="R31" s="37" t="str">
        <f t="shared" si="1"/>
        <v>B</v>
      </c>
      <c r="S31" s="38" t="str">
        <f t="shared" si="2"/>
        <v>Khá</v>
      </c>
      <c r="T31" s="39" t="str">
        <f t="shared" si="3"/>
        <v/>
      </c>
      <c r="U31" s="89" t="s">
        <v>1105</v>
      </c>
      <c r="V31" s="3"/>
      <c r="W31" s="27"/>
      <c r="X31" s="78" t="str">
        <f t="shared" si="4"/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24.95" customHeight="1">
      <c r="B32" s="28">
        <v>60</v>
      </c>
      <c r="C32" s="29" t="s">
        <v>1086</v>
      </c>
      <c r="D32" s="30" t="s">
        <v>1087</v>
      </c>
      <c r="E32" s="31" t="s">
        <v>389</v>
      </c>
      <c r="F32" s="32" t="s">
        <v>1088</v>
      </c>
      <c r="G32" s="29" t="s">
        <v>222</v>
      </c>
      <c r="H32" s="33">
        <v>9</v>
      </c>
      <c r="I32" s="33">
        <v>9.5</v>
      </c>
      <c r="J32" s="33" t="s">
        <v>28</v>
      </c>
      <c r="K32" s="33">
        <v>4</v>
      </c>
      <c r="L32" s="41"/>
      <c r="M32" s="41"/>
      <c r="N32" s="41"/>
      <c r="O32" s="110"/>
      <c r="P32" s="35">
        <v>8</v>
      </c>
      <c r="Q32" s="36">
        <f t="shared" si="0"/>
        <v>7.6</v>
      </c>
      <c r="R32" s="37" t="str">
        <f t="shared" si="1"/>
        <v>B</v>
      </c>
      <c r="S32" s="38" t="str">
        <f t="shared" si="2"/>
        <v>Khá</v>
      </c>
      <c r="T32" s="39" t="str">
        <f t="shared" si="3"/>
        <v/>
      </c>
      <c r="U32" s="89" t="s">
        <v>1105</v>
      </c>
      <c r="V32" s="3"/>
      <c r="W32" s="27"/>
      <c r="X32" s="78" t="str">
        <f t="shared" si="4"/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24.95" customHeight="1">
      <c r="B33" s="28">
        <v>46</v>
      </c>
      <c r="C33" s="29" t="s">
        <v>1045</v>
      </c>
      <c r="D33" s="30" t="s">
        <v>772</v>
      </c>
      <c r="E33" s="31" t="s">
        <v>154</v>
      </c>
      <c r="F33" s="32" t="s">
        <v>719</v>
      </c>
      <c r="G33" s="29" t="s">
        <v>249</v>
      </c>
      <c r="H33" s="33">
        <v>9</v>
      </c>
      <c r="I33" s="33">
        <v>7.5</v>
      </c>
      <c r="J33" s="33" t="s">
        <v>28</v>
      </c>
      <c r="K33" s="33">
        <v>4</v>
      </c>
      <c r="L33" s="41"/>
      <c r="M33" s="41"/>
      <c r="N33" s="41"/>
      <c r="O33" s="110"/>
      <c r="P33" s="35">
        <v>4.5</v>
      </c>
      <c r="Q33" s="36">
        <f t="shared" si="0"/>
        <v>5.5</v>
      </c>
      <c r="R33" s="37" t="str">
        <f t="shared" si="1"/>
        <v>C</v>
      </c>
      <c r="S33" s="38" t="str">
        <f t="shared" si="2"/>
        <v>Trung bình</v>
      </c>
      <c r="T33" s="39" t="str">
        <f t="shared" si="3"/>
        <v/>
      </c>
      <c r="U33" s="89" t="s">
        <v>1105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24.95" customHeight="1">
      <c r="B34" s="28">
        <v>36</v>
      </c>
      <c r="C34" s="29" t="s">
        <v>1025</v>
      </c>
      <c r="D34" s="30" t="s">
        <v>137</v>
      </c>
      <c r="E34" s="31" t="s">
        <v>138</v>
      </c>
      <c r="F34" s="32" t="s">
        <v>1026</v>
      </c>
      <c r="G34" s="29" t="s">
        <v>339</v>
      </c>
      <c r="H34" s="33">
        <v>7</v>
      </c>
      <c r="I34" s="33">
        <v>8</v>
      </c>
      <c r="J34" s="33" t="s">
        <v>28</v>
      </c>
      <c r="K34" s="33">
        <v>9.5</v>
      </c>
      <c r="L34" s="41"/>
      <c r="M34" s="41"/>
      <c r="N34" s="41"/>
      <c r="O34" s="110"/>
      <c r="P34" s="35">
        <v>7</v>
      </c>
      <c r="Q34" s="36">
        <f t="shared" si="0"/>
        <v>7.7</v>
      </c>
      <c r="R34" s="37" t="str">
        <f t="shared" si="1"/>
        <v>B</v>
      </c>
      <c r="S34" s="38" t="str">
        <f t="shared" si="2"/>
        <v>Khá</v>
      </c>
      <c r="T34" s="39" t="str">
        <f t="shared" si="3"/>
        <v/>
      </c>
      <c r="U34" s="89" t="s">
        <v>1105</v>
      </c>
      <c r="V34" s="3"/>
      <c r="W34" s="27"/>
      <c r="X34" s="78" t="str">
        <f t="shared" si="4"/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24.95" customHeight="1">
      <c r="B35" s="28">
        <v>49</v>
      </c>
      <c r="C35" s="29" t="s">
        <v>1053</v>
      </c>
      <c r="D35" s="30" t="s">
        <v>1050</v>
      </c>
      <c r="E35" s="31" t="s">
        <v>738</v>
      </c>
      <c r="F35" s="32" t="s">
        <v>1054</v>
      </c>
      <c r="G35" s="29" t="s">
        <v>359</v>
      </c>
      <c r="H35" s="33">
        <v>9</v>
      </c>
      <c r="I35" s="33">
        <v>9.5</v>
      </c>
      <c r="J35" s="33" t="s">
        <v>28</v>
      </c>
      <c r="K35" s="33">
        <v>4</v>
      </c>
      <c r="L35" s="41"/>
      <c r="M35" s="41"/>
      <c r="N35" s="41"/>
      <c r="O35" s="110"/>
      <c r="P35" s="35">
        <v>7.5</v>
      </c>
      <c r="Q35" s="36">
        <f t="shared" si="0"/>
        <v>7.4</v>
      </c>
      <c r="R35" s="37" t="str">
        <f t="shared" si="1"/>
        <v>B</v>
      </c>
      <c r="S35" s="38" t="str">
        <f t="shared" si="2"/>
        <v>Khá</v>
      </c>
      <c r="T35" s="39" t="str">
        <f t="shared" si="3"/>
        <v/>
      </c>
      <c r="U35" s="89" t="s">
        <v>1105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24.95" customHeight="1">
      <c r="B36" s="28">
        <v>52</v>
      </c>
      <c r="C36" s="29" t="s">
        <v>1062</v>
      </c>
      <c r="D36" s="30" t="s">
        <v>1063</v>
      </c>
      <c r="E36" s="31" t="s">
        <v>1064</v>
      </c>
      <c r="F36" s="32" t="s">
        <v>1065</v>
      </c>
      <c r="G36" s="29" t="s">
        <v>206</v>
      </c>
      <c r="H36" s="33">
        <v>9</v>
      </c>
      <c r="I36" s="33">
        <v>8</v>
      </c>
      <c r="J36" s="33" t="s">
        <v>28</v>
      </c>
      <c r="K36" s="33">
        <v>4</v>
      </c>
      <c r="L36" s="41"/>
      <c r="M36" s="41"/>
      <c r="N36" s="41"/>
      <c r="O36" s="110"/>
      <c r="P36" s="35">
        <v>5.5</v>
      </c>
      <c r="Q36" s="36">
        <f t="shared" si="0"/>
        <v>6.1</v>
      </c>
      <c r="R36" s="37" t="str">
        <f t="shared" si="1"/>
        <v>C</v>
      </c>
      <c r="S36" s="38" t="str">
        <f t="shared" si="2"/>
        <v>Trung bình</v>
      </c>
      <c r="T36" s="39" t="str">
        <f t="shared" si="3"/>
        <v/>
      </c>
      <c r="U36" s="89" t="s">
        <v>1105</v>
      </c>
      <c r="V36" s="3"/>
      <c r="W36" s="27"/>
      <c r="X36" s="78" t="str">
        <f t="shared" si="4"/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24.95" customHeight="1">
      <c r="B37" s="28">
        <v>10</v>
      </c>
      <c r="C37" s="29" t="s">
        <v>967</v>
      </c>
      <c r="D37" s="30" t="s">
        <v>968</v>
      </c>
      <c r="E37" s="31" t="s">
        <v>84</v>
      </c>
      <c r="F37" s="32" t="s">
        <v>724</v>
      </c>
      <c r="G37" s="29" t="s">
        <v>299</v>
      </c>
      <c r="H37" s="33">
        <v>10</v>
      </c>
      <c r="I37" s="33">
        <v>10</v>
      </c>
      <c r="J37" s="33" t="s">
        <v>28</v>
      </c>
      <c r="K37" s="33">
        <v>9</v>
      </c>
      <c r="L37" s="41"/>
      <c r="M37" s="41"/>
      <c r="N37" s="41"/>
      <c r="O37" s="110"/>
      <c r="P37" s="35">
        <v>7</v>
      </c>
      <c r="Q37" s="36">
        <f t="shared" si="0"/>
        <v>8.3000000000000007</v>
      </c>
      <c r="R37" s="37" t="str">
        <f t="shared" si="1"/>
        <v>B+</v>
      </c>
      <c r="S37" s="38" t="str">
        <f t="shared" si="2"/>
        <v>Khá</v>
      </c>
      <c r="T37" s="39" t="str">
        <f t="shared" si="3"/>
        <v/>
      </c>
      <c r="U37" s="89" t="s">
        <v>1104</v>
      </c>
      <c r="V37" s="3"/>
      <c r="W37" s="27"/>
      <c r="X37" s="78" t="str">
        <f t="shared" si="4"/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24.95" customHeight="1">
      <c r="B38" s="28">
        <v>19</v>
      </c>
      <c r="C38" s="29" t="s">
        <v>984</v>
      </c>
      <c r="D38" s="30" t="s">
        <v>985</v>
      </c>
      <c r="E38" s="31" t="s">
        <v>674</v>
      </c>
      <c r="F38" s="32" t="s">
        <v>977</v>
      </c>
      <c r="G38" s="29" t="s">
        <v>206</v>
      </c>
      <c r="H38" s="33">
        <v>9</v>
      </c>
      <c r="I38" s="33">
        <v>10</v>
      </c>
      <c r="J38" s="33" t="s">
        <v>28</v>
      </c>
      <c r="K38" s="33">
        <v>7.5</v>
      </c>
      <c r="L38" s="41"/>
      <c r="M38" s="41"/>
      <c r="N38" s="41"/>
      <c r="O38" s="110"/>
      <c r="P38" s="35">
        <v>3</v>
      </c>
      <c r="Q38" s="36">
        <f t="shared" si="0"/>
        <v>5.9</v>
      </c>
      <c r="R38" s="37" t="str">
        <f t="shared" si="1"/>
        <v>C</v>
      </c>
      <c r="S38" s="38" t="str">
        <f t="shared" si="2"/>
        <v>Trung bình</v>
      </c>
      <c r="T38" s="39" t="str">
        <f t="shared" si="3"/>
        <v/>
      </c>
      <c r="U38" s="89" t="s">
        <v>1104</v>
      </c>
      <c r="V38" s="3"/>
      <c r="W38" s="27"/>
      <c r="X38" s="78" t="str">
        <f t="shared" si="4"/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24.95" customHeight="1">
      <c r="B39" s="28">
        <v>7</v>
      </c>
      <c r="C39" s="29" t="s">
        <v>962</v>
      </c>
      <c r="D39" s="30" t="s">
        <v>963</v>
      </c>
      <c r="E39" s="31" t="s">
        <v>76</v>
      </c>
      <c r="F39" s="32" t="s">
        <v>644</v>
      </c>
      <c r="G39" s="29" t="s">
        <v>359</v>
      </c>
      <c r="H39" s="33">
        <v>8</v>
      </c>
      <c r="I39" s="33">
        <v>9</v>
      </c>
      <c r="J39" s="33" t="s">
        <v>28</v>
      </c>
      <c r="K39" s="33">
        <v>7.5</v>
      </c>
      <c r="L39" s="41"/>
      <c r="M39" s="41"/>
      <c r="N39" s="41"/>
      <c r="O39" s="110"/>
      <c r="P39" s="35">
        <v>4</v>
      </c>
      <c r="Q39" s="36">
        <f t="shared" si="0"/>
        <v>6.1</v>
      </c>
      <c r="R39" s="37" t="str">
        <f t="shared" si="1"/>
        <v>C</v>
      </c>
      <c r="S39" s="38" t="str">
        <f t="shared" si="2"/>
        <v>Trung bình</v>
      </c>
      <c r="T39" s="39" t="str">
        <f t="shared" si="3"/>
        <v/>
      </c>
      <c r="U39" s="89" t="s">
        <v>1104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24.95" customHeight="1">
      <c r="B40" s="28">
        <v>14</v>
      </c>
      <c r="C40" s="29" t="s">
        <v>975</v>
      </c>
      <c r="D40" s="30" t="s">
        <v>103</v>
      </c>
      <c r="E40" s="31" t="s">
        <v>664</v>
      </c>
      <c r="F40" s="32" t="s">
        <v>262</v>
      </c>
      <c r="G40" s="29" t="s">
        <v>234</v>
      </c>
      <c r="H40" s="33">
        <v>9</v>
      </c>
      <c r="I40" s="33">
        <v>7.5</v>
      </c>
      <c r="J40" s="33" t="s">
        <v>28</v>
      </c>
      <c r="K40" s="33">
        <v>4</v>
      </c>
      <c r="L40" s="41"/>
      <c r="M40" s="41"/>
      <c r="N40" s="41"/>
      <c r="O40" s="110"/>
      <c r="P40" s="35">
        <v>4.5</v>
      </c>
      <c r="Q40" s="36">
        <f t="shared" si="0"/>
        <v>5.5</v>
      </c>
      <c r="R40" s="37" t="str">
        <f t="shared" si="1"/>
        <v>C</v>
      </c>
      <c r="S40" s="38" t="str">
        <f t="shared" si="2"/>
        <v>Trung bình</v>
      </c>
      <c r="T40" s="39" t="str">
        <f t="shared" si="3"/>
        <v/>
      </c>
      <c r="U40" s="89" t="s">
        <v>1104</v>
      </c>
      <c r="V40" s="3"/>
      <c r="W40" s="27"/>
      <c r="X40" s="78" t="str">
        <f t="shared" si="4"/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24.95" customHeight="1">
      <c r="B41" s="28">
        <v>18</v>
      </c>
      <c r="C41" s="29" t="s">
        <v>983</v>
      </c>
      <c r="D41" s="30" t="s">
        <v>837</v>
      </c>
      <c r="E41" s="31" t="s">
        <v>99</v>
      </c>
      <c r="F41" s="32" t="s">
        <v>476</v>
      </c>
      <c r="G41" s="29" t="s">
        <v>195</v>
      </c>
      <c r="H41" s="33">
        <v>9</v>
      </c>
      <c r="I41" s="33">
        <v>7</v>
      </c>
      <c r="J41" s="33" t="s">
        <v>28</v>
      </c>
      <c r="K41" s="33">
        <v>7</v>
      </c>
      <c r="L41" s="41"/>
      <c r="M41" s="41"/>
      <c r="N41" s="41"/>
      <c r="O41" s="110"/>
      <c r="P41" s="35">
        <v>5.5</v>
      </c>
      <c r="Q41" s="36">
        <f t="shared" si="0"/>
        <v>6.5</v>
      </c>
      <c r="R41" s="37" t="str">
        <f t="shared" si="1"/>
        <v>C+</v>
      </c>
      <c r="S41" s="38" t="str">
        <f t="shared" si="2"/>
        <v>Trung bình</v>
      </c>
      <c r="T41" s="39" t="str">
        <f t="shared" si="3"/>
        <v/>
      </c>
      <c r="U41" s="89" t="s">
        <v>1104</v>
      </c>
      <c r="V41" s="3"/>
      <c r="W41" s="27"/>
      <c r="X41" s="78" t="str">
        <f t="shared" si="4"/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24.95" customHeight="1">
      <c r="B42" s="28">
        <v>20</v>
      </c>
      <c r="C42" s="29" t="s">
        <v>986</v>
      </c>
      <c r="D42" s="30" t="s">
        <v>987</v>
      </c>
      <c r="E42" s="31" t="s">
        <v>988</v>
      </c>
      <c r="F42" s="32" t="s">
        <v>989</v>
      </c>
      <c r="G42" s="29" t="s">
        <v>359</v>
      </c>
      <c r="H42" s="33">
        <v>8</v>
      </c>
      <c r="I42" s="33">
        <v>8.5</v>
      </c>
      <c r="J42" s="33" t="s">
        <v>28</v>
      </c>
      <c r="K42" s="33">
        <v>7.5</v>
      </c>
      <c r="L42" s="41"/>
      <c r="M42" s="41"/>
      <c r="N42" s="41"/>
      <c r="O42" s="110"/>
      <c r="P42" s="35">
        <v>6.5</v>
      </c>
      <c r="Q42" s="36">
        <f t="shared" ref="Q42:Q73" si="5">ROUND(SUMPRODUCT(H42:P42,$H$9:$P$9)/100,1)</f>
        <v>7.3</v>
      </c>
      <c r="R42" s="37" t="str">
        <f t="shared" ref="R42:R76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8" t="str">
        <f t="shared" ref="S42:S76" si="7">IF($Q42&lt;4,"Kém",IF(AND($Q42&gt;=4,$Q42&lt;=5.4),"Trung bình yếu",IF(AND($Q42&gt;=5.5,$Q42&lt;=6.9),"Trung bình",IF(AND($Q42&gt;=7,$Q42&lt;=8.4),"Khá",IF(AND($Q42&gt;=8.5,$Q42&lt;=10),"Giỏi","")))))</f>
        <v>Khá</v>
      </c>
      <c r="T42" s="39" t="str">
        <f t="shared" ref="T42:T68" si="8">+IF(OR($H42=0,$I42=0,$J42=0,$K42=0),"Không đủ ĐKDT","")</f>
        <v/>
      </c>
      <c r="U42" s="89" t="s">
        <v>1104</v>
      </c>
      <c r="V42" s="3"/>
      <c r="W42" s="27"/>
      <c r="X42" s="78" t="str">
        <f t="shared" ref="X42:X76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24.95" customHeight="1">
      <c r="B43" s="28">
        <v>26</v>
      </c>
      <c r="C43" s="29" t="s">
        <v>1000</v>
      </c>
      <c r="D43" s="30" t="s">
        <v>1001</v>
      </c>
      <c r="E43" s="31" t="s">
        <v>118</v>
      </c>
      <c r="F43" s="32" t="s">
        <v>1002</v>
      </c>
      <c r="G43" s="29" t="s">
        <v>359</v>
      </c>
      <c r="H43" s="33">
        <v>10</v>
      </c>
      <c r="I43" s="33">
        <v>8</v>
      </c>
      <c r="J43" s="33" t="s">
        <v>28</v>
      </c>
      <c r="K43" s="33">
        <v>8</v>
      </c>
      <c r="L43" s="41"/>
      <c r="M43" s="41"/>
      <c r="N43" s="41"/>
      <c r="O43" s="110"/>
      <c r="P43" s="35">
        <v>8.5</v>
      </c>
      <c r="Q43" s="36">
        <f t="shared" si="5"/>
        <v>8.5</v>
      </c>
      <c r="R43" s="37" t="str">
        <f t="shared" si="6"/>
        <v>A</v>
      </c>
      <c r="S43" s="38" t="str">
        <f t="shared" si="7"/>
        <v>Giỏi</v>
      </c>
      <c r="T43" s="39" t="str">
        <f t="shared" si="8"/>
        <v/>
      </c>
      <c r="U43" s="89" t="s">
        <v>1104</v>
      </c>
      <c r="V43" s="3"/>
      <c r="W43" s="27"/>
      <c r="X43" s="78" t="str">
        <f t="shared" si="9"/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24.95" customHeight="1">
      <c r="B44" s="28">
        <v>31</v>
      </c>
      <c r="C44" s="29" t="s">
        <v>1013</v>
      </c>
      <c r="D44" s="30" t="s">
        <v>1014</v>
      </c>
      <c r="E44" s="31" t="s">
        <v>1012</v>
      </c>
      <c r="F44" s="32" t="s">
        <v>1015</v>
      </c>
      <c r="G44" s="29" t="s">
        <v>339</v>
      </c>
      <c r="H44" s="33">
        <v>8</v>
      </c>
      <c r="I44" s="33">
        <v>2</v>
      </c>
      <c r="J44" s="33" t="s">
        <v>28</v>
      </c>
      <c r="K44" s="33">
        <v>4</v>
      </c>
      <c r="L44" s="41"/>
      <c r="M44" s="41"/>
      <c r="N44" s="41"/>
      <c r="O44" s="110"/>
      <c r="P44" s="35">
        <v>3.5</v>
      </c>
      <c r="Q44" s="36">
        <f t="shared" si="5"/>
        <v>3.8</v>
      </c>
      <c r="R44" s="37" t="str">
        <f t="shared" si="6"/>
        <v>F</v>
      </c>
      <c r="S44" s="38" t="str">
        <f t="shared" si="7"/>
        <v>Kém</v>
      </c>
      <c r="T44" s="39" t="str">
        <f t="shared" si="8"/>
        <v/>
      </c>
      <c r="U44" s="89" t="s">
        <v>1104</v>
      </c>
      <c r="V44" s="3"/>
      <c r="W44" s="27"/>
      <c r="X44" s="78" t="str">
        <f t="shared" si="9"/>
        <v>Học lại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24.95" customHeight="1">
      <c r="B45" s="28">
        <v>17</v>
      </c>
      <c r="C45" s="29" t="s">
        <v>980</v>
      </c>
      <c r="D45" s="30" t="s">
        <v>981</v>
      </c>
      <c r="E45" s="31" t="s">
        <v>95</v>
      </c>
      <c r="F45" s="32" t="s">
        <v>982</v>
      </c>
      <c r="G45" s="29" t="s">
        <v>339</v>
      </c>
      <c r="H45" s="33">
        <v>8</v>
      </c>
      <c r="I45" s="33">
        <v>7</v>
      </c>
      <c r="J45" s="33" t="s">
        <v>28</v>
      </c>
      <c r="K45" s="33">
        <v>5</v>
      </c>
      <c r="L45" s="41"/>
      <c r="M45" s="41"/>
      <c r="N45" s="41"/>
      <c r="O45" s="110"/>
      <c r="P45" s="35">
        <v>1</v>
      </c>
      <c r="Q45" s="36">
        <f t="shared" si="5"/>
        <v>3.7</v>
      </c>
      <c r="R45" s="37" t="str">
        <f t="shared" si="6"/>
        <v>F</v>
      </c>
      <c r="S45" s="38" t="str">
        <f t="shared" si="7"/>
        <v>Kém</v>
      </c>
      <c r="T45" s="39" t="str">
        <f t="shared" si="8"/>
        <v/>
      </c>
      <c r="U45" s="89" t="s">
        <v>1104</v>
      </c>
      <c r="V45" s="3"/>
      <c r="W45" s="27"/>
      <c r="X45" s="78" t="str">
        <f t="shared" si="9"/>
        <v>Học lại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24.95" customHeight="1">
      <c r="B46" s="28">
        <v>4</v>
      </c>
      <c r="C46" s="29" t="s">
        <v>954</v>
      </c>
      <c r="D46" s="30" t="s">
        <v>103</v>
      </c>
      <c r="E46" s="31" t="s">
        <v>955</v>
      </c>
      <c r="F46" s="32" t="s">
        <v>611</v>
      </c>
      <c r="G46" s="29" t="s">
        <v>339</v>
      </c>
      <c r="H46" s="33">
        <v>9</v>
      </c>
      <c r="I46" s="33">
        <v>6</v>
      </c>
      <c r="J46" s="33" t="s">
        <v>28</v>
      </c>
      <c r="K46" s="33">
        <v>9.5</v>
      </c>
      <c r="L46" s="41"/>
      <c r="M46" s="41"/>
      <c r="N46" s="41"/>
      <c r="O46" s="110"/>
      <c r="P46" s="35">
        <v>2</v>
      </c>
      <c r="Q46" s="36">
        <f t="shared" si="5"/>
        <v>5</v>
      </c>
      <c r="R46" s="37" t="str">
        <f t="shared" si="6"/>
        <v>D+</v>
      </c>
      <c r="S46" s="38" t="str">
        <f t="shared" si="7"/>
        <v>Trung bình yếu</v>
      </c>
      <c r="T46" s="39" t="str">
        <f t="shared" si="8"/>
        <v/>
      </c>
      <c r="U46" s="89" t="s">
        <v>1104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24.95" customHeight="1">
      <c r="B47" s="28">
        <v>5</v>
      </c>
      <c r="C47" s="29" t="s">
        <v>956</v>
      </c>
      <c r="D47" s="30" t="s">
        <v>957</v>
      </c>
      <c r="E47" s="31" t="s">
        <v>955</v>
      </c>
      <c r="F47" s="32" t="s">
        <v>958</v>
      </c>
      <c r="G47" s="29" t="s">
        <v>234</v>
      </c>
      <c r="H47" s="33">
        <v>8</v>
      </c>
      <c r="I47" s="33">
        <v>8</v>
      </c>
      <c r="J47" s="33" t="s">
        <v>28</v>
      </c>
      <c r="K47" s="33">
        <v>7</v>
      </c>
      <c r="L47" s="41"/>
      <c r="M47" s="41"/>
      <c r="N47" s="41"/>
      <c r="O47" s="110"/>
      <c r="P47" s="35">
        <v>7</v>
      </c>
      <c r="Q47" s="36">
        <f t="shared" si="5"/>
        <v>7.3</v>
      </c>
      <c r="R47" s="37" t="str">
        <f t="shared" si="6"/>
        <v>B</v>
      </c>
      <c r="S47" s="38" t="str">
        <f t="shared" si="7"/>
        <v>Khá</v>
      </c>
      <c r="T47" s="39" t="str">
        <f t="shared" si="8"/>
        <v/>
      </c>
      <c r="U47" s="89" t="s">
        <v>1104</v>
      </c>
      <c r="V47" s="3"/>
      <c r="W47" s="27"/>
      <c r="X47" s="78" t="str">
        <f t="shared" si="9"/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24.95" customHeight="1">
      <c r="B48" s="28">
        <v>1</v>
      </c>
      <c r="C48" s="29" t="s">
        <v>948</v>
      </c>
      <c r="D48" s="30" t="s">
        <v>188</v>
      </c>
      <c r="E48" s="31" t="s">
        <v>432</v>
      </c>
      <c r="F48" s="32" t="s">
        <v>950</v>
      </c>
      <c r="G48" s="29" t="s">
        <v>195</v>
      </c>
      <c r="H48" s="33">
        <v>8</v>
      </c>
      <c r="I48" s="33">
        <v>8.5</v>
      </c>
      <c r="J48" s="33" t="s">
        <v>28</v>
      </c>
      <c r="K48" s="33">
        <v>7</v>
      </c>
      <c r="L48" s="34"/>
      <c r="M48" s="34"/>
      <c r="N48" s="34"/>
      <c r="O48" s="110"/>
      <c r="P48" s="114">
        <v>2</v>
      </c>
      <c r="Q48" s="36">
        <f t="shared" si="5"/>
        <v>4.9000000000000004</v>
      </c>
      <c r="R48" s="37" t="str">
        <f t="shared" si="6"/>
        <v>D</v>
      </c>
      <c r="S48" s="37" t="str">
        <f t="shared" si="7"/>
        <v>Trung bình yếu</v>
      </c>
      <c r="T48" s="39" t="str">
        <f t="shared" si="8"/>
        <v/>
      </c>
      <c r="U48" s="89" t="s">
        <v>1104</v>
      </c>
      <c r="V48" s="3"/>
      <c r="W48" s="27"/>
      <c r="X48" s="78" t="str">
        <f t="shared" si="9"/>
        <v>Đạt</v>
      </c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</row>
    <row r="49" spans="2:39" ht="24.95" customHeight="1">
      <c r="B49" s="28">
        <v>16</v>
      </c>
      <c r="C49" s="29" t="s">
        <v>978</v>
      </c>
      <c r="D49" s="30" t="s">
        <v>115</v>
      </c>
      <c r="E49" s="31" t="s">
        <v>979</v>
      </c>
      <c r="F49" s="32" t="s">
        <v>650</v>
      </c>
      <c r="G49" s="29" t="s">
        <v>222</v>
      </c>
      <c r="H49" s="33">
        <v>8</v>
      </c>
      <c r="I49" s="33">
        <v>10</v>
      </c>
      <c r="J49" s="33" t="s">
        <v>28</v>
      </c>
      <c r="K49" s="33">
        <v>5.5</v>
      </c>
      <c r="L49" s="41"/>
      <c r="M49" s="41"/>
      <c r="N49" s="41"/>
      <c r="O49" s="110"/>
      <c r="P49" s="35">
        <v>2</v>
      </c>
      <c r="Q49" s="36">
        <f t="shared" si="5"/>
        <v>4.9000000000000004</v>
      </c>
      <c r="R49" s="37" t="str">
        <f t="shared" si="6"/>
        <v>D</v>
      </c>
      <c r="S49" s="38" t="str">
        <f t="shared" si="7"/>
        <v>Trung bình yếu</v>
      </c>
      <c r="T49" s="39" t="str">
        <f t="shared" si="8"/>
        <v/>
      </c>
      <c r="U49" s="89" t="s">
        <v>1104</v>
      </c>
      <c r="V49" s="3"/>
      <c r="W49" s="27"/>
      <c r="X49" s="78" t="str">
        <f t="shared" si="9"/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24.95" customHeight="1">
      <c r="B50" s="28">
        <v>8</v>
      </c>
      <c r="C50" s="29" t="s">
        <v>964</v>
      </c>
      <c r="D50" s="30" t="s">
        <v>87</v>
      </c>
      <c r="E50" s="31" t="s">
        <v>80</v>
      </c>
      <c r="F50" s="32" t="s">
        <v>322</v>
      </c>
      <c r="G50" s="29" t="s">
        <v>222</v>
      </c>
      <c r="H50" s="33">
        <v>8</v>
      </c>
      <c r="I50" s="33">
        <v>8.5</v>
      </c>
      <c r="J50" s="33" t="s">
        <v>28</v>
      </c>
      <c r="K50" s="33">
        <v>4</v>
      </c>
      <c r="L50" s="41"/>
      <c r="M50" s="41"/>
      <c r="N50" s="41"/>
      <c r="O50" s="110"/>
      <c r="P50" s="35">
        <v>4.5</v>
      </c>
      <c r="Q50" s="36">
        <f t="shared" si="5"/>
        <v>5.6</v>
      </c>
      <c r="R50" s="37" t="str">
        <f t="shared" si="6"/>
        <v>C</v>
      </c>
      <c r="S50" s="38" t="str">
        <f t="shared" si="7"/>
        <v>Trung bình</v>
      </c>
      <c r="T50" s="39" t="str">
        <f t="shared" si="8"/>
        <v/>
      </c>
      <c r="U50" s="89" t="s">
        <v>1104</v>
      </c>
      <c r="V50" s="3"/>
      <c r="W50" s="27"/>
      <c r="X50" s="78" t="str">
        <f t="shared" si="9"/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24.95" customHeight="1">
      <c r="B51" s="28">
        <v>33</v>
      </c>
      <c r="C51" s="29" t="s">
        <v>1018</v>
      </c>
      <c r="D51" s="30" t="s">
        <v>684</v>
      </c>
      <c r="E51" s="31" t="s">
        <v>126</v>
      </c>
      <c r="F51" s="32" t="s">
        <v>1019</v>
      </c>
      <c r="G51" s="29" t="s">
        <v>195</v>
      </c>
      <c r="H51" s="33">
        <v>8</v>
      </c>
      <c r="I51" s="33">
        <v>1</v>
      </c>
      <c r="J51" s="33" t="s">
        <v>28</v>
      </c>
      <c r="K51" s="33">
        <v>5</v>
      </c>
      <c r="L51" s="41"/>
      <c r="M51" s="41"/>
      <c r="N51" s="41"/>
      <c r="O51" s="110"/>
      <c r="P51" s="35">
        <v>3</v>
      </c>
      <c r="Q51" s="36">
        <f t="shared" si="5"/>
        <v>3.5</v>
      </c>
      <c r="R51" s="37" t="str">
        <f t="shared" si="6"/>
        <v>F</v>
      </c>
      <c r="S51" s="38" t="str">
        <f t="shared" si="7"/>
        <v>Kém</v>
      </c>
      <c r="T51" s="39" t="str">
        <f t="shared" si="8"/>
        <v/>
      </c>
      <c r="U51" s="89" t="s">
        <v>1104</v>
      </c>
      <c r="V51" s="3"/>
      <c r="W51" s="27"/>
      <c r="X51" s="78" t="str">
        <f t="shared" si="9"/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24.95" customHeight="1">
      <c r="B52" s="28">
        <v>28</v>
      </c>
      <c r="C52" s="29" t="s">
        <v>1004</v>
      </c>
      <c r="D52" s="30" t="s">
        <v>1005</v>
      </c>
      <c r="E52" s="31" t="s">
        <v>122</v>
      </c>
      <c r="F52" s="32" t="s">
        <v>1006</v>
      </c>
      <c r="G52" s="29" t="s">
        <v>199</v>
      </c>
      <c r="H52" s="33">
        <v>9</v>
      </c>
      <c r="I52" s="33">
        <v>2</v>
      </c>
      <c r="J52" s="33" t="s">
        <v>28</v>
      </c>
      <c r="K52" s="33">
        <v>4</v>
      </c>
      <c r="L52" s="41"/>
      <c r="M52" s="41"/>
      <c r="N52" s="41"/>
      <c r="O52" s="110"/>
      <c r="P52" s="35">
        <v>1.5</v>
      </c>
      <c r="Q52" s="36">
        <f t="shared" si="5"/>
        <v>2.9</v>
      </c>
      <c r="R52" s="37" t="str">
        <f t="shared" si="6"/>
        <v>F</v>
      </c>
      <c r="S52" s="38" t="str">
        <f t="shared" si="7"/>
        <v>Kém</v>
      </c>
      <c r="T52" s="39" t="str">
        <f t="shared" si="8"/>
        <v/>
      </c>
      <c r="U52" s="89" t="s">
        <v>1104</v>
      </c>
      <c r="V52" s="3"/>
      <c r="W52" s="27"/>
      <c r="X52" s="78" t="str">
        <f t="shared" si="9"/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24.95" customHeight="1">
      <c r="B53" s="28">
        <v>15</v>
      </c>
      <c r="C53" s="29" t="s">
        <v>976</v>
      </c>
      <c r="D53" s="30" t="s">
        <v>246</v>
      </c>
      <c r="E53" s="31" t="s">
        <v>664</v>
      </c>
      <c r="F53" s="32" t="s">
        <v>977</v>
      </c>
      <c r="G53" s="29" t="s">
        <v>299</v>
      </c>
      <c r="H53" s="33">
        <v>6</v>
      </c>
      <c r="I53" s="33">
        <v>7</v>
      </c>
      <c r="J53" s="33" t="s">
        <v>28</v>
      </c>
      <c r="K53" s="33">
        <v>6</v>
      </c>
      <c r="L53" s="41"/>
      <c r="M53" s="41"/>
      <c r="N53" s="41"/>
      <c r="O53" s="110"/>
      <c r="P53" s="35">
        <v>3</v>
      </c>
      <c r="Q53" s="36">
        <f t="shared" si="5"/>
        <v>4.7</v>
      </c>
      <c r="R53" s="37" t="str">
        <f t="shared" si="6"/>
        <v>D</v>
      </c>
      <c r="S53" s="38" t="str">
        <f t="shared" si="7"/>
        <v>Trung bình yếu</v>
      </c>
      <c r="T53" s="39" t="str">
        <f t="shared" si="8"/>
        <v/>
      </c>
      <c r="U53" s="89" t="s">
        <v>1104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24.95" customHeight="1">
      <c r="B54" s="28">
        <v>25</v>
      </c>
      <c r="C54" s="29" t="s">
        <v>999</v>
      </c>
      <c r="D54" s="30" t="s">
        <v>504</v>
      </c>
      <c r="E54" s="31" t="s">
        <v>112</v>
      </c>
      <c r="F54" s="32" t="s">
        <v>237</v>
      </c>
      <c r="G54" s="29" t="s">
        <v>359</v>
      </c>
      <c r="H54" s="33">
        <v>7</v>
      </c>
      <c r="I54" s="33">
        <v>8</v>
      </c>
      <c r="J54" s="33" t="s">
        <v>28</v>
      </c>
      <c r="K54" s="33">
        <v>5.5</v>
      </c>
      <c r="L54" s="41"/>
      <c r="M54" s="41"/>
      <c r="N54" s="41"/>
      <c r="O54" s="110"/>
      <c r="P54" s="35">
        <v>3</v>
      </c>
      <c r="Q54" s="36">
        <f t="shared" si="5"/>
        <v>4.9000000000000004</v>
      </c>
      <c r="R54" s="37" t="str">
        <f t="shared" si="6"/>
        <v>D</v>
      </c>
      <c r="S54" s="38" t="str">
        <f t="shared" si="7"/>
        <v>Trung bình yếu</v>
      </c>
      <c r="T54" s="39" t="str">
        <f t="shared" si="8"/>
        <v/>
      </c>
      <c r="U54" s="89" t="s">
        <v>1104</v>
      </c>
      <c r="V54" s="3"/>
      <c r="W54" s="27"/>
      <c r="X54" s="78" t="str">
        <f t="shared" si="9"/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24.95" customHeight="1">
      <c r="B55" s="28">
        <v>30</v>
      </c>
      <c r="C55" s="29" t="s">
        <v>1010</v>
      </c>
      <c r="D55" s="30" t="s">
        <v>1011</v>
      </c>
      <c r="E55" s="31" t="s">
        <v>1012</v>
      </c>
      <c r="F55" s="32" t="s">
        <v>452</v>
      </c>
      <c r="G55" s="29" t="s">
        <v>359</v>
      </c>
      <c r="H55" s="33">
        <v>6</v>
      </c>
      <c r="I55" s="33">
        <v>7</v>
      </c>
      <c r="J55" s="33" t="s">
        <v>28</v>
      </c>
      <c r="K55" s="33">
        <v>6.5</v>
      </c>
      <c r="L55" s="41"/>
      <c r="M55" s="41"/>
      <c r="N55" s="41"/>
      <c r="O55" s="110"/>
      <c r="P55" s="35">
        <v>2</v>
      </c>
      <c r="Q55" s="36">
        <f t="shared" si="5"/>
        <v>4.3</v>
      </c>
      <c r="R55" s="37" t="str">
        <f t="shared" si="6"/>
        <v>D</v>
      </c>
      <c r="S55" s="38" t="str">
        <f t="shared" si="7"/>
        <v>Trung bình yếu</v>
      </c>
      <c r="T55" s="39" t="str">
        <f t="shared" si="8"/>
        <v/>
      </c>
      <c r="U55" s="89" t="s">
        <v>1104</v>
      </c>
      <c r="V55" s="3"/>
      <c r="W55" s="27"/>
      <c r="X55" s="78" t="str">
        <f t="shared" si="9"/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24.95" customHeight="1">
      <c r="B56" s="28">
        <v>34</v>
      </c>
      <c r="C56" s="29" t="s">
        <v>1020</v>
      </c>
      <c r="D56" s="30" t="s">
        <v>292</v>
      </c>
      <c r="E56" s="31" t="s">
        <v>1021</v>
      </c>
      <c r="F56" s="32" t="s">
        <v>1022</v>
      </c>
      <c r="G56" s="29" t="s">
        <v>359</v>
      </c>
      <c r="H56" s="33">
        <v>9</v>
      </c>
      <c r="I56" s="33">
        <v>8</v>
      </c>
      <c r="J56" s="33" t="s">
        <v>28</v>
      </c>
      <c r="K56" s="33">
        <v>7.5</v>
      </c>
      <c r="L56" s="41"/>
      <c r="M56" s="41"/>
      <c r="N56" s="41"/>
      <c r="O56" s="110"/>
      <c r="P56" s="35">
        <v>4</v>
      </c>
      <c r="Q56" s="36">
        <f t="shared" si="5"/>
        <v>6</v>
      </c>
      <c r="R56" s="37" t="str">
        <f t="shared" si="6"/>
        <v>C</v>
      </c>
      <c r="S56" s="38" t="str">
        <f t="shared" si="7"/>
        <v>Trung bình</v>
      </c>
      <c r="T56" s="39" t="str">
        <f t="shared" si="8"/>
        <v/>
      </c>
      <c r="U56" s="89" t="s">
        <v>1104</v>
      </c>
      <c r="V56" s="3"/>
      <c r="W56" s="27"/>
      <c r="X56" s="78" t="str">
        <f t="shared" si="9"/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24.95" customHeight="1">
      <c r="B57" s="28">
        <v>27</v>
      </c>
      <c r="C57" s="29" t="s">
        <v>1003</v>
      </c>
      <c r="D57" s="30" t="s">
        <v>924</v>
      </c>
      <c r="E57" s="31" t="s">
        <v>515</v>
      </c>
      <c r="F57" s="32" t="s">
        <v>455</v>
      </c>
      <c r="G57" s="29" t="s">
        <v>195</v>
      </c>
      <c r="H57" s="33">
        <v>8</v>
      </c>
      <c r="I57" s="33">
        <v>8.5</v>
      </c>
      <c r="J57" s="33" t="s">
        <v>28</v>
      </c>
      <c r="K57" s="33">
        <v>7</v>
      </c>
      <c r="L57" s="41"/>
      <c r="M57" s="41"/>
      <c r="N57" s="41"/>
      <c r="O57" s="110"/>
      <c r="P57" s="35">
        <v>4.5</v>
      </c>
      <c r="Q57" s="36">
        <f t="shared" si="5"/>
        <v>6.2</v>
      </c>
      <c r="R57" s="37" t="str">
        <f t="shared" si="6"/>
        <v>C</v>
      </c>
      <c r="S57" s="38" t="str">
        <f t="shared" si="7"/>
        <v>Trung bình</v>
      </c>
      <c r="T57" s="39" t="str">
        <f t="shared" si="8"/>
        <v/>
      </c>
      <c r="U57" s="89" t="s">
        <v>1104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24.95" customHeight="1">
      <c r="B58" s="28">
        <v>22</v>
      </c>
      <c r="C58" s="29" t="s">
        <v>992</v>
      </c>
      <c r="D58" s="30" t="s">
        <v>185</v>
      </c>
      <c r="E58" s="31" t="s">
        <v>284</v>
      </c>
      <c r="F58" s="32" t="s">
        <v>993</v>
      </c>
      <c r="G58" s="29" t="s">
        <v>994</v>
      </c>
      <c r="H58" s="33">
        <v>9</v>
      </c>
      <c r="I58" s="33">
        <v>8.5</v>
      </c>
      <c r="J58" s="33" t="s">
        <v>28</v>
      </c>
      <c r="K58" s="33">
        <v>4</v>
      </c>
      <c r="L58" s="41"/>
      <c r="M58" s="41"/>
      <c r="N58" s="41"/>
      <c r="O58" s="110"/>
      <c r="P58" s="35">
        <v>3</v>
      </c>
      <c r="Q58" s="36">
        <f t="shared" si="5"/>
        <v>4.9000000000000004</v>
      </c>
      <c r="R58" s="37" t="str">
        <f t="shared" si="6"/>
        <v>D</v>
      </c>
      <c r="S58" s="38" t="str">
        <f t="shared" si="7"/>
        <v>Trung bình yếu</v>
      </c>
      <c r="T58" s="39" t="str">
        <f t="shared" si="8"/>
        <v/>
      </c>
      <c r="U58" s="89" t="s">
        <v>1104</v>
      </c>
      <c r="V58" s="3"/>
      <c r="W58" s="27"/>
      <c r="X58" s="78" t="str">
        <f t="shared" si="9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24.95" customHeight="1">
      <c r="B59" s="28">
        <v>29</v>
      </c>
      <c r="C59" s="29" t="s">
        <v>1007</v>
      </c>
      <c r="D59" s="30" t="s">
        <v>915</v>
      </c>
      <c r="E59" s="31" t="s">
        <v>1008</v>
      </c>
      <c r="F59" s="32" t="s">
        <v>1009</v>
      </c>
      <c r="G59" s="29" t="s">
        <v>206</v>
      </c>
      <c r="H59" s="33">
        <v>9</v>
      </c>
      <c r="I59" s="33">
        <v>8.5</v>
      </c>
      <c r="J59" s="33" t="s">
        <v>28</v>
      </c>
      <c r="K59" s="33">
        <v>4</v>
      </c>
      <c r="L59" s="41"/>
      <c r="M59" s="41"/>
      <c r="N59" s="41"/>
      <c r="O59" s="110"/>
      <c r="P59" s="35">
        <v>1</v>
      </c>
      <c r="Q59" s="36">
        <f t="shared" si="5"/>
        <v>3.9</v>
      </c>
      <c r="R59" s="37" t="str">
        <f t="shared" si="6"/>
        <v>F</v>
      </c>
      <c r="S59" s="38" t="str">
        <f t="shared" si="7"/>
        <v>Kém</v>
      </c>
      <c r="T59" s="39" t="str">
        <f t="shared" si="8"/>
        <v/>
      </c>
      <c r="U59" s="89" t="s">
        <v>1104</v>
      </c>
      <c r="V59" s="3"/>
      <c r="W59" s="27"/>
      <c r="X59" s="78" t="str">
        <f t="shared" si="9"/>
        <v>Học lại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24.95" customHeight="1">
      <c r="B60" s="28">
        <v>6</v>
      </c>
      <c r="C60" s="29" t="s">
        <v>959</v>
      </c>
      <c r="D60" s="30" t="s">
        <v>960</v>
      </c>
      <c r="E60" s="31" t="s">
        <v>634</v>
      </c>
      <c r="F60" s="32" t="s">
        <v>961</v>
      </c>
      <c r="G60" s="29" t="s">
        <v>199</v>
      </c>
      <c r="H60" s="33">
        <v>7</v>
      </c>
      <c r="I60" s="33">
        <v>8</v>
      </c>
      <c r="J60" s="33" t="s">
        <v>28</v>
      </c>
      <c r="K60" s="33">
        <v>4</v>
      </c>
      <c r="L60" s="41"/>
      <c r="M60" s="41"/>
      <c r="N60" s="41"/>
      <c r="O60" s="110"/>
      <c r="P60" s="35">
        <v>2</v>
      </c>
      <c r="Q60" s="36">
        <f t="shared" si="5"/>
        <v>4.0999999999999996</v>
      </c>
      <c r="R60" s="37" t="str">
        <f t="shared" si="6"/>
        <v>D</v>
      </c>
      <c r="S60" s="38" t="str">
        <f t="shared" si="7"/>
        <v>Trung bình yếu</v>
      </c>
      <c r="T60" s="39" t="str">
        <f t="shared" si="8"/>
        <v/>
      </c>
      <c r="U60" s="89" t="s">
        <v>1104</v>
      </c>
      <c r="V60" s="3"/>
      <c r="W60" s="27"/>
      <c r="X60" s="78" t="str">
        <f t="shared" si="9"/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24.95" customHeight="1">
      <c r="B61" s="28">
        <v>23</v>
      </c>
      <c r="C61" s="29" t="s">
        <v>995</v>
      </c>
      <c r="D61" s="30" t="s">
        <v>377</v>
      </c>
      <c r="E61" s="31" t="s">
        <v>996</v>
      </c>
      <c r="F61" s="32" t="s">
        <v>411</v>
      </c>
      <c r="G61" s="29" t="s">
        <v>199</v>
      </c>
      <c r="H61" s="33">
        <v>7</v>
      </c>
      <c r="I61" s="33">
        <v>7.5</v>
      </c>
      <c r="J61" s="33" t="s">
        <v>28</v>
      </c>
      <c r="K61" s="33">
        <v>4</v>
      </c>
      <c r="L61" s="41"/>
      <c r="M61" s="41"/>
      <c r="N61" s="41"/>
      <c r="O61" s="110"/>
      <c r="P61" s="35">
        <v>3</v>
      </c>
      <c r="Q61" s="36">
        <f t="shared" si="5"/>
        <v>4.5</v>
      </c>
      <c r="R61" s="37" t="str">
        <f t="shared" si="6"/>
        <v>D</v>
      </c>
      <c r="S61" s="38" t="str">
        <f t="shared" si="7"/>
        <v>Trung bình yếu</v>
      </c>
      <c r="T61" s="39" t="str">
        <f t="shared" si="8"/>
        <v/>
      </c>
      <c r="U61" s="89" t="s">
        <v>1104</v>
      </c>
      <c r="V61" s="3"/>
      <c r="W61" s="27"/>
      <c r="X61" s="78" t="str">
        <f t="shared" si="9"/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24.95" customHeight="1">
      <c r="B62" s="28">
        <v>11</v>
      </c>
      <c r="C62" s="29" t="s">
        <v>969</v>
      </c>
      <c r="D62" s="30" t="s">
        <v>970</v>
      </c>
      <c r="E62" s="31" t="s">
        <v>91</v>
      </c>
      <c r="F62" s="32" t="s">
        <v>806</v>
      </c>
      <c r="G62" s="29" t="s">
        <v>359</v>
      </c>
      <c r="H62" s="33">
        <v>8</v>
      </c>
      <c r="I62" s="33">
        <v>8</v>
      </c>
      <c r="J62" s="33" t="s">
        <v>28</v>
      </c>
      <c r="K62" s="33">
        <v>4</v>
      </c>
      <c r="L62" s="41"/>
      <c r="M62" s="41"/>
      <c r="N62" s="41"/>
      <c r="O62" s="110"/>
      <c r="P62" s="35">
        <v>2.5</v>
      </c>
      <c r="Q62" s="36">
        <f t="shared" si="5"/>
        <v>4.5</v>
      </c>
      <c r="R62" s="37" t="str">
        <f t="shared" si="6"/>
        <v>D</v>
      </c>
      <c r="S62" s="38" t="str">
        <f t="shared" si="7"/>
        <v>Trung bình yếu</v>
      </c>
      <c r="T62" s="39" t="str">
        <f t="shared" si="8"/>
        <v/>
      </c>
      <c r="U62" s="89" t="s">
        <v>1104</v>
      </c>
      <c r="V62" s="3"/>
      <c r="W62" s="27"/>
      <c r="X62" s="78" t="str">
        <f t="shared" si="9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24.95" customHeight="1">
      <c r="B63" s="28">
        <v>13</v>
      </c>
      <c r="C63" s="29" t="s">
        <v>972</v>
      </c>
      <c r="D63" s="30" t="s">
        <v>573</v>
      </c>
      <c r="E63" s="31" t="s">
        <v>973</v>
      </c>
      <c r="F63" s="32" t="s">
        <v>974</v>
      </c>
      <c r="G63" s="29" t="s">
        <v>195</v>
      </c>
      <c r="H63" s="33">
        <v>9</v>
      </c>
      <c r="I63" s="33">
        <v>2</v>
      </c>
      <c r="J63" s="33" t="s">
        <v>28</v>
      </c>
      <c r="K63" s="33">
        <v>6.5</v>
      </c>
      <c r="L63" s="41"/>
      <c r="M63" s="41"/>
      <c r="N63" s="41"/>
      <c r="O63" s="110"/>
      <c r="P63" s="35">
        <v>4</v>
      </c>
      <c r="Q63" s="36">
        <f t="shared" si="5"/>
        <v>4.5999999999999996</v>
      </c>
      <c r="R63" s="37" t="str">
        <f t="shared" si="6"/>
        <v>D</v>
      </c>
      <c r="S63" s="38" t="str">
        <f t="shared" si="7"/>
        <v>Trung bình yếu</v>
      </c>
      <c r="T63" s="39" t="str">
        <f t="shared" si="8"/>
        <v/>
      </c>
      <c r="U63" s="89" t="s">
        <v>1104</v>
      </c>
      <c r="V63" s="3"/>
      <c r="W63" s="27"/>
      <c r="X63" s="78" t="str">
        <f t="shared" si="9"/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24.95" customHeight="1">
      <c r="B64" s="28">
        <v>32</v>
      </c>
      <c r="C64" s="29" t="s">
        <v>1016</v>
      </c>
      <c r="D64" s="30" t="s">
        <v>454</v>
      </c>
      <c r="E64" s="31" t="s">
        <v>1012</v>
      </c>
      <c r="F64" s="32" t="s">
        <v>1017</v>
      </c>
      <c r="G64" s="29" t="s">
        <v>275</v>
      </c>
      <c r="H64" s="33">
        <v>9</v>
      </c>
      <c r="I64" s="33">
        <v>9.5</v>
      </c>
      <c r="J64" s="33" t="s">
        <v>28</v>
      </c>
      <c r="K64" s="33">
        <v>9.5</v>
      </c>
      <c r="L64" s="41"/>
      <c r="M64" s="41"/>
      <c r="N64" s="41"/>
      <c r="O64" s="110"/>
      <c r="P64" s="35">
        <v>3</v>
      </c>
      <c r="Q64" s="36">
        <f t="shared" si="5"/>
        <v>6.2</v>
      </c>
      <c r="R64" s="37" t="str">
        <f t="shared" si="6"/>
        <v>C</v>
      </c>
      <c r="S64" s="38" t="str">
        <f t="shared" si="7"/>
        <v>Trung bình</v>
      </c>
      <c r="T64" s="39" t="str">
        <f t="shared" si="8"/>
        <v/>
      </c>
      <c r="U64" s="89" t="s">
        <v>1104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24.95" customHeight="1">
      <c r="B65" s="28">
        <v>24</v>
      </c>
      <c r="C65" s="29" t="s">
        <v>997</v>
      </c>
      <c r="D65" s="30" t="s">
        <v>103</v>
      </c>
      <c r="E65" s="31" t="s">
        <v>108</v>
      </c>
      <c r="F65" s="32" t="s">
        <v>998</v>
      </c>
      <c r="G65" s="29" t="s">
        <v>275</v>
      </c>
      <c r="H65" s="33">
        <v>8</v>
      </c>
      <c r="I65" s="33">
        <v>7.5</v>
      </c>
      <c r="J65" s="33" t="s">
        <v>28</v>
      </c>
      <c r="K65" s="33">
        <v>9.5</v>
      </c>
      <c r="L65" s="41"/>
      <c r="M65" s="41"/>
      <c r="N65" s="41"/>
      <c r="O65" s="110"/>
      <c r="P65" s="35">
        <v>2</v>
      </c>
      <c r="Q65" s="36">
        <f t="shared" si="5"/>
        <v>5.2</v>
      </c>
      <c r="R65" s="37" t="str">
        <f t="shared" si="6"/>
        <v>D+</v>
      </c>
      <c r="S65" s="38" t="str">
        <f t="shared" si="7"/>
        <v>Trung bình yếu</v>
      </c>
      <c r="T65" s="39" t="str">
        <f t="shared" si="8"/>
        <v/>
      </c>
      <c r="U65" s="89" t="s">
        <v>1104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24.95" customHeight="1">
      <c r="B66" s="28">
        <v>9</v>
      </c>
      <c r="C66" s="29" t="s">
        <v>965</v>
      </c>
      <c r="D66" s="30" t="s">
        <v>966</v>
      </c>
      <c r="E66" s="31" t="s">
        <v>84</v>
      </c>
      <c r="F66" s="32" t="s">
        <v>611</v>
      </c>
      <c r="G66" s="29" t="s">
        <v>275</v>
      </c>
      <c r="H66" s="33">
        <v>9</v>
      </c>
      <c r="I66" s="33">
        <v>7.5</v>
      </c>
      <c r="J66" s="33" t="s">
        <v>28</v>
      </c>
      <c r="K66" s="33">
        <v>7.5</v>
      </c>
      <c r="L66" s="41"/>
      <c r="M66" s="41"/>
      <c r="N66" s="41"/>
      <c r="O66" s="110"/>
      <c r="P66" s="35">
        <v>2</v>
      </c>
      <c r="Q66" s="36">
        <f t="shared" si="5"/>
        <v>4.9000000000000004</v>
      </c>
      <c r="R66" s="37" t="str">
        <f t="shared" si="6"/>
        <v>D</v>
      </c>
      <c r="S66" s="38" t="str">
        <f t="shared" si="7"/>
        <v>Trung bình yếu</v>
      </c>
      <c r="T66" s="39" t="str">
        <f t="shared" si="8"/>
        <v/>
      </c>
      <c r="U66" s="89" t="s">
        <v>1104</v>
      </c>
      <c r="V66" s="3"/>
      <c r="W66" s="27"/>
      <c r="X66" s="78" t="str">
        <f t="shared" si="9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24.95" customHeight="1">
      <c r="B67" s="28">
        <v>3</v>
      </c>
      <c r="C67" s="29" t="s">
        <v>953</v>
      </c>
      <c r="D67" s="30" t="s">
        <v>121</v>
      </c>
      <c r="E67" s="31" t="s">
        <v>220</v>
      </c>
      <c r="F67" s="32" t="s">
        <v>262</v>
      </c>
      <c r="G67" s="29" t="s">
        <v>206</v>
      </c>
      <c r="H67" s="33">
        <v>8</v>
      </c>
      <c r="I67" s="33">
        <v>2</v>
      </c>
      <c r="J67" s="33" t="s">
        <v>28</v>
      </c>
      <c r="K67" s="33">
        <v>4</v>
      </c>
      <c r="L67" s="41"/>
      <c r="M67" s="41"/>
      <c r="N67" s="41"/>
      <c r="O67" s="110"/>
      <c r="P67" s="35">
        <v>5</v>
      </c>
      <c r="Q67" s="36">
        <f t="shared" si="5"/>
        <v>4.5</v>
      </c>
      <c r="R67" s="37" t="str">
        <f t="shared" si="6"/>
        <v>D</v>
      </c>
      <c r="S67" s="38" t="str">
        <f t="shared" si="7"/>
        <v>Trung bình yếu</v>
      </c>
      <c r="T67" s="39" t="str">
        <f t="shared" si="8"/>
        <v/>
      </c>
      <c r="U67" s="89" t="s">
        <v>1104</v>
      </c>
      <c r="V67" s="3"/>
      <c r="W67" s="27"/>
      <c r="X67" s="78" t="str">
        <f t="shared" si="9"/>
        <v>Đạt</v>
      </c>
      <c r="Y67" s="79"/>
      <c r="Z67" s="79"/>
      <c r="AA67" s="96"/>
      <c r="AB67" s="68"/>
      <c r="AC67" s="68"/>
      <c r="AD67" s="68"/>
      <c r="AE67" s="80"/>
      <c r="AF67" s="68"/>
      <c r="AG67" s="81"/>
      <c r="AH67" s="82"/>
      <c r="AI67" s="81"/>
      <c r="AJ67" s="82"/>
      <c r="AK67" s="81"/>
      <c r="AL67" s="68"/>
      <c r="AM67" s="80"/>
    </row>
    <row r="68" spans="1:39" ht="24.95" customHeight="1">
      <c r="B68" s="28">
        <v>21</v>
      </c>
      <c r="C68" s="29" t="s">
        <v>990</v>
      </c>
      <c r="D68" s="30" t="s">
        <v>420</v>
      </c>
      <c r="E68" s="31" t="s">
        <v>284</v>
      </c>
      <c r="F68" s="32" t="s">
        <v>991</v>
      </c>
      <c r="G68" s="29" t="s">
        <v>275</v>
      </c>
      <c r="H68" s="33">
        <v>10</v>
      </c>
      <c r="I68" s="33">
        <v>9.5</v>
      </c>
      <c r="J68" s="33" t="s">
        <v>28</v>
      </c>
      <c r="K68" s="33">
        <v>9.5</v>
      </c>
      <c r="L68" s="41"/>
      <c r="M68" s="41"/>
      <c r="N68" s="41"/>
      <c r="O68" s="110"/>
      <c r="P68" s="35">
        <v>7</v>
      </c>
      <c r="Q68" s="36">
        <f t="shared" si="5"/>
        <v>8.3000000000000007</v>
      </c>
      <c r="R68" s="37" t="str">
        <f t="shared" si="6"/>
        <v>B+</v>
      </c>
      <c r="S68" s="38" t="str">
        <f t="shared" si="7"/>
        <v>Khá</v>
      </c>
      <c r="T68" s="39" t="str">
        <f t="shared" si="8"/>
        <v/>
      </c>
      <c r="U68" s="89" t="s">
        <v>1104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24.95" customHeight="1">
      <c r="B69" s="28">
        <v>2</v>
      </c>
      <c r="C69" s="29" t="s">
        <v>951</v>
      </c>
      <c r="D69" s="30" t="s">
        <v>952</v>
      </c>
      <c r="E69" s="31" t="s">
        <v>434</v>
      </c>
      <c r="F69" s="32" t="s">
        <v>516</v>
      </c>
      <c r="G69" s="29" t="s">
        <v>249</v>
      </c>
      <c r="H69" s="33">
        <v>8</v>
      </c>
      <c r="I69" s="33">
        <v>8</v>
      </c>
      <c r="J69" s="33" t="s">
        <v>28</v>
      </c>
      <c r="K69" s="33">
        <v>7</v>
      </c>
      <c r="L69" s="34"/>
      <c r="M69" s="34"/>
      <c r="N69" s="34"/>
      <c r="O69" s="110"/>
      <c r="P69" s="35" t="s">
        <v>1933</v>
      </c>
      <c r="Q69" s="36">
        <f t="shared" si="5"/>
        <v>3.8</v>
      </c>
      <c r="R69" s="37" t="str">
        <f t="shared" si="6"/>
        <v>F</v>
      </c>
      <c r="S69" s="38" t="str">
        <f t="shared" si="7"/>
        <v>Kém</v>
      </c>
      <c r="T69" s="39" t="s">
        <v>1935</v>
      </c>
      <c r="U69" s="89" t="s">
        <v>1104</v>
      </c>
      <c r="V69" s="3"/>
      <c r="W69" s="27"/>
      <c r="X69" s="78" t="str">
        <f t="shared" si="9"/>
        <v>Học lại</v>
      </c>
      <c r="Y69" s="77"/>
      <c r="Z69" s="77"/>
      <c r="AA69" s="77"/>
      <c r="AB69" s="69"/>
      <c r="AC69" s="69"/>
      <c r="AD69" s="69"/>
      <c r="AE69" s="69"/>
      <c r="AF69" s="68"/>
      <c r="AG69" s="69"/>
      <c r="AH69" s="69"/>
      <c r="AI69" s="69"/>
      <c r="AJ69" s="69"/>
      <c r="AK69" s="69"/>
      <c r="AL69" s="69"/>
      <c r="AM69" s="70"/>
    </row>
    <row r="70" spans="1:39" ht="24.95" customHeight="1">
      <c r="B70" s="28">
        <v>12</v>
      </c>
      <c r="C70" s="29" t="s">
        <v>971</v>
      </c>
      <c r="D70" s="30" t="s">
        <v>208</v>
      </c>
      <c r="E70" s="31" t="s">
        <v>472</v>
      </c>
      <c r="F70" s="32" t="s">
        <v>365</v>
      </c>
      <c r="G70" s="29" t="s">
        <v>359</v>
      </c>
      <c r="H70" s="33">
        <v>9</v>
      </c>
      <c r="I70" s="33">
        <v>8.5</v>
      </c>
      <c r="J70" s="33" t="s">
        <v>28</v>
      </c>
      <c r="K70" s="33">
        <v>4</v>
      </c>
      <c r="L70" s="41"/>
      <c r="M70" s="41"/>
      <c r="N70" s="41"/>
      <c r="O70" s="110"/>
      <c r="P70" s="35" t="s">
        <v>1933</v>
      </c>
      <c r="Q70" s="36">
        <f t="shared" si="5"/>
        <v>3.4</v>
      </c>
      <c r="R70" s="37" t="str">
        <f t="shared" si="6"/>
        <v>F</v>
      </c>
      <c r="S70" s="38" t="str">
        <f t="shared" si="7"/>
        <v>Kém</v>
      </c>
      <c r="T70" s="39" t="s">
        <v>1935</v>
      </c>
      <c r="U70" s="89" t="s">
        <v>1104</v>
      </c>
      <c r="V70" s="3"/>
      <c r="W70" s="27"/>
      <c r="X70" s="78" t="str">
        <f t="shared" si="9"/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24.95" customHeight="1">
      <c r="B71" s="28">
        <v>37</v>
      </c>
      <c r="C71" s="29" t="s">
        <v>1027</v>
      </c>
      <c r="D71" s="30" t="s">
        <v>1028</v>
      </c>
      <c r="E71" s="31" t="s">
        <v>1029</v>
      </c>
      <c r="F71" s="32" t="s">
        <v>553</v>
      </c>
      <c r="G71" s="29" t="s">
        <v>299</v>
      </c>
      <c r="H71" s="33">
        <v>0</v>
      </c>
      <c r="I71" s="33">
        <v>0</v>
      </c>
      <c r="J71" s="33" t="s">
        <v>28</v>
      </c>
      <c r="K71" s="33">
        <v>0</v>
      </c>
      <c r="L71" s="41"/>
      <c r="M71" s="41"/>
      <c r="N71" s="41"/>
      <c r="O71" s="110"/>
      <c r="P71" s="35" t="s">
        <v>1934</v>
      </c>
      <c r="Q71" s="36">
        <f t="shared" si="5"/>
        <v>0</v>
      </c>
      <c r="R71" s="37" t="str">
        <f t="shared" si="6"/>
        <v>F</v>
      </c>
      <c r="S71" s="38" t="str">
        <f t="shared" si="7"/>
        <v>Kém</v>
      </c>
      <c r="T71" s="39" t="str">
        <f>+IF(OR($H71=0,$I71=0,$J71=0,$K71=0),"Không đủ ĐKDT","")</f>
        <v>Không đủ ĐKDT</v>
      </c>
      <c r="U71" s="89" t="s">
        <v>1105</v>
      </c>
      <c r="V71" s="3"/>
      <c r="W71" s="27"/>
      <c r="X71" s="78" t="str">
        <f t="shared" si="9"/>
        <v>Học lại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24.95" customHeight="1">
      <c r="B72" s="28">
        <v>47</v>
      </c>
      <c r="C72" s="29" t="s">
        <v>1046</v>
      </c>
      <c r="D72" s="30" t="s">
        <v>1047</v>
      </c>
      <c r="E72" s="31" t="s">
        <v>154</v>
      </c>
      <c r="F72" s="32" t="s">
        <v>1048</v>
      </c>
      <c r="G72" s="29" t="s">
        <v>199</v>
      </c>
      <c r="H72" s="33">
        <v>0</v>
      </c>
      <c r="I72" s="33">
        <v>0</v>
      </c>
      <c r="J72" s="33" t="s">
        <v>28</v>
      </c>
      <c r="K72" s="33">
        <v>0</v>
      </c>
      <c r="L72" s="41"/>
      <c r="M72" s="41"/>
      <c r="N72" s="41"/>
      <c r="O72" s="110"/>
      <c r="P72" s="35" t="s">
        <v>1934</v>
      </c>
      <c r="Q72" s="36">
        <f t="shared" si="5"/>
        <v>0</v>
      </c>
      <c r="R72" s="37" t="str">
        <f t="shared" si="6"/>
        <v>F</v>
      </c>
      <c r="S72" s="38" t="str">
        <f t="shared" si="7"/>
        <v>Kém</v>
      </c>
      <c r="T72" s="39" t="str">
        <f>+IF(OR($H72=0,$I72=0,$J72=0,$K72=0),"Không đủ ĐKDT","")</f>
        <v>Không đủ ĐKDT</v>
      </c>
      <c r="U72" s="89" t="s">
        <v>1105</v>
      </c>
      <c r="V72" s="3"/>
      <c r="W72" s="27"/>
      <c r="X72" s="78" t="str">
        <f t="shared" si="9"/>
        <v>Học lại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24.95" customHeight="1">
      <c r="B73" s="28">
        <v>50</v>
      </c>
      <c r="C73" s="29" t="s">
        <v>1055</v>
      </c>
      <c r="D73" s="30" t="s">
        <v>1056</v>
      </c>
      <c r="E73" s="31" t="s">
        <v>1057</v>
      </c>
      <c r="F73" s="32" t="s">
        <v>1058</v>
      </c>
      <c r="G73" s="29" t="s">
        <v>213</v>
      </c>
      <c r="H73" s="33">
        <v>0</v>
      </c>
      <c r="I73" s="33">
        <v>0</v>
      </c>
      <c r="J73" s="33" t="s">
        <v>28</v>
      </c>
      <c r="K73" s="33">
        <v>0</v>
      </c>
      <c r="L73" s="41"/>
      <c r="M73" s="41"/>
      <c r="N73" s="41"/>
      <c r="O73" s="110"/>
      <c r="P73" s="35" t="s">
        <v>1934</v>
      </c>
      <c r="Q73" s="36">
        <f t="shared" si="5"/>
        <v>0</v>
      </c>
      <c r="R73" s="37" t="str">
        <f t="shared" si="6"/>
        <v>F</v>
      </c>
      <c r="S73" s="38" t="str">
        <f t="shared" si="7"/>
        <v>Kém</v>
      </c>
      <c r="T73" s="39" t="str">
        <f>+IF(OR($H73=0,$I73=0,$J73=0,$K73=0),"Không đủ ĐKDT","")</f>
        <v>Không đủ ĐKDT</v>
      </c>
      <c r="U73" s="89" t="s">
        <v>1105</v>
      </c>
      <c r="V73" s="3"/>
      <c r="W73" s="27"/>
      <c r="X73" s="78" t="str">
        <f t="shared" si="9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24.95" customHeight="1">
      <c r="B74" s="28">
        <v>51</v>
      </c>
      <c r="C74" s="29" t="s">
        <v>1059</v>
      </c>
      <c r="D74" s="30" t="s">
        <v>1060</v>
      </c>
      <c r="E74" s="31" t="s">
        <v>1061</v>
      </c>
      <c r="F74" s="32" t="s">
        <v>507</v>
      </c>
      <c r="G74" s="29" t="s">
        <v>213</v>
      </c>
      <c r="H74" s="33">
        <v>0</v>
      </c>
      <c r="I74" s="33">
        <v>0</v>
      </c>
      <c r="J74" s="33" t="s">
        <v>28</v>
      </c>
      <c r="K74" s="33">
        <v>0</v>
      </c>
      <c r="L74" s="41"/>
      <c r="M74" s="41"/>
      <c r="N74" s="41"/>
      <c r="O74" s="110"/>
      <c r="P74" s="35" t="s">
        <v>1934</v>
      </c>
      <c r="Q74" s="36">
        <f t="shared" ref="Q74:Q76" si="10">ROUND(SUMPRODUCT(H74:P74,$H$9:$P$9)/100,1)</f>
        <v>0</v>
      </c>
      <c r="R74" s="37" t="str">
        <f t="shared" si="6"/>
        <v>F</v>
      </c>
      <c r="S74" s="38" t="str">
        <f t="shared" si="7"/>
        <v>Kém</v>
      </c>
      <c r="T74" s="39" t="str">
        <f>+IF(OR($H74=0,$I74=0,$J74=0,$K74=0),"Không đủ ĐKDT","")</f>
        <v>Không đủ ĐKDT</v>
      </c>
      <c r="U74" s="89" t="s">
        <v>1105</v>
      </c>
      <c r="V74" s="3"/>
      <c r="W74" s="27"/>
      <c r="X74" s="78" t="str">
        <f t="shared" si="9"/>
        <v>Học lại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24.95" customHeight="1">
      <c r="B75" s="28">
        <v>53</v>
      </c>
      <c r="C75" s="29" t="s">
        <v>1066</v>
      </c>
      <c r="D75" s="30" t="s">
        <v>185</v>
      </c>
      <c r="E75" s="31" t="s">
        <v>1067</v>
      </c>
      <c r="F75" s="32" t="s">
        <v>1068</v>
      </c>
      <c r="G75" s="29" t="s">
        <v>1069</v>
      </c>
      <c r="H75" s="33">
        <v>0</v>
      </c>
      <c r="I75" s="33">
        <v>0</v>
      </c>
      <c r="J75" s="33" t="s">
        <v>28</v>
      </c>
      <c r="K75" s="33">
        <v>0</v>
      </c>
      <c r="L75" s="41"/>
      <c r="M75" s="41"/>
      <c r="N75" s="41"/>
      <c r="O75" s="110"/>
      <c r="P75" s="35" t="s">
        <v>1934</v>
      </c>
      <c r="Q75" s="36">
        <f t="shared" si="10"/>
        <v>0</v>
      </c>
      <c r="R75" s="37" t="str">
        <f t="shared" si="6"/>
        <v>F</v>
      </c>
      <c r="S75" s="38" t="str">
        <f t="shared" si="7"/>
        <v>Kém</v>
      </c>
      <c r="T75" s="39" t="str">
        <f>+IF(OR($H75=0,$I75=0,$J75=0,$K75=0),"Không đủ ĐKDT","")</f>
        <v>Không đủ ĐKDT</v>
      </c>
      <c r="U75" s="89" t="s">
        <v>1105</v>
      </c>
      <c r="V75" s="3"/>
      <c r="W75" s="27"/>
      <c r="X75" s="78" t="str">
        <f t="shared" si="9"/>
        <v>Học lại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24.95" customHeight="1">
      <c r="B76" s="28">
        <v>61</v>
      </c>
      <c r="C76" s="29" t="s">
        <v>1089</v>
      </c>
      <c r="D76" s="30" t="s">
        <v>1090</v>
      </c>
      <c r="E76" s="31" t="s">
        <v>400</v>
      </c>
      <c r="F76" s="32" t="s">
        <v>998</v>
      </c>
      <c r="G76" s="29" t="s">
        <v>222</v>
      </c>
      <c r="H76" s="33">
        <v>8</v>
      </c>
      <c r="I76" s="33">
        <v>7</v>
      </c>
      <c r="J76" s="33" t="s">
        <v>28</v>
      </c>
      <c r="K76" s="33">
        <v>4</v>
      </c>
      <c r="L76" s="41"/>
      <c r="M76" s="41"/>
      <c r="N76" s="41"/>
      <c r="O76" s="110"/>
      <c r="P76" s="35" t="s">
        <v>1933</v>
      </c>
      <c r="Q76" s="36">
        <f t="shared" si="10"/>
        <v>3</v>
      </c>
      <c r="R76" s="37" t="str">
        <f t="shared" si="6"/>
        <v>F</v>
      </c>
      <c r="S76" s="38" t="str">
        <f t="shared" si="7"/>
        <v>Kém</v>
      </c>
      <c r="T76" s="39" t="s">
        <v>1936</v>
      </c>
      <c r="U76" s="89" t="s">
        <v>1105</v>
      </c>
      <c r="V76" s="3"/>
      <c r="W76" s="27"/>
      <c r="X76" s="78" t="str">
        <f t="shared" si="9"/>
        <v>Học lại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9" customHeight="1">
      <c r="A77" s="2"/>
      <c r="B77" s="42"/>
      <c r="C77" s="4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2"/>
      <c r="V77" s="3"/>
    </row>
    <row r="78" spans="1:39" hidden="1">
      <c r="A78" s="2"/>
      <c r="B78" s="153" t="s">
        <v>29</v>
      </c>
      <c r="C78" s="153"/>
      <c r="D78" s="43"/>
      <c r="E78" s="44"/>
      <c r="F78" s="44"/>
      <c r="G78" s="44"/>
      <c r="H78" s="45"/>
      <c r="I78" s="46"/>
      <c r="J78" s="46"/>
      <c r="K78" s="47"/>
      <c r="L78" s="47"/>
      <c r="M78" s="47"/>
      <c r="N78" s="47"/>
      <c r="O78" s="111"/>
      <c r="P78" s="47"/>
      <c r="Q78" s="47"/>
      <c r="R78" s="47"/>
      <c r="S78" s="47"/>
      <c r="T78" s="47"/>
      <c r="U78" s="2"/>
      <c r="V78" s="3"/>
    </row>
    <row r="79" spans="1:39" ht="16.5" hidden="1" customHeight="1">
      <c r="A79" s="2"/>
      <c r="B79" s="48" t="s">
        <v>30</v>
      </c>
      <c r="C79" s="48"/>
      <c r="D79" s="49">
        <f>+$AA$8</f>
        <v>67</v>
      </c>
      <c r="E79" s="50" t="s">
        <v>31</v>
      </c>
      <c r="F79" s="124" t="s">
        <v>32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1">
        <f>$AA$8 -COUNTIF($T$9:$T$266,"Vắng") -COUNTIF($T$9:$T$266,"Vắng có phép") - COUNTIF($T$9:$T$266,"Đình chỉ thi") - COUNTIF($T$9:$T$266,"Không đủ ĐKDT")</f>
        <v>60</v>
      </c>
      <c r="Q79" s="51"/>
      <c r="R79" s="51"/>
      <c r="S79" s="52"/>
      <c r="T79" s="53" t="s">
        <v>31</v>
      </c>
      <c r="U79" s="94"/>
      <c r="V79" s="3"/>
    </row>
    <row r="80" spans="1:39" ht="16.5" hidden="1" customHeight="1">
      <c r="A80" s="2"/>
      <c r="B80" s="48" t="s">
        <v>33</v>
      </c>
      <c r="C80" s="48"/>
      <c r="D80" s="49">
        <f>+$AL$8</f>
        <v>52</v>
      </c>
      <c r="E80" s="50" t="s">
        <v>31</v>
      </c>
      <c r="F80" s="124" t="s">
        <v>34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4">
        <f>COUNTIF($T$9:$T$142,"Vắng")</f>
        <v>2</v>
      </c>
      <c r="Q80" s="54"/>
      <c r="R80" s="54"/>
      <c r="S80" s="55"/>
      <c r="T80" s="53" t="s">
        <v>31</v>
      </c>
      <c r="U80" s="95"/>
      <c r="V80" s="3"/>
    </row>
    <row r="81" spans="1:39" ht="16.5" hidden="1" customHeight="1">
      <c r="A81" s="2"/>
      <c r="B81" s="48" t="s">
        <v>48</v>
      </c>
      <c r="C81" s="48"/>
      <c r="D81" s="64">
        <f>COUNTIF(X10:X76,"Học lại")</f>
        <v>15</v>
      </c>
      <c r="E81" s="50" t="s">
        <v>31</v>
      </c>
      <c r="F81" s="124" t="s">
        <v>49</v>
      </c>
      <c r="G81" s="124"/>
      <c r="H81" s="124"/>
      <c r="I81" s="124"/>
      <c r="J81" s="124"/>
      <c r="K81" s="124"/>
      <c r="L81" s="124"/>
      <c r="M81" s="124"/>
      <c r="N81" s="124"/>
      <c r="O81" s="124"/>
      <c r="P81" s="51">
        <f>COUNTIF($T$9:$T$142,"Vắng có phép")</f>
        <v>0</v>
      </c>
      <c r="Q81" s="51"/>
      <c r="R81" s="51"/>
      <c r="S81" s="52"/>
      <c r="T81" s="53" t="s">
        <v>31</v>
      </c>
      <c r="U81" s="94"/>
      <c r="V81" s="3"/>
    </row>
    <row r="82" spans="1:39" ht="3" hidden="1" customHeight="1">
      <c r="A82" s="2"/>
      <c r="B82" s="42"/>
      <c r="C82" s="43"/>
      <c r="D82" s="43"/>
      <c r="E82" s="44"/>
      <c r="F82" s="44"/>
      <c r="G82" s="44"/>
      <c r="H82" s="45"/>
      <c r="I82" s="46"/>
      <c r="J82" s="46"/>
      <c r="K82" s="47"/>
      <c r="L82" s="47"/>
      <c r="M82" s="47"/>
      <c r="N82" s="47"/>
      <c r="O82" s="111"/>
      <c r="P82" s="47"/>
      <c r="Q82" s="47"/>
      <c r="R82" s="47"/>
      <c r="S82" s="47"/>
      <c r="T82" s="47"/>
      <c r="U82" s="2"/>
      <c r="V82" s="3"/>
    </row>
    <row r="83" spans="1:39" ht="15.75" hidden="1">
      <c r="B83" s="83" t="s">
        <v>50</v>
      </c>
      <c r="C83" s="83"/>
      <c r="D83" s="84">
        <f>COUNTIF(X10:X76,"Thi lại")</f>
        <v>0</v>
      </c>
      <c r="E83" s="85" t="s">
        <v>31</v>
      </c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24.75" hidden="1" customHeight="1">
      <c r="B84" s="83"/>
      <c r="C84" s="83"/>
      <c r="D84" s="84"/>
      <c r="E84" s="85"/>
      <c r="F84" s="3"/>
      <c r="G84" s="3"/>
      <c r="H84" s="3"/>
      <c r="I84" s="3"/>
      <c r="J84" s="155" t="s">
        <v>51</v>
      </c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3"/>
    </row>
    <row r="85" spans="1:39" ht="15.75" hidden="1">
      <c r="A85" s="56"/>
      <c r="B85" s="144" t="s">
        <v>35</v>
      </c>
      <c r="C85" s="144"/>
      <c r="D85" s="144"/>
      <c r="E85" s="144"/>
      <c r="F85" s="144"/>
      <c r="G85" s="144"/>
      <c r="H85" s="144"/>
      <c r="I85" s="57"/>
      <c r="J85" s="156" t="s">
        <v>36</v>
      </c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3"/>
    </row>
    <row r="86" spans="1:39" ht="4.5" hidden="1" customHeight="1">
      <c r="A86" s="2"/>
      <c r="B86" s="42"/>
      <c r="C86" s="58"/>
      <c r="D86" s="58"/>
      <c r="E86" s="59"/>
      <c r="F86" s="59"/>
      <c r="G86" s="59"/>
      <c r="H86" s="60"/>
      <c r="I86" s="61"/>
      <c r="J86" s="61"/>
      <c r="K86" s="3"/>
      <c r="L86" s="3"/>
      <c r="M86" s="3"/>
      <c r="N86" s="3"/>
      <c r="P86" s="3"/>
      <c r="Q86" s="3"/>
      <c r="R86" s="3"/>
      <c r="S86" s="3"/>
      <c r="T86" s="3"/>
      <c r="V86" s="3"/>
    </row>
    <row r="87" spans="1:39" s="2" customFormat="1" hidden="1">
      <c r="B87" s="144" t="s">
        <v>37</v>
      </c>
      <c r="C87" s="144"/>
      <c r="D87" s="145" t="s">
        <v>38</v>
      </c>
      <c r="E87" s="145"/>
      <c r="F87" s="145"/>
      <c r="G87" s="145"/>
      <c r="H87" s="145"/>
      <c r="I87" s="61"/>
      <c r="J87" s="61"/>
      <c r="K87" s="47"/>
      <c r="L87" s="47"/>
      <c r="M87" s="47"/>
      <c r="N87" s="47"/>
      <c r="O87" s="111"/>
      <c r="P87" s="47"/>
      <c r="Q87" s="47"/>
      <c r="R87" s="47"/>
      <c r="S87" s="47"/>
      <c r="T87" s="47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2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18" hidden="1" customHeight="1">
      <c r="A93" s="1"/>
      <c r="B93" s="158" t="s">
        <v>39</v>
      </c>
      <c r="C93" s="158"/>
      <c r="D93" s="158" t="s">
        <v>52</v>
      </c>
      <c r="E93" s="158"/>
      <c r="F93" s="158"/>
      <c r="G93" s="158"/>
      <c r="H93" s="158"/>
      <c r="I93" s="158"/>
      <c r="J93" s="158" t="s">
        <v>40</v>
      </c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12"/>
      <c r="P95" s="3"/>
      <c r="Q95" s="3"/>
      <c r="R95" s="3"/>
      <c r="S95" s="3"/>
      <c r="T95" s="3"/>
      <c r="U95" s="1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21.75" customHeight="1">
      <c r="A96" s="1"/>
      <c r="B96" s="144"/>
      <c r="C96" s="144"/>
      <c r="D96" s="144"/>
      <c r="E96" s="144"/>
      <c r="F96" s="144"/>
      <c r="G96" s="144"/>
      <c r="H96" s="144"/>
      <c r="I96" s="57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15.75">
      <c r="A97" s="1"/>
      <c r="B97" s="42"/>
      <c r="C97" s="58"/>
      <c r="D97" s="58"/>
      <c r="E97" s="59"/>
      <c r="F97" s="59"/>
      <c r="G97" s="59"/>
      <c r="H97" s="60"/>
      <c r="I97" s="61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144"/>
      <c r="C98" s="144"/>
      <c r="D98" s="145"/>
      <c r="E98" s="145"/>
      <c r="F98" s="145"/>
      <c r="G98" s="145"/>
      <c r="H98" s="145"/>
      <c r="I98" s="61"/>
      <c r="J98" s="61"/>
      <c r="K98" s="47"/>
      <c r="L98" s="47"/>
      <c r="M98" s="47"/>
      <c r="N98" s="47"/>
      <c r="O98" s="111"/>
      <c r="P98" s="47"/>
      <c r="Q98" s="47"/>
      <c r="R98" s="47"/>
      <c r="S98" s="47"/>
      <c r="T98" s="47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12"/>
      <c r="P99" s="3"/>
      <c r="Q99" s="3"/>
      <c r="R99" s="3"/>
      <c r="S99" s="3"/>
      <c r="T99" s="3"/>
      <c r="U99" s="1"/>
      <c r="V99" s="1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3" spans="1:39" ht="15.75"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O10:O76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8:C78"/>
    <mergeCell ref="P7:P8"/>
    <mergeCell ref="Q7:Q9"/>
    <mergeCell ref="H7:H8"/>
    <mergeCell ref="I7:I8"/>
    <mergeCell ref="J7:J8"/>
    <mergeCell ref="K7:K8"/>
    <mergeCell ref="L7:L8"/>
    <mergeCell ref="M7:M8"/>
    <mergeCell ref="J97:U97"/>
    <mergeCell ref="F81:O81"/>
    <mergeCell ref="J83:U83"/>
    <mergeCell ref="J84:U84"/>
    <mergeCell ref="B85:H85"/>
    <mergeCell ref="J85:U85"/>
    <mergeCell ref="B87:C87"/>
    <mergeCell ref="D87:H87"/>
    <mergeCell ref="B93:C93"/>
    <mergeCell ref="D93:I93"/>
    <mergeCell ref="B96:H96"/>
    <mergeCell ref="J96:U96"/>
    <mergeCell ref="J93:U93"/>
    <mergeCell ref="B98:C98"/>
    <mergeCell ref="D98:H98"/>
    <mergeCell ref="B103:C103"/>
    <mergeCell ref="D103:I103"/>
    <mergeCell ref="J103:U103"/>
    <mergeCell ref="F80:O80"/>
    <mergeCell ref="O7:O8"/>
    <mergeCell ref="C7:C8"/>
    <mergeCell ref="D7:E8"/>
    <mergeCell ref="F79:O79"/>
  </mergeCells>
  <conditionalFormatting sqref="H10:N76 P10:P76">
    <cfRule type="cellIs" dxfId="19" priority="4" operator="greaterThan">
      <formula>10</formula>
    </cfRule>
  </conditionalFormatting>
  <conditionalFormatting sqref="O98:O1048576 O1:O96">
    <cfRule type="duplicateValues" dxfId="18" priority="3"/>
  </conditionalFormatting>
  <conditionalFormatting sqref="C1:C1048576">
    <cfRule type="duplicateValues" dxfId="17" priority="2"/>
  </conditionalFormatting>
  <conditionalFormatting sqref="O1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opLeftCell="B1" workbookViewId="0">
      <pane ySplit="3" topLeftCell="A90" activePane="bottomLeft" state="frozen"/>
      <selection activeCell="A6" sqref="A6:XFD6"/>
      <selection pane="bottomLeft" activeCell="B83" sqref="A83:XFD102"/>
    </sheetView>
  </sheetViews>
  <sheetFormatPr defaultColWidth="9" defaultRowHeight="22.5"/>
  <cols>
    <col min="1" max="1" width="0.625" style="1" hidden="1" customWidth="1"/>
    <col min="2" max="2" width="4" style="1" customWidth="1"/>
    <col min="3" max="3" width="12.125" style="1" customWidth="1"/>
    <col min="4" max="4" width="13.625" style="1" customWidth="1"/>
    <col min="5" max="5" width="7.25" style="1" customWidth="1"/>
    <col min="6" max="6" width="9.375" style="1" hidden="1" customWidth="1"/>
    <col min="7" max="7" width="11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4.125" style="1" hidden="1" customWidth="1"/>
    <col min="13" max="13" width="4.625" style="1" hidden="1" customWidth="1"/>
    <col min="14" max="14" width="8.25" style="1" hidden="1" customWidth="1"/>
    <col min="15" max="15" width="15" style="112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7.12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1932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53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5"/>
      <c r="P3" s="8"/>
      <c r="Q3" s="8"/>
      <c r="R3" s="8"/>
      <c r="S3" s="8"/>
      <c r="T3" s="8"/>
      <c r="U3" s="93"/>
      <c r="V3" s="4"/>
      <c r="W3" s="5"/>
      <c r="AF3" s="68"/>
      <c r="AJ3" s="68"/>
    </row>
    <row r="4" spans="2:39" ht="23.25" customHeight="1">
      <c r="B4" s="135" t="s">
        <v>2</v>
      </c>
      <c r="C4" s="135"/>
      <c r="D4" s="87" t="s">
        <v>54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6"/>
      <c r="P4" s="161" t="s">
        <v>1672</v>
      </c>
      <c r="Q4" s="161"/>
      <c r="R4" s="161"/>
      <c r="S4" s="161"/>
      <c r="T4" s="161"/>
      <c r="U4" s="161"/>
      <c r="X4" s="66"/>
      <c r="Y4" s="133" t="s">
        <v>47</v>
      </c>
      <c r="Z4" s="133" t="s">
        <v>8</v>
      </c>
      <c r="AA4" s="133" t="s">
        <v>46</v>
      </c>
      <c r="AB4" s="133" t="s">
        <v>45</v>
      </c>
      <c r="AC4" s="133"/>
      <c r="AD4" s="133"/>
      <c r="AE4" s="133"/>
      <c r="AF4" s="133" t="s">
        <v>44</v>
      </c>
      <c r="AG4" s="133"/>
      <c r="AH4" s="133" t="s">
        <v>42</v>
      </c>
      <c r="AI4" s="133"/>
      <c r="AJ4" s="133" t="s">
        <v>43</v>
      </c>
      <c r="AK4" s="133"/>
      <c r="AL4" s="133" t="s">
        <v>41</v>
      </c>
      <c r="AM4" s="133"/>
    </row>
    <row r="5" spans="2:39" ht="17.25" customHeight="1">
      <c r="B5" s="134" t="s">
        <v>3</v>
      </c>
      <c r="C5" s="134"/>
      <c r="D5" s="9">
        <v>2</v>
      </c>
      <c r="G5" s="160" t="s">
        <v>56</v>
      </c>
      <c r="H5" s="160"/>
      <c r="I5" s="160"/>
      <c r="J5" s="160"/>
      <c r="K5" s="160"/>
      <c r="L5" s="160"/>
      <c r="M5" s="160"/>
      <c r="N5" s="160"/>
      <c r="O5" s="160"/>
      <c r="P5" s="160" t="s">
        <v>57</v>
      </c>
      <c r="Q5" s="160"/>
      <c r="R5" s="160"/>
      <c r="S5" s="160"/>
      <c r="T5" s="160"/>
      <c r="U5" s="160"/>
      <c r="X5" s="66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7"/>
      <c r="P6" s="62"/>
      <c r="Q6" s="3"/>
      <c r="R6" s="3"/>
      <c r="S6" s="3"/>
      <c r="T6" s="3"/>
      <c r="X6" s="66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</row>
    <row r="7" spans="2:39" ht="44.25" customHeight="1">
      <c r="B7" s="136" t="s">
        <v>4</v>
      </c>
      <c r="C7" s="138" t="s">
        <v>5</v>
      </c>
      <c r="D7" s="140" t="s">
        <v>6</v>
      </c>
      <c r="E7" s="141"/>
      <c r="F7" s="136" t="s">
        <v>7</v>
      </c>
      <c r="G7" s="136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5" t="s">
        <v>13</v>
      </c>
      <c r="M7" s="125" t="s">
        <v>14</v>
      </c>
      <c r="N7" s="125" t="s">
        <v>15</v>
      </c>
      <c r="O7" s="159"/>
      <c r="P7" s="125" t="s">
        <v>16</v>
      </c>
      <c r="Q7" s="136" t="s">
        <v>17</v>
      </c>
      <c r="R7" s="125" t="s">
        <v>18</v>
      </c>
      <c r="S7" s="136" t="s">
        <v>19</v>
      </c>
      <c r="T7" s="136" t="s">
        <v>20</v>
      </c>
      <c r="U7" s="147" t="s">
        <v>21</v>
      </c>
      <c r="X7" s="66"/>
      <c r="Y7" s="133"/>
      <c r="Z7" s="133"/>
      <c r="AA7" s="133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37"/>
      <c r="C8" s="139"/>
      <c r="D8" s="142"/>
      <c r="E8" s="143"/>
      <c r="F8" s="137"/>
      <c r="G8" s="137"/>
      <c r="H8" s="126"/>
      <c r="I8" s="126"/>
      <c r="J8" s="126"/>
      <c r="K8" s="126"/>
      <c r="L8" s="125"/>
      <c r="M8" s="125"/>
      <c r="N8" s="125"/>
      <c r="O8" s="159"/>
      <c r="P8" s="125"/>
      <c r="Q8" s="146"/>
      <c r="R8" s="125"/>
      <c r="S8" s="137"/>
      <c r="T8" s="146"/>
      <c r="U8" s="148"/>
      <c r="W8" s="11"/>
      <c r="X8" s="66"/>
      <c r="Y8" s="71" t="str">
        <f>+D4</f>
        <v>Xử lý tín hiệu số</v>
      </c>
      <c r="Z8" s="72" t="str">
        <f>+P4</f>
        <v>Nhóm: ELE1330-09</v>
      </c>
      <c r="AA8" s="73">
        <f>+$AJ$8+$AL$8+$AH$8</f>
        <v>66</v>
      </c>
      <c r="AB8" s="67">
        <f>COUNTIF($T$9:$T$135,"Khiển trách")</f>
        <v>0</v>
      </c>
      <c r="AC8" s="67">
        <f>COUNTIF($T$9:$T$135,"Cảnh cáo")</f>
        <v>0</v>
      </c>
      <c r="AD8" s="67">
        <f>COUNTIF($T$9:$T$135,"Đình chỉ thi")</f>
        <v>0</v>
      </c>
      <c r="AE8" s="74">
        <f>+($AB$8+$AC$8+$AD$8)/$AA$8*100%</f>
        <v>0</v>
      </c>
      <c r="AF8" s="67">
        <f>SUM(COUNTIF($T$9:$T$133,"Vắng"),COUNTIF($T$9:$T$133,"Vắng có phép"))</f>
        <v>3</v>
      </c>
      <c r="AG8" s="75">
        <f>+$AF$8/$AA$8</f>
        <v>4.5454545454545456E-2</v>
      </c>
      <c r="AH8" s="76">
        <f>COUNTIF($X$9:$X$133,"Thi lại")</f>
        <v>0</v>
      </c>
      <c r="AI8" s="75">
        <f>+$AH$8/$AA$8</f>
        <v>0</v>
      </c>
      <c r="AJ8" s="76">
        <f>COUNTIF($X$9:$X$134,"Học lại")</f>
        <v>31</v>
      </c>
      <c r="AK8" s="75">
        <f>+$AJ$8/$AA$8</f>
        <v>0.46969696969696972</v>
      </c>
      <c r="AL8" s="67">
        <f>COUNTIF($X$10:$X$134,"Đạt")</f>
        <v>35</v>
      </c>
      <c r="AM8" s="74">
        <f>+$AL$8/$AA$8</f>
        <v>0.53030303030303028</v>
      </c>
    </row>
    <row r="9" spans="2:39" ht="28.5" customHeight="1">
      <c r="B9" s="150" t="s">
        <v>27</v>
      </c>
      <c r="C9" s="151"/>
      <c r="D9" s="151"/>
      <c r="E9" s="151"/>
      <c r="F9" s="151"/>
      <c r="G9" s="152"/>
      <c r="H9" s="12">
        <v>10</v>
      </c>
      <c r="I9" s="12">
        <v>20</v>
      </c>
      <c r="J9" s="13"/>
      <c r="K9" s="12">
        <v>20</v>
      </c>
      <c r="L9" s="14"/>
      <c r="M9" s="15"/>
      <c r="N9" s="15"/>
      <c r="O9" s="108"/>
      <c r="P9" s="63">
        <f>100-(H9+I9+J9+K9)</f>
        <v>50</v>
      </c>
      <c r="Q9" s="137"/>
      <c r="R9" s="16"/>
      <c r="S9" s="16"/>
      <c r="T9" s="137"/>
      <c r="U9" s="149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7">
        <v>1</v>
      </c>
      <c r="C10" s="18" t="s">
        <v>1413</v>
      </c>
      <c r="D10" s="19" t="s">
        <v>197</v>
      </c>
      <c r="E10" s="20" t="s">
        <v>61</v>
      </c>
      <c r="F10" s="21" t="s">
        <v>237</v>
      </c>
      <c r="G10" s="18" t="s">
        <v>199</v>
      </c>
      <c r="H10" s="22">
        <v>8</v>
      </c>
      <c r="I10" s="22">
        <v>3</v>
      </c>
      <c r="J10" s="22" t="s">
        <v>28</v>
      </c>
      <c r="K10" s="22">
        <v>1</v>
      </c>
      <c r="L10" s="23"/>
      <c r="M10" s="23"/>
      <c r="N10" s="23"/>
      <c r="O10" s="109"/>
      <c r="P10" s="119">
        <v>2</v>
      </c>
      <c r="Q10" s="24">
        <f t="shared" ref="Q10:Q41" si="0">ROUND(SUMPRODUCT(H10:P10,$H$9:$P$9)/100,1)</f>
        <v>2.6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6" t="str">
        <f t="shared" ref="T10:T30" si="3">+IF(OR($H10=0,$I10=0,$J10=0,$K10=0),"Không đủ ĐKDT","")</f>
        <v/>
      </c>
      <c r="U10" s="88" t="s">
        <v>1670</v>
      </c>
      <c r="V10" s="3"/>
      <c r="W10" s="27"/>
      <c r="X10" s="78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8">
        <v>2</v>
      </c>
      <c r="C11" s="29" t="s">
        <v>1414</v>
      </c>
      <c r="D11" s="30" t="s">
        <v>872</v>
      </c>
      <c r="E11" s="31" t="s">
        <v>61</v>
      </c>
      <c r="F11" s="32" t="s">
        <v>618</v>
      </c>
      <c r="G11" s="29" t="s">
        <v>234</v>
      </c>
      <c r="H11" s="33">
        <v>9</v>
      </c>
      <c r="I11" s="33">
        <v>7</v>
      </c>
      <c r="J11" s="33" t="s">
        <v>28</v>
      </c>
      <c r="K11" s="33">
        <v>9</v>
      </c>
      <c r="L11" s="34"/>
      <c r="M11" s="34"/>
      <c r="N11" s="34"/>
      <c r="O11" s="110"/>
      <c r="P11" s="35">
        <v>5.5</v>
      </c>
      <c r="Q11" s="36">
        <f t="shared" si="0"/>
        <v>6.9</v>
      </c>
      <c r="R11" s="37" t="str">
        <f t="shared" si="1"/>
        <v>C+</v>
      </c>
      <c r="S11" s="38" t="str">
        <f t="shared" si="2"/>
        <v>Trung bình</v>
      </c>
      <c r="T11" s="39" t="str">
        <f t="shared" si="3"/>
        <v/>
      </c>
      <c r="U11" s="89" t="s">
        <v>1670</v>
      </c>
      <c r="V11" s="3"/>
      <c r="W11" s="27"/>
      <c r="X11" s="78" t="str">
        <f t="shared" si="4"/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8">
        <v>3</v>
      </c>
      <c r="C12" s="29" t="s">
        <v>1415</v>
      </c>
      <c r="D12" s="30" t="s">
        <v>188</v>
      </c>
      <c r="E12" s="31" t="s">
        <v>61</v>
      </c>
      <c r="F12" s="32" t="s">
        <v>1416</v>
      </c>
      <c r="G12" s="29" t="s">
        <v>222</v>
      </c>
      <c r="H12" s="33">
        <v>8</v>
      </c>
      <c r="I12" s="33">
        <v>8</v>
      </c>
      <c r="J12" s="33" t="s">
        <v>28</v>
      </c>
      <c r="K12" s="33">
        <v>1</v>
      </c>
      <c r="L12" s="41"/>
      <c r="M12" s="41"/>
      <c r="N12" s="41"/>
      <c r="O12" s="110"/>
      <c r="P12" s="35">
        <v>1.5</v>
      </c>
      <c r="Q12" s="36">
        <f t="shared" si="0"/>
        <v>3.4</v>
      </c>
      <c r="R12" s="37" t="str">
        <f t="shared" si="1"/>
        <v>F</v>
      </c>
      <c r="S12" s="38" t="str">
        <f t="shared" si="2"/>
        <v>Kém</v>
      </c>
      <c r="T12" s="39" t="str">
        <f t="shared" si="3"/>
        <v/>
      </c>
      <c r="U12" s="89" t="s">
        <v>1670</v>
      </c>
      <c r="V12" s="3"/>
      <c r="W12" s="27"/>
      <c r="X12" s="78" t="str">
        <f t="shared" si="4"/>
        <v>Học lại</v>
      </c>
      <c r="Y12" s="79"/>
      <c r="Z12" s="79"/>
      <c r="AA12" s="120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8">
        <v>4</v>
      </c>
      <c r="C13" s="29" t="s">
        <v>1417</v>
      </c>
      <c r="D13" s="30" t="s">
        <v>1418</v>
      </c>
      <c r="E13" s="31" t="s">
        <v>61</v>
      </c>
      <c r="F13" s="32" t="s">
        <v>302</v>
      </c>
      <c r="G13" s="29" t="s">
        <v>210</v>
      </c>
      <c r="H13" s="33">
        <v>10</v>
      </c>
      <c r="I13" s="33">
        <v>7.5</v>
      </c>
      <c r="J13" s="33" t="s">
        <v>28</v>
      </c>
      <c r="K13" s="33">
        <v>8</v>
      </c>
      <c r="L13" s="41"/>
      <c r="M13" s="41"/>
      <c r="N13" s="41"/>
      <c r="O13" s="110"/>
      <c r="P13" s="35">
        <v>6</v>
      </c>
      <c r="Q13" s="36">
        <f t="shared" si="0"/>
        <v>7.1</v>
      </c>
      <c r="R13" s="37" t="str">
        <f t="shared" si="1"/>
        <v>B</v>
      </c>
      <c r="S13" s="38" t="str">
        <f t="shared" si="2"/>
        <v>Khá</v>
      </c>
      <c r="T13" s="39" t="str">
        <f t="shared" si="3"/>
        <v/>
      </c>
      <c r="U13" s="89" t="s">
        <v>1670</v>
      </c>
      <c r="V13" s="3"/>
      <c r="W13" s="27"/>
      <c r="X13" s="78" t="str">
        <f t="shared" si="4"/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8">
        <v>5</v>
      </c>
      <c r="C14" s="29" t="s">
        <v>1419</v>
      </c>
      <c r="D14" s="30" t="s">
        <v>1420</v>
      </c>
      <c r="E14" s="31" t="s">
        <v>61</v>
      </c>
      <c r="F14" s="32" t="s">
        <v>209</v>
      </c>
      <c r="G14" s="29" t="s">
        <v>257</v>
      </c>
      <c r="H14" s="33">
        <v>0</v>
      </c>
      <c r="I14" s="33">
        <v>0</v>
      </c>
      <c r="J14" s="33" t="s">
        <v>28</v>
      </c>
      <c r="K14" s="33">
        <v>0</v>
      </c>
      <c r="L14" s="41"/>
      <c r="M14" s="41"/>
      <c r="N14" s="41"/>
      <c r="O14" s="110"/>
      <c r="P14" s="35" t="s">
        <v>1934</v>
      </c>
      <c r="Q14" s="36">
        <f t="shared" si="0"/>
        <v>0</v>
      </c>
      <c r="R14" s="37" t="str">
        <f t="shared" si="1"/>
        <v>F</v>
      </c>
      <c r="S14" s="38" t="str">
        <f t="shared" si="2"/>
        <v>Kém</v>
      </c>
      <c r="T14" s="39" t="str">
        <f t="shared" si="3"/>
        <v>Không đủ ĐKDT</v>
      </c>
      <c r="U14" s="89" t="s">
        <v>1670</v>
      </c>
      <c r="V14" s="3"/>
      <c r="W14" s="27"/>
      <c r="X14" s="78" t="str">
        <f t="shared" si="4"/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8">
        <v>6</v>
      </c>
      <c r="C15" s="29" t="s">
        <v>1421</v>
      </c>
      <c r="D15" s="30" t="s">
        <v>87</v>
      </c>
      <c r="E15" s="31" t="s">
        <v>61</v>
      </c>
      <c r="F15" s="32" t="s">
        <v>457</v>
      </c>
      <c r="G15" s="29" t="s">
        <v>339</v>
      </c>
      <c r="H15" s="33">
        <v>7</v>
      </c>
      <c r="I15" s="33">
        <v>3</v>
      </c>
      <c r="J15" s="33" t="s">
        <v>28</v>
      </c>
      <c r="K15" s="33">
        <v>1</v>
      </c>
      <c r="L15" s="41"/>
      <c r="M15" s="41"/>
      <c r="N15" s="41"/>
      <c r="O15" s="110"/>
      <c r="P15" s="35">
        <v>2.5</v>
      </c>
      <c r="Q15" s="36">
        <f t="shared" si="0"/>
        <v>2.8</v>
      </c>
      <c r="R15" s="37" t="str">
        <f t="shared" si="1"/>
        <v>F</v>
      </c>
      <c r="S15" s="38" t="str">
        <f t="shared" si="2"/>
        <v>Kém</v>
      </c>
      <c r="T15" s="39" t="str">
        <f t="shared" si="3"/>
        <v/>
      </c>
      <c r="U15" s="89" t="s">
        <v>1670</v>
      </c>
      <c r="V15" s="3"/>
      <c r="W15" s="27"/>
      <c r="X15" s="78" t="str">
        <f t="shared" si="4"/>
        <v>Học lại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8">
        <v>7</v>
      </c>
      <c r="C16" s="29" t="s">
        <v>1422</v>
      </c>
      <c r="D16" s="30" t="s">
        <v>204</v>
      </c>
      <c r="E16" s="31" t="s">
        <v>61</v>
      </c>
      <c r="F16" s="32" t="s">
        <v>1423</v>
      </c>
      <c r="G16" s="29" t="s">
        <v>222</v>
      </c>
      <c r="H16" s="33">
        <v>7</v>
      </c>
      <c r="I16" s="33">
        <v>8</v>
      </c>
      <c r="J16" s="33" t="s">
        <v>28</v>
      </c>
      <c r="K16" s="33">
        <v>8</v>
      </c>
      <c r="L16" s="41"/>
      <c r="M16" s="41"/>
      <c r="N16" s="41"/>
      <c r="O16" s="110"/>
      <c r="P16" s="35">
        <v>7</v>
      </c>
      <c r="Q16" s="36">
        <f t="shared" si="0"/>
        <v>7.4</v>
      </c>
      <c r="R16" s="37" t="str">
        <f t="shared" si="1"/>
        <v>B</v>
      </c>
      <c r="S16" s="38" t="str">
        <f t="shared" si="2"/>
        <v>Khá</v>
      </c>
      <c r="T16" s="39" t="str">
        <f t="shared" si="3"/>
        <v/>
      </c>
      <c r="U16" s="89" t="s">
        <v>1670</v>
      </c>
      <c r="V16" s="3"/>
      <c r="W16" s="27"/>
      <c r="X16" s="78" t="str">
        <f t="shared" si="4"/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8">
        <v>8</v>
      </c>
      <c r="C17" s="29" t="s">
        <v>1424</v>
      </c>
      <c r="D17" s="30" t="s">
        <v>215</v>
      </c>
      <c r="E17" s="31" t="s">
        <v>61</v>
      </c>
      <c r="F17" s="32" t="s">
        <v>581</v>
      </c>
      <c r="G17" s="29" t="s">
        <v>222</v>
      </c>
      <c r="H17" s="33">
        <v>7</v>
      </c>
      <c r="I17" s="33">
        <v>6.5</v>
      </c>
      <c r="J17" s="33" t="s">
        <v>28</v>
      </c>
      <c r="K17" s="33">
        <v>3</v>
      </c>
      <c r="L17" s="41"/>
      <c r="M17" s="41"/>
      <c r="N17" s="41"/>
      <c r="O17" s="110"/>
      <c r="P17" s="35">
        <v>4</v>
      </c>
      <c r="Q17" s="36">
        <f t="shared" si="0"/>
        <v>4.5999999999999996</v>
      </c>
      <c r="R17" s="37" t="str">
        <f t="shared" si="1"/>
        <v>D</v>
      </c>
      <c r="S17" s="38" t="str">
        <f t="shared" si="2"/>
        <v>Trung bình yếu</v>
      </c>
      <c r="T17" s="39" t="str">
        <f t="shared" si="3"/>
        <v/>
      </c>
      <c r="U17" s="89" t="s">
        <v>1670</v>
      </c>
      <c r="V17" s="3"/>
      <c r="W17" s="27"/>
      <c r="X17" s="78" t="str">
        <f t="shared" si="4"/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8">
        <v>9</v>
      </c>
      <c r="C18" s="29" t="s">
        <v>1425</v>
      </c>
      <c r="D18" s="30" t="s">
        <v>1078</v>
      </c>
      <c r="E18" s="31" t="s">
        <v>1426</v>
      </c>
      <c r="F18" s="32" t="s">
        <v>1378</v>
      </c>
      <c r="G18" s="29" t="s">
        <v>339</v>
      </c>
      <c r="H18" s="33">
        <v>9</v>
      </c>
      <c r="I18" s="33">
        <v>8</v>
      </c>
      <c r="J18" s="33" t="s">
        <v>28</v>
      </c>
      <c r="K18" s="33">
        <v>8</v>
      </c>
      <c r="L18" s="41"/>
      <c r="M18" s="41"/>
      <c r="N18" s="41"/>
      <c r="O18" s="110"/>
      <c r="P18" s="35">
        <v>8.5</v>
      </c>
      <c r="Q18" s="36">
        <f t="shared" si="0"/>
        <v>8.4</v>
      </c>
      <c r="R18" s="37" t="str">
        <f t="shared" si="1"/>
        <v>B+</v>
      </c>
      <c r="S18" s="38" t="str">
        <f t="shared" si="2"/>
        <v>Khá</v>
      </c>
      <c r="T18" s="39" t="str">
        <f t="shared" si="3"/>
        <v/>
      </c>
      <c r="U18" s="89" t="s">
        <v>1670</v>
      </c>
      <c r="V18" s="3"/>
      <c r="W18" s="27"/>
      <c r="X18" s="78" t="str">
        <f t="shared" si="4"/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8">
        <v>10</v>
      </c>
      <c r="C19" s="29" t="s">
        <v>1427</v>
      </c>
      <c r="D19" s="30" t="s">
        <v>103</v>
      </c>
      <c r="E19" s="31" t="s">
        <v>1428</v>
      </c>
      <c r="F19" s="32" t="s">
        <v>1429</v>
      </c>
      <c r="G19" s="29" t="s">
        <v>913</v>
      </c>
      <c r="H19" s="33">
        <v>9</v>
      </c>
      <c r="I19" s="33">
        <v>5.5</v>
      </c>
      <c r="J19" s="33" t="s">
        <v>28</v>
      </c>
      <c r="K19" s="33">
        <v>10</v>
      </c>
      <c r="L19" s="41"/>
      <c r="M19" s="41"/>
      <c r="N19" s="41"/>
      <c r="O19" s="110"/>
      <c r="P19" s="35">
        <v>3.5</v>
      </c>
      <c r="Q19" s="36">
        <f t="shared" si="0"/>
        <v>5.8</v>
      </c>
      <c r="R19" s="37" t="str">
        <f t="shared" si="1"/>
        <v>C</v>
      </c>
      <c r="S19" s="38" t="str">
        <f t="shared" si="2"/>
        <v>Trung bình</v>
      </c>
      <c r="T19" s="39" t="str">
        <f t="shared" si="3"/>
        <v/>
      </c>
      <c r="U19" s="89" t="s">
        <v>1670</v>
      </c>
      <c r="V19" s="3"/>
      <c r="W19" s="27"/>
      <c r="X19" s="78" t="str">
        <f t="shared" si="4"/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8">
        <v>11</v>
      </c>
      <c r="C20" s="29" t="s">
        <v>1430</v>
      </c>
      <c r="D20" s="30" t="s">
        <v>1073</v>
      </c>
      <c r="E20" s="31" t="s">
        <v>1431</v>
      </c>
      <c r="F20" s="32" t="s">
        <v>1432</v>
      </c>
      <c r="G20" s="29" t="s">
        <v>206</v>
      </c>
      <c r="H20" s="33">
        <v>10</v>
      </c>
      <c r="I20" s="33">
        <v>2</v>
      </c>
      <c r="J20" s="33" t="s">
        <v>28</v>
      </c>
      <c r="K20" s="33">
        <v>9</v>
      </c>
      <c r="L20" s="41"/>
      <c r="M20" s="41"/>
      <c r="N20" s="41"/>
      <c r="O20" s="110"/>
      <c r="P20" s="35">
        <v>2</v>
      </c>
      <c r="Q20" s="36">
        <f t="shared" si="0"/>
        <v>4.2</v>
      </c>
      <c r="R20" s="37" t="str">
        <f t="shared" si="1"/>
        <v>D</v>
      </c>
      <c r="S20" s="38" t="str">
        <f t="shared" si="2"/>
        <v>Trung bình yếu</v>
      </c>
      <c r="T20" s="39" t="str">
        <f t="shared" si="3"/>
        <v/>
      </c>
      <c r="U20" s="89" t="s">
        <v>1670</v>
      </c>
      <c r="V20" s="3"/>
      <c r="W20" s="27"/>
      <c r="X20" s="78" t="str">
        <f t="shared" si="4"/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8">
        <v>12</v>
      </c>
      <c r="C21" s="29" t="s">
        <v>1433</v>
      </c>
      <c r="D21" s="30" t="s">
        <v>1434</v>
      </c>
      <c r="E21" s="31" t="s">
        <v>1435</v>
      </c>
      <c r="F21" s="32" t="s">
        <v>372</v>
      </c>
      <c r="G21" s="29" t="s">
        <v>249</v>
      </c>
      <c r="H21" s="33">
        <v>8</v>
      </c>
      <c r="I21" s="33">
        <v>7.5</v>
      </c>
      <c r="J21" s="33" t="s">
        <v>28</v>
      </c>
      <c r="K21" s="33">
        <v>3</v>
      </c>
      <c r="L21" s="41"/>
      <c r="M21" s="41"/>
      <c r="N21" s="41"/>
      <c r="O21" s="110"/>
      <c r="P21" s="35">
        <v>3</v>
      </c>
      <c r="Q21" s="36">
        <f t="shared" si="0"/>
        <v>4.4000000000000004</v>
      </c>
      <c r="R21" s="37" t="str">
        <f t="shared" si="1"/>
        <v>D</v>
      </c>
      <c r="S21" s="38" t="str">
        <f t="shared" si="2"/>
        <v>Trung bình yếu</v>
      </c>
      <c r="T21" s="39" t="str">
        <f t="shared" si="3"/>
        <v/>
      </c>
      <c r="U21" s="89" t="s">
        <v>1670</v>
      </c>
      <c r="V21" s="3"/>
      <c r="W21" s="27"/>
      <c r="X21" s="78" t="str">
        <f t="shared" si="4"/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8">
        <v>13</v>
      </c>
      <c r="C22" s="29" t="s">
        <v>1436</v>
      </c>
      <c r="D22" s="30" t="s">
        <v>1150</v>
      </c>
      <c r="E22" s="31" t="s">
        <v>80</v>
      </c>
      <c r="F22" s="32" t="s">
        <v>759</v>
      </c>
      <c r="G22" s="29" t="s">
        <v>210</v>
      </c>
      <c r="H22" s="33">
        <v>9</v>
      </c>
      <c r="I22" s="33">
        <v>5</v>
      </c>
      <c r="J22" s="33" t="s">
        <v>28</v>
      </c>
      <c r="K22" s="33">
        <v>8</v>
      </c>
      <c r="L22" s="41"/>
      <c r="M22" s="41"/>
      <c r="N22" s="41"/>
      <c r="O22" s="110"/>
      <c r="P22" s="35">
        <v>2</v>
      </c>
      <c r="Q22" s="36">
        <f t="shared" si="0"/>
        <v>4.5</v>
      </c>
      <c r="R22" s="37" t="str">
        <f t="shared" si="1"/>
        <v>D</v>
      </c>
      <c r="S22" s="38" t="str">
        <f t="shared" si="2"/>
        <v>Trung bình yếu</v>
      </c>
      <c r="T22" s="39" t="str">
        <f t="shared" si="3"/>
        <v/>
      </c>
      <c r="U22" s="89" t="s">
        <v>1670</v>
      </c>
      <c r="V22" s="3"/>
      <c r="W22" s="27"/>
      <c r="X22" s="78" t="str">
        <f t="shared" si="4"/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8">
        <v>14</v>
      </c>
      <c r="C23" s="29" t="s">
        <v>1437</v>
      </c>
      <c r="D23" s="30" t="s">
        <v>698</v>
      </c>
      <c r="E23" s="31" t="s">
        <v>84</v>
      </c>
      <c r="F23" s="32" t="s">
        <v>813</v>
      </c>
      <c r="G23" s="29" t="s">
        <v>206</v>
      </c>
      <c r="H23" s="33">
        <v>9</v>
      </c>
      <c r="I23" s="33">
        <v>3.5</v>
      </c>
      <c r="J23" s="33" t="s">
        <v>28</v>
      </c>
      <c r="K23" s="33">
        <v>10</v>
      </c>
      <c r="L23" s="41"/>
      <c r="M23" s="41"/>
      <c r="N23" s="41"/>
      <c r="O23" s="110"/>
      <c r="P23" s="35">
        <v>2</v>
      </c>
      <c r="Q23" s="36">
        <f t="shared" si="0"/>
        <v>4.5999999999999996</v>
      </c>
      <c r="R23" s="37" t="str">
        <f t="shared" si="1"/>
        <v>D</v>
      </c>
      <c r="S23" s="38" t="str">
        <f t="shared" si="2"/>
        <v>Trung bình yếu</v>
      </c>
      <c r="T23" s="39" t="str">
        <f t="shared" si="3"/>
        <v/>
      </c>
      <c r="U23" s="89" t="s">
        <v>1670</v>
      </c>
      <c r="V23" s="3"/>
      <c r="W23" s="27"/>
      <c r="X23" s="78" t="str">
        <f t="shared" si="4"/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8">
        <v>15</v>
      </c>
      <c r="C24" s="29" t="s">
        <v>1438</v>
      </c>
      <c r="D24" s="30" t="s">
        <v>1439</v>
      </c>
      <c r="E24" s="31" t="s">
        <v>91</v>
      </c>
      <c r="F24" s="32" t="s">
        <v>1440</v>
      </c>
      <c r="G24" s="29" t="s">
        <v>1190</v>
      </c>
      <c r="H24" s="33">
        <v>10</v>
      </c>
      <c r="I24" s="33">
        <v>4</v>
      </c>
      <c r="J24" s="33" t="s">
        <v>28</v>
      </c>
      <c r="K24" s="33">
        <v>1</v>
      </c>
      <c r="L24" s="41"/>
      <c r="M24" s="41"/>
      <c r="N24" s="41"/>
      <c r="O24" s="110"/>
      <c r="P24" s="35">
        <v>2.5</v>
      </c>
      <c r="Q24" s="36">
        <f t="shared" si="0"/>
        <v>3.3</v>
      </c>
      <c r="R24" s="37" t="str">
        <f t="shared" si="1"/>
        <v>F</v>
      </c>
      <c r="S24" s="38" t="str">
        <f t="shared" si="2"/>
        <v>Kém</v>
      </c>
      <c r="T24" s="39" t="str">
        <f t="shared" si="3"/>
        <v/>
      </c>
      <c r="U24" s="89" t="s">
        <v>1670</v>
      </c>
      <c r="V24" s="3"/>
      <c r="W24" s="27"/>
      <c r="X24" s="78" t="str">
        <f t="shared" si="4"/>
        <v>Học lại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8">
        <v>16</v>
      </c>
      <c r="C25" s="29" t="s">
        <v>1441</v>
      </c>
      <c r="D25" s="30" t="s">
        <v>103</v>
      </c>
      <c r="E25" s="31" t="s">
        <v>1442</v>
      </c>
      <c r="F25" s="32" t="s">
        <v>597</v>
      </c>
      <c r="G25" s="29" t="s">
        <v>210</v>
      </c>
      <c r="H25" s="33">
        <v>10</v>
      </c>
      <c r="I25" s="33">
        <v>3.5</v>
      </c>
      <c r="J25" s="33" t="s">
        <v>28</v>
      </c>
      <c r="K25" s="33">
        <v>8</v>
      </c>
      <c r="L25" s="41"/>
      <c r="M25" s="41"/>
      <c r="N25" s="41"/>
      <c r="O25" s="110"/>
      <c r="P25" s="35">
        <v>4.5</v>
      </c>
      <c r="Q25" s="36">
        <f t="shared" si="0"/>
        <v>5.6</v>
      </c>
      <c r="R25" s="37" t="str">
        <f t="shared" si="1"/>
        <v>C</v>
      </c>
      <c r="S25" s="38" t="str">
        <f t="shared" si="2"/>
        <v>Trung bình</v>
      </c>
      <c r="T25" s="39" t="str">
        <f t="shared" si="3"/>
        <v/>
      </c>
      <c r="U25" s="89" t="s">
        <v>1670</v>
      </c>
      <c r="V25" s="3"/>
      <c r="W25" s="27"/>
      <c r="X25" s="78" t="str">
        <f t="shared" si="4"/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8">
        <v>17</v>
      </c>
      <c r="C26" s="29" t="s">
        <v>1443</v>
      </c>
      <c r="D26" s="30" t="s">
        <v>129</v>
      </c>
      <c r="E26" s="31" t="s">
        <v>95</v>
      </c>
      <c r="F26" s="32" t="s">
        <v>800</v>
      </c>
      <c r="G26" s="29" t="s">
        <v>206</v>
      </c>
      <c r="H26" s="33">
        <v>10</v>
      </c>
      <c r="I26" s="33">
        <v>7.5</v>
      </c>
      <c r="J26" s="33" t="s">
        <v>28</v>
      </c>
      <c r="K26" s="33">
        <v>10</v>
      </c>
      <c r="L26" s="41"/>
      <c r="M26" s="41"/>
      <c r="N26" s="41"/>
      <c r="O26" s="110"/>
      <c r="P26" s="35">
        <v>9</v>
      </c>
      <c r="Q26" s="36">
        <f t="shared" si="0"/>
        <v>9</v>
      </c>
      <c r="R26" s="37" t="str">
        <f t="shared" si="1"/>
        <v>A+</v>
      </c>
      <c r="S26" s="38" t="str">
        <f t="shared" si="2"/>
        <v>Giỏi</v>
      </c>
      <c r="T26" s="39" t="str">
        <f t="shared" si="3"/>
        <v/>
      </c>
      <c r="U26" s="89" t="s">
        <v>1670</v>
      </c>
      <c r="V26" s="3"/>
      <c r="W26" s="27"/>
      <c r="X26" s="78" t="str">
        <f t="shared" si="4"/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8">
        <v>18</v>
      </c>
      <c r="C27" s="29" t="s">
        <v>1444</v>
      </c>
      <c r="D27" s="30" t="s">
        <v>1445</v>
      </c>
      <c r="E27" s="31" t="s">
        <v>95</v>
      </c>
      <c r="F27" s="32" t="s">
        <v>699</v>
      </c>
      <c r="G27" s="29" t="s">
        <v>234</v>
      </c>
      <c r="H27" s="33">
        <v>7</v>
      </c>
      <c r="I27" s="33">
        <v>7.5</v>
      </c>
      <c r="J27" s="33" t="s">
        <v>28</v>
      </c>
      <c r="K27" s="33">
        <v>10</v>
      </c>
      <c r="L27" s="41"/>
      <c r="M27" s="41"/>
      <c r="N27" s="41"/>
      <c r="O27" s="110"/>
      <c r="P27" s="35">
        <v>8.5</v>
      </c>
      <c r="Q27" s="36">
        <f t="shared" si="0"/>
        <v>8.5</v>
      </c>
      <c r="R27" s="37" t="str">
        <f t="shared" si="1"/>
        <v>A</v>
      </c>
      <c r="S27" s="38" t="str">
        <f t="shared" si="2"/>
        <v>Giỏi</v>
      </c>
      <c r="T27" s="39" t="str">
        <f t="shared" si="3"/>
        <v/>
      </c>
      <c r="U27" s="89" t="s">
        <v>1670</v>
      </c>
      <c r="V27" s="3"/>
      <c r="W27" s="27"/>
      <c r="X27" s="78" t="str">
        <f t="shared" si="4"/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8">
        <v>19</v>
      </c>
      <c r="C28" s="29" t="s">
        <v>1446</v>
      </c>
      <c r="D28" s="30" t="s">
        <v>1447</v>
      </c>
      <c r="E28" s="31" t="s">
        <v>95</v>
      </c>
      <c r="F28" s="32" t="s">
        <v>1448</v>
      </c>
      <c r="G28" s="29" t="s">
        <v>299</v>
      </c>
      <c r="H28" s="33">
        <v>10</v>
      </c>
      <c r="I28" s="33">
        <v>7.5</v>
      </c>
      <c r="J28" s="33" t="s">
        <v>28</v>
      </c>
      <c r="K28" s="33">
        <v>8</v>
      </c>
      <c r="L28" s="41"/>
      <c r="M28" s="41"/>
      <c r="N28" s="41"/>
      <c r="O28" s="110"/>
      <c r="P28" s="35">
        <v>7</v>
      </c>
      <c r="Q28" s="36">
        <f t="shared" si="0"/>
        <v>7.6</v>
      </c>
      <c r="R28" s="37" t="str">
        <f t="shared" si="1"/>
        <v>B</v>
      </c>
      <c r="S28" s="38" t="str">
        <f t="shared" si="2"/>
        <v>Khá</v>
      </c>
      <c r="T28" s="39" t="str">
        <f t="shared" si="3"/>
        <v/>
      </c>
      <c r="U28" s="89" t="s">
        <v>1670</v>
      </c>
      <c r="V28" s="3"/>
      <c r="W28" s="27"/>
      <c r="X28" s="78" t="str">
        <f t="shared" si="4"/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8">
        <v>20</v>
      </c>
      <c r="C29" s="29" t="s">
        <v>1449</v>
      </c>
      <c r="D29" s="30" t="s">
        <v>1450</v>
      </c>
      <c r="E29" s="31" t="s">
        <v>483</v>
      </c>
      <c r="F29" s="32" t="s">
        <v>1451</v>
      </c>
      <c r="G29" s="29" t="s">
        <v>234</v>
      </c>
      <c r="H29" s="33">
        <v>9</v>
      </c>
      <c r="I29" s="33">
        <v>8</v>
      </c>
      <c r="J29" s="33" t="s">
        <v>28</v>
      </c>
      <c r="K29" s="33">
        <v>10</v>
      </c>
      <c r="L29" s="41"/>
      <c r="M29" s="41"/>
      <c r="N29" s="41"/>
      <c r="O29" s="110"/>
      <c r="P29" s="35">
        <v>8</v>
      </c>
      <c r="Q29" s="36">
        <f t="shared" si="0"/>
        <v>8.5</v>
      </c>
      <c r="R29" s="37" t="str">
        <f t="shared" si="1"/>
        <v>A</v>
      </c>
      <c r="S29" s="38" t="str">
        <f t="shared" si="2"/>
        <v>Giỏi</v>
      </c>
      <c r="T29" s="39" t="str">
        <f t="shared" si="3"/>
        <v/>
      </c>
      <c r="U29" s="89" t="s">
        <v>1670</v>
      </c>
      <c r="V29" s="3"/>
      <c r="W29" s="27"/>
      <c r="X29" s="78" t="str">
        <f t="shared" si="4"/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8">
        <v>21</v>
      </c>
      <c r="C30" s="29" t="s">
        <v>1452</v>
      </c>
      <c r="D30" s="30" t="s">
        <v>1453</v>
      </c>
      <c r="E30" s="31" t="s">
        <v>483</v>
      </c>
      <c r="F30" s="32" t="s">
        <v>302</v>
      </c>
      <c r="G30" s="29" t="s">
        <v>222</v>
      </c>
      <c r="H30" s="33">
        <v>7</v>
      </c>
      <c r="I30" s="33">
        <v>3</v>
      </c>
      <c r="J30" s="33" t="s">
        <v>28</v>
      </c>
      <c r="K30" s="33">
        <v>3</v>
      </c>
      <c r="L30" s="41"/>
      <c r="M30" s="41"/>
      <c r="N30" s="41"/>
      <c r="O30" s="110"/>
      <c r="P30" s="35">
        <v>4</v>
      </c>
      <c r="Q30" s="36">
        <f t="shared" si="0"/>
        <v>3.9</v>
      </c>
      <c r="R30" s="37" t="str">
        <f t="shared" si="1"/>
        <v>F</v>
      </c>
      <c r="S30" s="38" t="str">
        <f t="shared" si="2"/>
        <v>Kém</v>
      </c>
      <c r="T30" s="39" t="str">
        <f t="shared" si="3"/>
        <v/>
      </c>
      <c r="U30" s="89" t="s">
        <v>1670</v>
      </c>
      <c r="V30" s="3"/>
      <c r="W30" s="27"/>
      <c r="X30" s="78" t="str">
        <f t="shared" si="4"/>
        <v>Học lại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8">
        <v>22</v>
      </c>
      <c r="C31" s="29" t="s">
        <v>1454</v>
      </c>
      <c r="D31" s="30" t="s">
        <v>1455</v>
      </c>
      <c r="E31" s="31" t="s">
        <v>483</v>
      </c>
      <c r="F31" s="32" t="s">
        <v>113</v>
      </c>
      <c r="G31" s="29" t="s">
        <v>1249</v>
      </c>
      <c r="H31" s="33">
        <v>5</v>
      </c>
      <c r="I31" s="33">
        <v>6.5</v>
      </c>
      <c r="J31" s="33" t="s">
        <v>28</v>
      </c>
      <c r="K31" s="33">
        <v>8</v>
      </c>
      <c r="L31" s="41"/>
      <c r="M31" s="41"/>
      <c r="N31" s="41"/>
      <c r="O31" s="110"/>
      <c r="P31" s="35" t="s">
        <v>1933</v>
      </c>
      <c r="Q31" s="36">
        <f t="shared" si="0"/>
        <v>3.4</v>
      </c>
      <c r="R31" s="37" t="str">
        <f t="shared" si="1"/>
        <v>F</v>
      </c>
      <c r="S31" s="38" t="str">
        <f t="shared" si="2"/>
        <v>Kém</v>
      </c>
      <c r="T31" s="39" t="s">
        <v>1935</v>
      </c>
      <c r="U31" s="89" t="s">
        <v>1670</v>
      </c>
      <c r="V31" s="3"/>
      <c r="W31" s="27"/>
      <c r="X31" s="78" t="str">
        <f t="shared" si="4"/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8">
        <v>23</v>
      </c>
      <c r="C32" s="29" t="s">
        <v>1456</v>
      </c>
      <c r="D32" s="30" t="s">
        <v>1457</v>
      </c>
      <c r="E32" s="31" t="s">
        <v>818</v>
      </c>
      <c r="F32" s="32" t="s">
        <v>1009</v>
      </c>
      <c r="G32" s="29" t="s">
        <v>359</v>
      </c>
      <c r="H32" s="33">
        <v>10</v>
      </c>
      <c r="I32" s="33">
        <v>4.5</v>
      </c>
      <c r="J32" s="33" t="s">
        <v>28</v>
      </c>
      <c r="K32" s="33">
        <v>5</v>
      </c>
      <c r="L32" s="41"/>
      <c r="M32" s="41"/>
      <c r="N32" s="41"/>
      <c r="O32" s="110"/>
      <c r="P32" s="35">
        <v>1</v>
      </c>
      <c r="Q32" s="36">
        <f t="shared" si="0"/>
        <v>3.4</v>
      </c>
      <c r="R32" s="37" t="str">
        <f t="shared" si="1"/>
        <v>F</v>
      </c>
      <c r="S32" s="38" t="str">
        <f t="shared" si="2"/>
        <v>Kém</v>
      </c>
      <c r="T32" s="39" t="str">
        <f t="shared" ref="T32:T41" si="5">+IF(OR($H32=0,$I32=0,$J32=0,$K32=0),"Không đủ ĐKDT","")</f>
        <v/>
      </c>
      <c r="U32" s="89" t="s">
        <v>1670</v>
      </c>
      <c r="V32" s="3"/>
      <c r="W32" s="27"/>
      <c r="X32" s="78" t="str">
        <f t="shared" si="4"/>
        <v>Học lại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8">
        <v>24</v>
      </c>
      <c r="C33" s="29" t="s">
        <v>1458</v>
      </c>
      <c r="D33" s="30" t="s">
        <v>246</v>
      </c>
      <c r="E33" s="31" t="s">
        <v>818</v>
      </c>
      <c r="F33" s="32" t="s">
        <v>278</v>
      </c>
      <c r="G33" s="29" t="s">
        <v>234</v>
      </c>
      <c r="H33" s="33">
        <v>9</v>
      </c>
      <c r="I33" s="33">
        <v>8</v>
      </c>
      <c r="J33" s="33" t="s">
        <v>28</v>
      </c>
      <c r="K33" s="33">
        <v>10</v>
      </c>
      <c r="L33" s="41"/>
      <c r="M33" s="41"/>
      <c r="N33" s="41"/>
      <c r="O33" s="110"/>
      <c r="P33" s="35">
        <v>10</v>
      </c>
      <c r="Q33" s="36">
        <f t="shared" si="0"/>
        <v>9.5</v>
      </c>
      <c r="R33" s="37" t="str">
        <f t="shared" si="1"/>
        <v>A+</v>
      </c>
      <c r="S33" s="38" t="str">
        <f t="shared" si="2"/>
        <v>Giỏi</v>
      </c>
      <c r="T33" s="39" t="str">
        <f t="shared" si="5"/>
        <v/>
      </c>
      <c r="U33" s="89" t="s">
        <v>1670</v>
      </c>
      <c r="V33" s="3"/>
      <c r="W33" s="27"/>
      <c r="X33" s="78" t="str">
        <f t="shared" si="4"/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8">
        <v>25</v>
      </c>
      <c r="C34" s="29" t="s">
        <v>1459</v>
      </c>
      <c r="D34" s="30" t="s">
        <v>1460</v>
      </c>
      <c r="E34" s="31" t="s">
        <v>99</v>
      </c>
      <c r="F34" s="32" t="s">
        <v>1461</v>
      </c>
      <c r="G34" s="29" t="s">
        <v>1462</v>
      </c>
      <c r="H34" s="33">
        <v>6</v>
      </c>
      <c r="I34" s="33">
        <v>3.5</v>
      </c>
      <c r="J34" s="33" t="s">
        <v>28</v>
      </c>
      <c r="K34" s="33">
        <v>1</v>
      </c>
      <c r="L34" s="41"/>
      <c r="M34" s="41"/>
      <c r="N34" s="41"/>
      <c r="O34" s="110"/>
      <c r="P34" s="35">
        <v>0</v>
      </c>
      <c r="Q34" s="36">
        <f t="shared" si="0"/>
        <v>1.5</v>
      </c>
      <c r="R34" s="37" t="str">
        <f t="shared" si="1"/>
        <v>F</v>
      </c>
      <c r="S34" s="38" t="str">
        <f t="shared" si="2"/>
        <v>Kém</v>
      </c>
      <c r="T34" s="39" t="str">
        <f t="shared" si="5"/>
        <v/>
      </c>
      <c r="U34" s="89" t="s">
        <v>1670</v>
      </c>
      <c r="V34" s="3"/>
      <c r="W34" s="27"/>
      <c r="X34" s="78" t="str">
        <f t="shared" si="4"/>
        <v>Học lại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8">
        <v>26</v>
      </c>
      <c r="C35" s="29" t="s">
        <v>1463</v>
      </c>
      <c r="D35" s="30" t="s">
        <v>292</v>
      </c>
      <c r="E35" s="31" t="s">
        <v>1464</v>
      </c>
      <c r="F35" s="32" t="s">
        <v>1465</v>
      </c>
      <c r="G35" s="29" t="s">
        <v>213</v>
      </c>
      <c r="H35" s="33">
        <v>8</v>
      </c>
      <c r="I35" s="33">
        <v>8.5</v>
      </c>
      <c r="J35" s="33" t="s">
        <v>28</v>
      </c>
      <c r="K35" s="33">
        <v>10</v>
      </c>
      <c r="L35" s="41"/>
      <c r="M35" s="41"/>
      <c r="N35" s="41"/>
      <c r="O35" s="110"/>
      <c r="P35" s="35">
        <v>7</v>
      </c>
      <c r="Q35" s="36">
        <f t="shared" si="0"/>
        <v>8</v>
      </c>
      <c r="R35" s="37" t="str">
        <f t="shared" si="1"/>
        <v>B+</v>
      </c>
      <c r="S35" s="38" t="str">
        <f t="shared" si="2"/>
        <v>Khá</v>
      </c>
      <c r="T35" s="39" t="str">
        <f t="shared" si="5"/>
        <v/>
      </c>
      <c r="U35" s="89" t="s">
        <v>1670</v>
      </c>
      <c r="V35" s="3"/>
      <c r="W35" s="27"/>
      <c r="X35" s="78" t="str">
        <f t="shared" si="4"/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8">
        <v>27</v>
      </c>
      <c r="C36" s="29" t="s">
        <v>1466</v>
      </c>
      <c r="D36" s="30" t="s">
        <v>655</v>
      </c>
      <c r="E36" s="31" t="s">
        <v>273</v>
      </c>
      <c r="F36" s="32" t="s">
        <v>936</v>
      </c>
      <c r="G36" s="29" t="s">
        <v>339</v>
      </c>
      <c r="H36" s="33">
        <v>7</v>
      </c>
      <c r="I36" s="33">
        <v>4.5</v>
      </c>
      <c r="J36" s="33" t="s">
        <v>28</v>
      </c>
      <c r="K36" s="33">
        <v>1</v>
      </c>
      <c r="L36" s="41"/>
      <c r="M36" s="41"/>
      <c r="N36" s="41"/>
      <c r="O36" s="110"/>
      <c r="P36" s="35">
        <v>4</v>
      </c>
      <c r="Q36" s="36">
        <f t="shared" si="0"/>
        <v>3.8</v>
      </c>
      <c r="R36" s="37" t="str">
        <f t="shared" si="1"/>
        <v>F</v>
      </c>
      <c r="S36" s="38" t="str">
        <f t="shared" si="2"/>
        <v>Kém</v>
      </c>
      <c r="T36" s="39" t="str">
        <f t="shared" si="5"/>
        <v/>
      </c>
      <c r="U36" s="89" t="s">
        <v>1670</v>
      </c>
      <c r="V36" s="3"/>
      <c r="W36" s="27"/>
      <c r="X36" s="78" t="str">
        <f t="shared" si="4"/>
        <v>Học lại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8">
        <v>28</v>
      </c>
      <c r="C37" s="29" t="s">
        <v>1467</v>
      </c>
      <c r="D37" s="30" t="s">
        <v>364</v>
      </c>
      <c r="E37" s="31" t="s">
        <v>284</v>
      </c>
      <c r="F37" s="32" t="s">
        <v>1468</v>
      </c>
      <c r="G37" s="29" t="s">
        <v>1252</v>
      </c>
      <c r="H37" s="33">
        <v>0</v>
      </c>
      <c r="I37" s="33">
        <v>0</v>
      </c>
      <c r="J37" s="33" t="s">
        <v>28</v>
      </c>
      <c r="K37" s="33">
        <v>0</v>
      </c>
      <c r="L37" s="41"/>
      <c r="M37" s="41"/>
      <c r="N37" s="41"/>
      <c r="O37" s="110"/>
      <c r="P37" s="35" t="s">
        <v>1934</v>
      </c>
      <c r="Q37" s="36">
        <f t="shared" si="0"/>
        <v>0</v>
      </c>
      <c r="R37" s="37" t="str">
        <f t="shared" si="1"/>
        <v>F</v>
      </c>
      <c r="S37" s="38" t="str">
        <f t="shared" si="2"/>
        <v>Kém</v>
      </c>
      <c r="T37" s="39" t="str">
        <f t="shared" si="5"/>
        <v>Không đủ ĐKDT</v>
      </c>
      <c r="U37" s="89" t="s">
        <v>1670</v>
      </c>
      <c r="V37" s="3"/>
      <c r="W37" s="27"/>
      <c r="X37" s="78" t="str">
        <f t="shared" si="4"/>
        <v>Học lại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8">
        <v>29</v>
      </c>
      <c r="C38" s="29" t="s">
        <v>1469</v>
      </c>
      <c r="D38" s="30" t="s">
        <v>1470</v>
      </c>
      <c r="E38" s="31" t="s">
        <v>284</v>
      </c>
      <c r="F38" s="32" t="s">
        <v>216</v>
      </c>
      <c r="G38" s="29" t="s">
        <v>195</v>
      </c>
      <c r="H38" s="33">
        <v>0</v>
      </c>
      <c r="I38" s="33">
        <v>0</v>
      </c>
      <c r="J38" s="33" t="s">
        <v>28</v>
      </c>
      <c r="K38" s="33">
        <v>0</v>
      </c>
      <c r="L38" s="41"/>
      <c r="M38" s="41"/>
      <c r="N38" s="41"/>
      <c r="O38" s="110"/>
      <c r="P38" s="35" t="s">
        <v>1934</v>
      </c>
      <c r="Q38" s="36">
        <f t="shared" si="0"/>
        <v>0</v>
      </c>
      <c r="R38" s="37" t="str">
        <f t="shared" si="1"/>
        <v>F</v>
      </c>
      <c r="S38" s="38" t="str">
        <f t="shared" si="2"/>
        <v>Kém</v>
      </c>
      <c r="T38" s="39" t="str">
        <f t="shared" si="5"/>
        <v>Không đủ ĐKDT</v>
      </c>
      <c r="U38" s="89" t="s">
        <v>1670</v>
      </c>
      <c r="V38" s="3"/>
      <c r="W38" s="27"/>
      <c r="X38" s="78" t="str">
        <f t="shared" si="4"/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8">
        <v>30</v>
      </c>
      <c r="C39" s="29" t="s">
        <v>1471</v>
      </c>
      <c r="D39" s="30" t="s">
        <v>1472</v>
      </c>
      <c r="E39" s="31" t="s">
        <v>108</v>
      </c>
      <c r="F39" s="32" t="s">
        <v>408</v>
      </c>
      <c r="G39" s="29" t="s">
        <v>195</v>
      </c>
      <c r="H39" s="33">
        <v>10</v>
      </c>
      <c r="I39" s="33">
        <v>8</v>
      </c>
      <c r="J39" s="33" t="s">
        <v>28</v>
      </c>
      <c r="K39" s="33">
        <v>10</v>
      </c>
      <c r="L39" s="41"/>
      <c r="M39" s="41"/>
      <c r="N39" s="41"/>
      <c r="O39" s="110"/>
      <c r="P39" s="35">
        <v>8</v>
      </c>
      <c r="Q39" s="36">
        <f t="shared" si="0"/>
        <v>8.6</v>
      </c>
      <c r="R39" s="37" t="str">
        <f t="shared" si="1"/>
        <v>A</v>
      </c>
      <c r="S39" s="38" t="str">
        <f t="shared" si="2"/>
        <v>Giỏi</v>
      </c>
      <c r="T39" s="39" t="str">
        <f t="shared" si="5"/>
        <v/>
      </c>
      <c r="U39" s="89" t="s">
        <v>1670</v>
      </c>
      <c r="V39" s="3"/>
      <c r="W39" s="27"/>
      <c r="X39" s="78" t="str">
        <f t="shared" si="4"/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8">
        <v>31</v>
      </c>
      <c r="C40" s="29" t="s">
        <v>1473</v>
      </c>
      <c r="D40" s="30" t="s">
        <v>1474</v>
      </c>
      <c r="E40" s="31" t="s">
        <v>108</v>
      </c>
      <c r="F40" s="32" t="s">
        <v>216</v>
      </c>
      <c r="G40" s="29" t="s">
        <v>210</v>
      </c>
      <c r="H40" s="33">
        <v>0</v>
      </c>
      <c r="I40" s="33">
        <v>0</v>
      </c>
      <c r="J40" s="33" t="s">
        <v>28</v>
      </c>
      <c r="K40" s="33">
        <v>0</v>
      </c>
      <c r="L40" s="41"/>
      <c r="M40" s="41"/>
      <c r="N40" s="41"/>
      <c r="O40" s="110"/>
      <c r="P40" s="35" t="s">
        <v>1934</v>
      </c>
      <c r="Q40" s="36">
        <f t="shared" si="0"/>
        <v>0</v>
      </c>
      <c r="R40" s="37" t="str">
        <f t="shared" si="1"/>
        <v>F</v>
      </c>
      <c r="S40" s="38" t="str">
        <f t="shared" si="2"/>
        <v>Kém</v>
      </c>
      <c r="T40" s="39" t="str">
        <f t="shared" si="5"/>
        <v>Không đủ ĐKDT</v>
      </c>
      <c r="U40" s="89" t="s">
        <v>1670</v>
      </c>
      <c r="V40" s="3"/>
      <c r="W40" s="27"/>
      <c r="X40" s="78" t="str">
        <f t="shared" si="4"/>
        <v>Học lại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8">
        <v>32</v>
      </c>
      <c r="C41" s="29" t="s">
        <v>1475</v>
      </c>
      <c r="D41" s="30" t="s">
        <v>1476</v>
      </c>
      <c r="E41" s="31" t="s">
        <v>108</v>
      </c>
      <c r="F41" s="32" t="s">
        <v>274</v>
      </c>
      <c r="G41" s="29" t="s">
        <v>213</v>
      </c>
      <c r="H41" s="33">
        <v>0</v>
      </c>
      <c r="I41" s="33">
        <v>0</v>
      </c>
      <c r="J41" s="33" t="s">
        <v>28</v>
      </c>
      <c r="K41" s="33">
        <v>0</v>
      </c>
      <c r="L41" s="41"/>
      <c r="M41" s="41"/>
      <c r="N41" s="41"/>
      <c r="O41" s="110"/>
      <c r="P41" s="35" t="s">
        <v>1934</v>
      </c>
      <c r="Q41" s="36">
        <f t="shared" si="0"/>
        <v>0</v>
      </c>
      <c r="R41" s="37" t="str">
        <f t="shared" si="1"/>
        <v>F</v>
      </c>
      <c r="S41" s="38" t="str">
        <f t="shared" si="2"/>
        <v>Kém</v>
      </c>
      <c r="T41" s="39" t="str">
        <f t="shared" si="5"/>
        <v>Không đủ ĐKDT</v>
      </c>
      <c r="U41" s="89" t="s">
        <v>1670</v>
      </c>
      <c r="V41" s="3"/>
      <c r="W41" s="27"/>
      <c r="X41" s="78" t="str">
        <f t="shared" si="4"/>
        <v>Học lại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8">
        <v>33</v>
      </c>
      <c r="C42" s="29" t="s">
        <v>1477</v>
      </c>
      <c r="D42" s="30" t="s">
        <v>468</v>
      </c>
      <c r="E42" s="31" t="s">
        <v>108</v>
      </c>
      <c r="F42" s="32" t="s">
        <v>735</v>
      </c>
      <c r="G42" s="29" t="s">
        <v>195</v>
      </c>
      <c r="H42" s="33">
        <v>8</v>
      </c>
      <c r="I42" s="33">
        <v>4.5</v>
      </c>
      <c r="J42" s="33" t="s">
        <v>28</v>
      </c>
      <c r="K42" s="33">
        <v>8</v>
      </c>
      <c r="L42" s="41"/>
      <c r="M42" s="41"/>
      <c r="N42" s="41"/>
      <c r="O42" s="110"/>
      <c r="P42" s="35" t="s">
        <v>1933</v>
      </c>
      <c r="Q42" s="36">
        <f t="shared" ref="Q42:Q73" si="6">ROUND(SUMPRODUCT(H42:P42,$H$9:$P$9)/100,1)</f>
        <v>3.3</v>
      </c>
      <c r="R42" s="37" t="str">
        <f t="shared" ref="R42:R7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8" t="str">
        <f t="shared" ref="S42:S75" si="8">IF($Q42&lt;4,"Kém",IF(AND($Q42&gt;=4,$Q42&lt;=5.4),"Trung bình yếu",IF(AND($Q42&gt;=5.5,$Q42&lt;=6.9),"Trung bình",IF(AND($Q42&gt;=7,$Q42&lt;=8.4),"Khá",IF(AND($Q42&gt;=8.5,$Q42&lt;=10),"Giỏi","")))))</f>
        <v>Kém</v>
      </c>
      <c r="T42" s="39" t="s">
        <v>1935</v>
      </c>
      <c r="U42" s="89" t="s">
        <v>1670</v>
      </c>
      <c r="V42" s="3"/>
      <c r="W42" s="27"/>
      <c r="X42" s="78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8">
        <v>34</v>
      </c>
      <c r="C43" s="29" t="s">
        <v>1478</v>
      </c>
      <c r="D43" s="30" t="s">
        <v>815</v>
      </c>
      <c r="E43" s="31" t="s">
        <v>701</v>
      </c>
      <c r="F43" s="32" t="s">
        <v>1479</v>
      </c>
      <c r="G43" s="29" t="s">
        <v>339</v>
      </c>
      <c r="H43" s="33">
        <v>6</v>
      </c>
      <c r="I43" s="33">
        <v>4.5</v>
      </c>
      <c r="J43" s="33" t="s">
        <v>28</v>
      </c>
      <c r="K43" s="33">
        <v>1</v>
      </c>
      <c r="L43" s="41"/>
      <c r="M43" s="41"/>
      <c r="N43" s="41"/>
      <c r="O43" s="110"/>
      <c r="P43" s="35">
        <v>0</v>
      </c>
      <c r="Q43" s="36">
        <f t="shared" si="6"/>
        <v>1.7</v>
      </c>
      <c r="R43" s="37" t="str">
        <f t="shared" si="7"/>
        <v>F</v>
      </c>
      <c r="S43" s="38" t="str">
        <f t="shared" si="8"/>
        <v>Kém</v>
      </c>
      <c r="T43" s="39" t="str">
        <f t="shared" ref="T43:T59" si="10">+IF(OR($H43=0,$I43=0,$J43=0,$K43=0),"Không đủ ĐKDT","")</f>
        <v/>
      </c>
      <c r="U43" s="89" t="s">
        <v>1671</v>
      </c>
      <c r="V43" s="3"/>
      <c r="W43" s="27"/>
      <c r="X43" s="78" t="str">
        <f t="shared" si="9"/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8">
        <v>35</v>
      </c>
      <c r="C44" s="29" t="s">
        <v>1480</v>
      </c>
      <c r="D44" s="30" t="s">
        <v>384</v>
      </c>
      <c r="E44" s="31" t="s">
        <v>130</v>
      </c>
      <c r="F44" s="32" t="s">
        <v>1403</v>
      </c>
      <c r="G44" s="29" t="s">
        <v>210</v>
      </c>
      <c r="H44" s="33">
        <v>9</v>
      </c>
      <c r="I44" s="33">
        <v>9</v>
      </c>
      <c r="J44" s="33" t="s">
        <v>28</v>
      </c>
      <c r="K44" s="33">
        <v>10</v>
      </c>
      <c r="L44" s="41"/>
      <c r="M44" s="41"/>
      <c r="N44" s="41"/>
      <c r="O44" s="110"/>
      <c r="P44" s="35">
        <v>6.5</v>
      </c>
      <c r="Q44" s="36">
        <f t="shared" si="6"/>
        <v>8</v>
      </c>
      <c r="R44" s="37" t="str">
        <f t="shared" si="7"/>
        <v>B+</v>
      </c>
      <c r="S44" s="38" t="str">
        <f t="shared" si="8"/>
        <v>Khá</v>
      </c>
      <c r="T44" s="39" t="str">
        <f t="shared" si="10"/>
        <v/>
      </c>
      <c r="U44" s="89" t="s">
        <v>1671</v>
      </c>
      <c r="V44" s="3"/>
      <c r="W44" s="27"/>
      <c r="X44" s="78" t="str">
        <f t="shared" si="9"/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8">
        <v>36</v>
      </c>
      <c r="C45" s="29" t="s">
        <v>1481</v>
      </c>
      <c r="D45" s="30" t="s">
        <v>1035</v>
      </c>
      <c r="E45" s="31" t="s">
        <v>134</v>
      </c>
      <c r="F45" s="32" t="s">
        <v>351</v>
      </c>
      <c r="G45" s="29" t="s">
        <v>257</v>
      </c>
      <c r="H45" s="33">
        <v>9</v>
      </c>
      <c r="I45" s="33">
        <v>5</v>
      </c>
      <c r="J45" s="33" t="s">
        <v>28</v>
      </c>
      <c r="K45" s="33">
        <v>9</v>
      </c>
      <c r="L45" s="41"/>
      <c r="M45" s="41"/>
      <c r="N45" s="41"/>
      <c r="O45" s="110"/>
      <c r="P45" s="35">
        <v>1</v>
      </c>
      <c r="Q45" s="36">
        <f t="shared" si="6"/>
        <v>4.2</v>
      </c>
      <c r="R45" s="37" t="str">
        <f t="shared" si="7"/>
        <v>D</v>
      </c>
      <c r="S45" s="38" t="str">
        <f t="shared" si="8"/>
        <v>Trung bình yếu</v>
      </c>
      <c r="T45" s="39" t="str">
        <f t="shared" si="10"/>
        <v/>
      </c>
      <c r="U45" s="89" t="s">
        <v>1671</v>
      </c>
      <c r="V45" s="3"/>
      <c r="W45" s="27"/>
      <c r="X45" s="78" t="str">
        <f t="shared" si="9"/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8">
        <v>37</v>
      </c>
      <c r="C46" s="29" t="s">
        <v>1482</v>
      </c>
      <c r="D46" s="30" t="s">
        <v>1483</v>
      </c>
      <c r="E46" s="31" t="s">
        <v>134</v>
      </c>
      <c r="F46" s="32" t="s">
        <v>1019</v>
      </c>
      <c r="G46" s="29" t="s">
        <v>359</v>
      </c>
      <c r="H46" s="33">
        <v>9</v>
      </c>
      <c r="I46" s="33">
        <v>7.5</v>
      </c>
      <c r="J46" s="33" t="s">
        <v>28</v>
      </c>
      <c r="K46" s="33">
        <v>10</v>
      </c>
      <c r="L46" s="41"/>
      <c r="M46" s="41"/>
      <c r="N46" s="41"/>
      <c r="O46" s="110"/>
      <c r="P46" s="35">
        <v>7.5</v>
      </c>
      <c r="Q46" s="36">
        <f t="shared" si="6"/>
        <v>8.1999999999999993</v>
      </c>
      <c r="R46" s="37" t="str">
        <f t="shared" si="7"/>
        <v>B+</v>
      </c>
      <c r="S46" s="38" t="str">
        <f t="shared" si="8"/>
        <v>Khá</v>
      </c>
      <c r="T46" s="39" t="str">
        <f t="shared" si="10"/>
        <v/>
      </c>
      <c r="U46" s="89" t="s">
        <v>1671</v>
      </c>
      <c r="V46" s="3"/>
      <c r="W46" s="27"/>
      <c r="X46" s="78" t="str">
        <f t="shared" si="9"/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8">
        <v>38</v>
      </c>
      <c r="C47" s="29" t="s">
        <v>1484</v>
      </c>
      <c r="D47" s="30" t="s">
        <v>1181</v>
      </c>
      <c r="E47" s="31" t="s">
        <v>138</v>
      </c>
      <c r="F47" s="32" t="s">
        <v>806</v>
      </c>
      <c r="G47" s="29" t="s">
        <v>206</v>
      </c>
      <c r="H47" s="33">
        <v>9</v>
      </c>
      <c r="I47" s="33">
        <v>7</v>
      </c>
      <c r="J47" s="33" t="s">
        <v>28</v>
      </c>
      <c r="K47" s="33">
        <v>7</v>
      </c>
      <c r="L47" s="41"/>
      <c r="M47" s="41"/>
      <c r="N47" s="41"/>
      <c r="O47" s="110"/>
      <c r="P47" s="35">
        <v>3.5</v>
      </c>
      <c r="Q47" s="36">
        <f t="shared" si="6"/>
        <v>5.5</v>
      </c>
      <c r="R47" s="37" t="str">
        <f t="shared" si="7"/>
        <v>C</v>
      </c>
      <c r="S47" s="38" t="str">
        <f t="shared" si="8"/>
        <v>Trung bình</v>
      </c>
      <c r="T47" s="39" t="str">
        <f t="shared" si="10"/>
        <v/>
      </c>
      <c r="U47" s="89" t="s">
        <v>1671</v>
      </c>
      <c r="V47" s="3"/>
      <c r="W47" s="27"/>
      <c r="X47" s="78" t="str">
        <f t="shared" si="9"/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8">
        <v>39</v>
      </c>
      <c r="C48" s="29" t="s">
        <v>1485</v>
      </c>
      <c r="D48" s="30" t="s">
        <v>103</v>
      </c>
      <c r="E48" s="31" t="s">
        <v>142</v>
      </c>
      <c r="F48" s="32" t="s">
        <v>457</v>
      </c>
      <c r="G48" s="29" t="s">
        <v>195</v>
      </c>
      <c r="H48" s="33">
        <v>7</v>
      </c>
      <c r="I48" s="33">
        <v>2.5</v>
      </c>
      <c r="J48" s="33" t="s">
        <v>28</v>
      </c>
      <c r="K48" s="33">
        <v>1</v>
      </c>
      <c r="L48" s="41"/>
      <c r="M48" s="41"/>
      <c r="N48" s="41"/>
      <c r="O48" s="110"/>
      <c r="P48" s="35">
        <v>1.5</v>
      </c>
      <c r="Q48" s="36">
        <f t="shared" si="6"/>
        <v>2.2000000000000002</v>
      </c>
      <c r="R48" s="37" t="str">
        <f t="shared" si="7"/>
        <v>F</v>
      </c>
      <c r="S48" s="38" t="str">
        <f t="shared" si="8"/>
        <v>Kém</v>
      </c>
      <c r="T48" s="39" t="str">
        <f t="shared" si="10"/>
        <v/>
      </c>
      <c r="U48" s="89" t="s">
        <v>1671</v>
      </c>
      <c r="V48" s="3"/>
      <c r="W48" s="27"/>
      <c r="X48" s="78" t="str">
        <f t="shared" si="9"/>
        <v>Học lại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8">
        <v>40</v>
      </c>
      <c r="C49" s="29" t="s">
        <v>1486</v>
      </c>
      <c r="D49" s="30" t="s">
        <v>1487</v>
      </c>
      <c r="E49" s="31" t="s">
        <v>342</v>
      </c>
      <c r="F49" s="32" t="s">
        <v>1488</v>
      </c>
      <c r="G49" s="29" t="s">
        <v>101</v>
      </c>
      <c r="H49" s="33">
        <v>0</v>
      </c>
      <c r="I49" s="33">
        <v>0</v>
      </c>
      <c r="J49" s="33" t="s">
        <v>28</v>
      </c>
      <c r="K49" s="33">
        <v>0</v>
      </c>
      <c r="L49" s="41"/>
      <c r="M49" s="41"/>
      <c r="N49" s="41"/>
      <c r="O49" s="110"/>
      <c r="P49" s="35" t="s">
        <v>1934</v>
      </c>
      <c r="Q49" s="36">
        <f t="shared" si="6"/>
        <v>0</v>
      </c>
      <c r="R49" s="37" t="str">
        <f t="shared" si="7"/>
        <v>F</v>
      </c>
      <c r="S49" s="38" t="str">
        <f t="shared" si="8"/>
        <v>Kém</v>
      </c>
      <c r="T49" s="39" t="str">
        <f t="shared" si="10"/>
        <v>Không đủ ĐKDT</v>
      </c>
      <c r="U49" s="89" t="s">
        <v>1671</v>
      </c>
      <c r="V49" s="3"/>
      <c r="W49" s="27"/>
      <c r="X49" s="78" t="str">
        <f t="shared" si="9"/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8">
        <v>41</v>
      </c>
      <c r="C50" s="29" t="s">
        <v>1489</v>
      </c>
      <c r="D50" s="30" t="s">
        <v>304</v>
      </c>
      <c r="E50" s="31" t="s">
        <v>342</v>
      </c>
      <c r="F50" s="32" t="s">
        <v>1017</v>
      </c>
      <c r="G50" s="29" t="s">
        <v>1490</v>
      </c>
      <c r="H50" s="33">
        <v>0</v>
      </c>
      <c r="I50" s="33">
        <v>0</v>
      </c>
      <c r="J50" s="33" t="s">
        <v>28</v>
      </c>
      <c r="K50" s="33">
        <v>0</v>
      </c>
      <c r="L50" s="41"/>
      <c r="M50" s="41"/>
      <c r="N50" s="41"/>
      <c r="O50" s="110"/>
      <c r="P50" s="35" t="s">
        <v>1934</v>
      </c>
      <c r="Q50" s="36">
        <f t="shared" si="6"/>
        <v>0</v>
      </c>
      <c r="R50" s="37" t="str">
        <f t="shared" si="7"/>
        <v>F</v>
      </c>
      <c r="S50" s="38" t="str">
        <f t="shared" si="8"/>
        <v>Kém</v>
      </c>
      <c r="T50" s="39" t="str">
        <f t="shared" si="10"/>
        <v>Không đủ ĐKDT</v>
      </c>
      <c r="U50" s="89" t="s">
        <v>1671</v>
      </c>
      <c r="V50" s="3"/>
      <c r="W50" s="27"/>
      <c r="X50" s="78" t="str">
        <f t="shared" si="9"/>
        <v>Học lại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8">
        <v>42</v>
      </c>
      <c r="C51" s="29" t="s">
        <v>1491</v>
      </c>
      <c r="D51" s="30" t="s">
        <v>848</v>
      </c>
      <c r="E51" s="31" t="s">
        <v>342</v>
      </c>
      <c r="F51" s="32" t="s">
        <v>608</v>
      </c>
      <c r="G51" s="29" t="s">
        <v>210</v>
      </c>
      <c r="H51" s="33">
        <v>0</v>
      </c>
      <c r="I51" s="33">
        <v>0</v>
      </c>
      <c r="J51" s="33" t="s">
        <v>28</v>
      </c>
      <c r="K51" s="33">
        <v>0</v>
      </c>
      <c r="L51" s="41"/>
      <c r="M51" s="41"/>
      <c r="N51" s="41"/>
      <c r="O51" s="110"/>
      <c r="P51" s="35" t="s">
        <v>1934</v>
      </c>
      <c r="Q51" s="36">
        <f t="shared" si="6"/>
        <v>0</v>
      </c>
      <c r="R51" s="37" t="str">
        <f t="shared" si="7"/>
        <v>F</v>
      </c>
      <c r="S51" s="38" t="str">
        <f t="shared" si="8"/>
        <v>Kém</v>
      </c>
      <c r="T51" s="39" t="str">
        <f t="shared" si="10"/>
        <v>Không đủ ĐKDT</v>
      </c>
      <c r="U51" s="89" t="s">
        <v>1671</v>
      </c>
      <c r="V51" s="3"/>
      <c r="W51" s="27"/>
      <c r="X51" s="78" t="str">
        <f t="shared" si="9"/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8">
        <v>43</v>
      </c>
      <c r="C52" s="29" t="s">
        <v>1492</v>
      </c>
      <c r="D52" s="30" t="s">
        <v>1493</v>
      </c>
      <c r="E52" s="31" t="s">
        <v>345</v>
      </c>
      <c r="F52" s="32" t="s">
        <v>900</v>
      </c>
      <c r="G52" s="29" t="s">
        <v>234</v>
      </c>
      <c r="H52" s="33">
        <v>9</v>
      </c>
      <c r="I52" s="33">
        <v>5</v>
      </c>
      <c r="J52" s="33" t="s">
        <v>28</v>
      </c>
      <c r="K52" s="33">
        <v>10</v>
      </c>
      <c r="L52" s="41"/>
      <c r="M52" s="41"/>
      <c r="N52" s="41"/>
      <c r="O52" s="110"/>
      <c r="P52" s="35">
        <v>6</v>
      </c>
      <c r="Q52" s="36">
        <f t="shared" si="6"/>
        <v>6.9</v>
      </c>
      <c r="R52" s="37" t="str">
        <f t="shared" si="7"/>
        <v>C+</v>
      </c>
      <c r="S52" s="38" t="str">
        <f t="shared" si="8"/>
        <v>Trung bình</v>
      </c>
      <c r="T52" s="39" t="str">
        <f t="shared" si="10"/>
        <v/>
      </c>
      <c r="U52" s="89" t="s">
        <v>1671</v>
      </c>
      <c r="V52" s="3"/>
      <c r="W52" s="27"/>
      <c r="X52" s="78" t="str">
        <f t="shared" si="9"/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8">
        <v>44</v>
      </c>
      <c r="C53" s="29" t="s">
        <v>1494</v>
      </c>
      <c r="D53" s="30" t="s">
        <v>748</v>
      </c>
      <c r="E53" s="31" t="s">
        <v>345</v>
      </c>
      <c r="F53" s="32" t="s">
        <v>452</v>
      </c>
      <c r="G53" s="29" t="s">
        <v>234</v>
      </c>
      <c r="H53" s="33">
        <v>8</v>
      </c>
      <c r="I53" s="33">
        <v>6</v>
      </c>
      <c r="J53" s="33" t="s">
        <v>28</v>
      </c>
      <c r="K53" s="33">
        <v>9</v>
      </c>
      <c r="L53" s="41"/>
      <c r="M53" s="41"/>
      <c r="N53" s="41"/>
      <c r="O53" s="110"/>
      <c r="P53" s="35">
        <v>5</v>
      </c>
      <c r="Q53" s="36">
        <f t="shared" si="6"/>
        <v>6.3</v>
      </c>
      <c r="R53" s="37" t="str">
        <f t="shared" si="7"/>
        <v>C</v>
      </c>
      <c r="S53" s="38" t="str">
        <f t="shared" si="8"/>
        <v>Trung bình</v>
      </c>
      <c r="T53" s="39" t="str">
        <f t="shared" si="10"/>
        <v/>
      </c>
      <c r="U53" s="89" t="s">
        <v>1671</v>
      </c>
      <c r="V53" s="3"/>
      <c r="W53" s="27"/>
      <c r="X53" s="78" t="str">
        <f t="shared" si="9"/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8">
        <v>45</v>
      </c>
      <c r="C54" s="29" t="s">
        <v>1495</v>
      </c>
      <c r="D54" s="30" t="s">
        <v>1496</v>
      </c>
      <c r="E54" s="31" t="s">
        <v>552</v>
      </c>
      <c r="F54" s="32" t="s">
        <v>1497</v>
      </c>
      <c r="G54" s="29" t="s">
        <v>222</v>
      </c>
      <c r="H54" s="33">
        <v>8</v>
      </c>
      <c r="I54" s="33">
        <v>6</v>
      </c>
      <c r="J54" s="33" t="s">
        <v>28</v>
      </c>
      <c r="K54" s="33">
        <v>1</v>
      </c>
      <c r="L54" s="41"/>
      <c r="M54" s="41"/>
      <c r="N54" s="41"/>
      <c r="O54" s="110"/>
      <c r="P54" s="35">
        <v>2</v>
      </c>
      <c r="Q54" s="36">
        <f t="shared" si="6"/>
        <v>3.2</v>
      </c>
      <c r="R54" s="37" t="str">
        <f t="shared" si="7"/>
        <v>F</v>
      </c>
      <c r="S54" s="38" t="str">
        <f t="shared" si="8"/>
        <v>Kém</v>
      </c>
      <c r="T54" s="39" t="str">
        <f t="shared" si="10"/>
        <v/>
      </c>
      <c r="U54" s="89" t="s">
        <v>1671</v>
      </c>
      <c r="V54" s="3"/>
      <c r="W54" s="27"/>
      <c r="X54" s="78" t="str">
        <f t="shared" si="9"/>
        <v>Học lại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8">
        <v>46</v>
      </c>
      <c r="C55" s="29" t="s">
        <v>1498</v>
      </c>
      <c r="D55" s="30" t="s">
        <v>721</v>
      </c>
      <c r="E55" s="31" t="s">
        <v>1499</v>
      </c>
      <c r="F55" s="32" t="s">
        <v>248</v>
      </c>
      <c r="G55" s="29" t="s">
        <v>206</v>
      </c>
      <c r="H55" s="33">
        <v>6</v>
      </c>
      <c r="I55" s="33">
        <v>7</v>
      </c>
      <c r="J55" s="33" t="s">
        <v>28</v>
      </c>
      <c r="K55" s="33">
        <v>6</v>
      </c>
      <c r="L55" s="41"/>
      <c r="M55" s="41"/>
      <c r="N55" s="41"/>
      <c r="O55" s="110"/>
      <c r="P55" s="35">
        <v>0</v>
      </c>
      <c r="Q55" s="36">
        <f t="shared" si="6"/>
        <v>3.2</v>
      </c>
      <c r="R55" s="37" t="str">
        <f t="shared" si="7"/>
        <v>F</v>
      </c>
      <c r="S55" s="38" t="str">
        <f t="shared" si="8"/>
        <v>Kém</v>
      </c>
      <c r="T55" s="39" t="str">
        <f t="shared" si="10"/>
        <v/>
      </c>
      <c r="U55" s="89" t="s">
        <v>1671</v>
      </c>
      <c r="V55" s="3"/>
      <c r="W55" s="27"/>
      <c r="X55" s="78" t="str">
        <f t="shared" si="9"/>
        <v>Học lại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8">
        <v>47</v>
      </c>
      <c r="C56" s="29" t="s">
        <v>1500</v>
      </c>
      <c r="D56" s="30" t="s">
        <v>1501</v>
      </c>
      <c r="E56" s="31" t="s">
        <v>1502</v>
      </c>
      <c r="F56" s="32" t="s">
        <v>800</v>
      </c>
      <c r="G56" s="29" t="s">
        <v>199</v>
      </c>
      <c r="H56" s="33">
        <v>6</v>
      </c>
      <c r="I56" s="33">
        <v>8</v>
      </c>
      <c r="J56" s="33" t="s">
        <v>28</v>
      </c>
      <c r="K56" s="33">
        <v>1</v>
      </c>
      <c r="L56" s="41"/>
      <c r="M56" s="41"/>
      <c r="N56" s="41"/>
      <c r="O56" s="110"/>
      <c r="P56" s="35">
        <v>1</v>
      </c>
      <c r="Q56" s="36">
        <f t="shared" si="6"/>
        <v>2.9</v>
      </c>
      <c r="R56" s="37" t="str">
        <f t="shared" si="7"/>
        <v>F</v>
      </c>
      <c r="S56" s="38" t="str">
        <f t="shared" si="8"/>
        <v>Kém</v>
      </c>
      <c r="T56" s="39" t="str">
        <f t="shared" si="10"/>
        <v/>
      </c>
      <c r="U56" s="89" t="s">
        <v>1671</v>
      </c>
      <c r="V56" s="3"/>
      <c r="W56" s="27"/>
      <c r="X56" s="78" t="str">
        <f t="shared" si="9"/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8">
        <v>48</v>
      </c>
      <c r="C57" s="29" t="s">
        <v>1503</v>
      </c>
      <c r="D57" s="30" t="s">
        <v>1355</v>
      </c>
      <c r="E57" s="31" t="s">
        <v>1504</v>
      </c>
      <c r="F57" s="32" t="s">
        <v>1022</v>
      </c>
      <c r="G57" s="29" t="s">
        <v>234</v>
      </c>
      <c r="H57" s="33">
        <v>9</v>
      </c>
      <c r="I57" s="33">
        <v>7.5</v>
      </c>
      <c r="J57" s="33" t="s">
        <v>28</v>
      </c>
      <c r="K57" s="33">
        <v>9</v>
      </c>
      <c r="L57" s="41"/>
      <c r="M57" s="41"/>
      <c r="N57" s="41"/>
      <c r="O57" s="110"/>
      <c r="P57" s="35">
        <v>9</v>
      </c>
      <c r="Q57" s="36">
        <f t="shared" si="6"/>
        <v>8.6999999999999993</v>
      </c>
      <c r="R57" s="37" t="str">
        <f t="shared" si="7"/>
        <v>A</v>
      </c>
      <c r="S57" s="38" t="str">
        <f t="shared" si="8"/>
        <v>Giỏi</v>
      </c>
      <c r="T57" s="39" t="str">
        <f t="shared" si="10"/>
        <v/>
      </c>
      <c r="U57" s="89" t="s">
        <v>1671</v>
      </c>
      <c r="V57" s="3"/>
      <c r="W57" s="27"/>
      <c r="X57" s="78" t="str">
        <f t="shared" si="9"/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8">
        <v>49</v>
      </c>
      <c r="C58" s="29" t="s">
        <v>1505</v>
      </c>
      <c r="D58" s="30" t="s">
        <v>370</v>
      </c>
      <c r="E58" s="31" t="s">
        <v>1506</v>
      </c>
      <c r="F58" s="32" t="s">
        <v>1507</v>
      </c>
      <c r="G58" s="29" t="s">
        <v>249</v>
      </c>
      <c r="H58" s="33">
        <v>8</v>
      </c>
      <c r="I58" s="33">
        <v>7</v>
      </c>
      <c r="J58" s="33" t="s">
        <v>28</v>
      </c>
      <c r="K58" s="33">
        <v>9</v>
      </c>
      <c r="L58" s="41"/>
      <c r="M58" s="41"/>
      <c r="N58" s="41"/>
      <c r="O58" s="110"/>
      <c r="P58" s="35">
        <v>2</v>
      </c>
      <c r="Q58" s="36">
        <f t="shared" si="6"/>
        <v>5</v>
      </c>
      <c r="R58" s="37" t="str">
        <f t="shared" si="7"/>
        <v>D+</v>
      </c>
      <c r="S58" s="38" t="str">
        <f t="shared" si="8"/>
        <v>Trung bình yếu</v>
      </c>
      <c r="T58" s="39" t="str">
        <f t="shared" si="10"/>
        <v/>
      </c>
      <c r="U58" s="89" t="s">
        <v>1671</v>
      </c>
      <c r="V58" s="3"/>
      <c r="W58" s="27"/>
      <c r="X58" s="78" t="str">
        <f t="shared" si="9"/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8">
        <v>50</v>
      </c>
      <c r="C59" s="29" t="s">
        <v>1508</v>
      </c>
      <c r="D59" s="30" t="s">
        <v>103</v>
      </c>
      <c r="E59" s="31" t="s">
        <v>154</v>
      </c>
      <c r="F59" s="32" t="s">
        <v>466</v>
      </c>
      <c r="G59" s="29" t="s">
        <v>339</v>
      </c>
      <c r="H59" s="33">
        <v>8</v>
      </c>
      <c r="I59" s="33">
        <v>7.5</v>
      </c>
      <c r="J59" s="33" t="s">
        <v>28</v>
      </c>
      <c r="K59" s="33">
        <v>9</v>
      </c>
      <c r="L59" s="41"/>
      <c r="M59" s="41"/>
      <c r="N59" s="41"/>
      <c r="O59" s="110"/>
      <c r="P59" s="35">
        <v>0.5</v>
      </c>
      <c r="Q59" s="36">
        <f t="shared" si="6"/>
        <v>4.4000000000000004</v>
      </c>
      <c r="R59" s="37" t="str">
        <f t="shared" si="7"/>
        <v>D</v>
      </c>
      <c r="S59" s="38" t="str">
        <f t="shared" si="8"/>
        <v>Trung bình yếu</v>
      </c>
      <c r="T59" s="39" t="str">
        <f t="shared" si="10"/>
        <v/>
      </c>
      <c r="U59" s="89" t="s">
        <v>1671</v>
      </c>
      <c r="V59" s="3"/>
      <c r="W59" s="27"/>
      <c r="X59" s="78" t="str">
        <f t="shared" si="9"/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8">
        <v>51</v>
      </c>
      <c r="C60" s="29" t="s">
        <v>1509</v>
      </c>
      <c r="D60" s="30" t="s">
        <v>1510</v>
      </c>
      <c r="E60" s="31" t="s">
        <v>154</v>
      </c>
      <c r="F60" s="32" t="s">
        <v>763</v>
      </c>
      <c r="G60" s="29" t="s">
        <v>275</v>
      </c>
      <c r="H60" s="33">
        <v>3</v>
      </c>
      <c r="I60" s="33">
        <v>2</v>
      </c>
      <c r="J60" s="33" t="s">
        <v>28</v>
      </c>
      <c r="K60" s="33">
        <v>3</v>
      </c>
      <c r="L60" s="41"/>
      <c r="M60" s="41"/>
      <c r="N60" s="41"/>
      <c r="O60" s="110"/>
      <c r="P60" s="35" t="s">
        <v>1933</v>
      </c>
      <c r="Q60" s="36">
        <f t="shared" si="6"/>
        <v>1.3</v>
      </c>
      <c r="R60" s="37" t="str">
        <f t="shared" si="7"/>
        <v>F</v>
      </c>
      <c r="S60" s="38" t="str">
        <f t="shared" si="8"/>
        <v>Kém</v>
      </c>
      <c r="T60" s="39" t="s">
        <v>1935</v>
      </c>
      <c r="U60" s="89" t="s">
        <v>1671</v>
      </c>
      <c r="V60" s="3"/>
      <c r="W60" s="27"/>
      <c r="X60" s="78" t="str">
        <f t="shared" si="9"/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8">
        <v>52</v>
      </c>
      <c r="C61" s="29" t="s">
        <v>1511</v>
      </c>
      <c r="D61" s="30" t="s">
        <v>1512</v>
      </c>
      <c r="E61" s="31" t="s">
        <v>1513</v>
      </c>
      <c r="F61" s="32" t="s">
        <v>1514</v>
      </c>
      <c r="G61" s="29" t="s">
        <v>1069</v>
      </c>
      <c r="H61" s="33">
        <v>0</v>
      </c>
      <c r="I61" s="33">
        <v>0</v>
      </c>
      <c r="J61" s="33" t="s">
        <v>28</v>
      </c>
      <c r="K61" s="33">
        <v>0</v>
      </c>
      <c r="L61" s="41"/>
      <c r="M61" s="41"/>
      <c r="N61" s="41"/>
      <c r="O61" s="110"/>
      <c r="P61" s="35" t="s">
        <v>1934</v>
      </c>
      <c r="Q61" s="36">
        <f t="shared" si="6"/>
        <v>0</v>
      </c>
      <c r="R61" s="37" t="str">
        <f t="shared" si="7"/>
        <v>F</v>
      </c>
      <c r="S61" s="38" t="str">
        <f t="shared" si="8"/>
        <v>Kém</v>
      </c>
      <c r="T61" s="39" t="str">
        <f t="shared" ref="T61:T75" si="11">+IF(OR($H61=0,$I61=0,$J61=0,$K61=0),"Không đủ ĐKDT","")</f>
        <v>Không đủ ĐKDT</v>
      </c>
      <c r="U61" s="89" t="s">
        <v>1671</v>
      </c>
      <c r="V61" s="3"/>
      <c r="W61" s="27"/>
      <c r="X61" s="78" t="str">
        <f t="shared" si="9"/>
        <v>Học lại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8">
        <v>53</v>
      </c>
      <c r="C62" s="29" t="s">
        <v>1515</v>
      </c>
      <c r="D62" s="30" t="s">
        <v>1516</v>
      </c>
      <c r="E62" s="31" t="s">
        <v>162</v>
      </c>
      <c r="F62" s="32" t="s">
        <v>699</v>
      </c>
      <c r="G62" s="29" t="s">
        <v>249</v>
      </c>
      <c r="H62" s="33">
        <v>9</v>
      </c>
      <c r="I62" s="33">
        <v>8</v>
      </c>
      <c r="J62" s="33" t="s">
        <v>28</v>
      </c>
      <c r="K62" s="33">
        <v>9</v>
      </c>
      <c r="L62" s="41"/>
      <c r="M62" s="41"/>
      <c r="N62" s="41"/>
      <c r="O62" s="110"/>
      <c r="P62" s="35">
        <v>3.5</v>
      </c>
      <c r="Q62" s="36">
        <f t="shared" si="6"/>
        <v>6.1</v>
      </c>
      <c r="R62" s="37" t="str">
        <f t="shared" si="7"/>
        <v>C</v>
      </c>
      <c r="S62" s="38" t="str">
        <f t="shared" si="8"/>
        <v>Trung bình</v>
      </c>
      <c r="T62" s="39" t="str">
        <f t="shared" si="11"/>
        <v/>
      </c>
      <c r="U62" s="89" t="s">
        <v>1671</v>
      </c>
      <c r="V62" s="3"/>
      <c r="W62" s="27"/>
      <c r="X62" s="78" t="str">
        <f t="shared" si="9"/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8">
        <v>54</v>
      </c>
      <c r="C63" s="29" t="s">
        <v>1517</v>
      </c>
      <c r="D63" s="30" t="s">
        <v>1518</v>
      </c>
      <c r="E63" s="31" t="s">
        <v>166</v>
      </c>
      <c r="F63" s="32" t="s">
        <v>735</v>
      </c>
      <c r="G63" s="29" t="s">
        <v>213</v>
      </c>
      <c r="H63" s="33">
        <v>0</v>
      </c>
      <c r="I63" s="33">
        <v>0</v>
      </c>
      <c r="J63" s="33" t="s">
        <v>28</v>
      </c>
      <c r="K63" s="33">
        <v>0</v>
      </c>
      <c r="L63" s="41"/>
      <c r="M63" s="41"/>
      <c r="N63" s="41"/>
      <c r="O63" s="110"/>
      <c r="P63" s="35" t="s">
        <v>1934</v>
      </c>
      <c r="Q63" s="36">
        <f t="shared" si="6"/>
        <v>0</v>
      </c>
      <c r="R63" s="37" t="str">
        <f t="shared" si="7"/>
        <v>F</v>
      </c>
      <c r="S63" s="38" t="str">
        <f t="shared" si="8"/>
        <v>Kém</v>
      </c>
      <c r="T63" s="39" t="str">
        <f t="shared" si="11"/>
        <v>Không đủ ĐKDT</v>
      </c>
      <c r="U63" s="89" t="s">
        <v>1671</v>
      </c>
      <c r="V63" s="3"/>
      <c r="W63" s="27"/>
      <c r="X63" s="78" t="str">
        <f t="shared" si="9"/>
        <v>Học lại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8">
        <v>55</v>
      </c>
      <c r="C64" s="29" t="s">
        <v>1519</v>
      </c>
      <c r="D64" s="30" t="s">
        <v>1520</v>
      </c>
      <c r="E64" s="31" t="s">
        <v>1067</v>
      </c>
      <c r="F64" s="32" t="s">
        <v>460</v>
      </c>
      <c r="G64" s="29" t="s">
        <v>234</v>
      </c>
      <c r="H64" s="33">
        <v>9</v>
      </c>
      <c r="I64" s="33">
        <v>6.5</v>
      </c>
      <c r="J64" s="33" t="s">
        <v>28</v>
      </c>
      <c r="K64" s="33">
        <v>10</v>
      </c>
      <c r="L64" s="41"/>
      <c r="M64" s="41"/>
      <c r="N64" s="41"/>
      <c r="O64" s="110"/>
      <c r="P64" s="35">
        <v>6.5</v>
      </c>
      <c r="Q64" s="36">
        <f t="shared" si="6"/>
        <v>7.5</v>
      </c>
      <c r="R64" s="37" t="str">
        <f t="shared" si="7"/>
        <v>B</v>
      </c>
      <c r="S64" s="38" t="str">
        <f t="shared" si="8"/>
        <v>Khá</v>
      </c>
      <c r="T64" s="39" t="str">
        <f t="shared" si="11"/>
        <v/>
      </c>
      <c r="U64" s="89" t="s">
        <v>1671</v>
      </c>
      <c r="V64" s="3"/>
      <c r="W64" s="27"/>
      <c r="X64" s="78" t="str">
        <f t="shared" si="9"/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8">
        <v>56</v>
      </c>
      <c r="C65" s="29" t="s">
        <v>1521</v>
      </c>
      <c r="D65" s="30" t="s">
        <v>1522</v>
      </c>
      <c r="E65" s="31" t="s">
        <v>591</v>
      </c>
      <c r="F65" s="32" t="s">
        <v>1054</v>
      </c>
      <c r="G65" s="29" t="s">
        <v>234</v>
      </c>
      <c r="H65" s="33">
        <v>9</v>
      </c>
      <c r="I65" s="33">
        <v>8</v>
      </c>
      <c r="J65" s="33" t="s">
        <v>28</v>
      </c>
      <c r="K65" s="33">
        <v>10</v>
      </c>
      <c r="L65" s="41"/>
      <c r="M65" s="41"/>
      <c r="N65" s="41"/>
      <c r="O65" s="110"/>
      <c r="P65" s="35">
        <v>5</v>
      </c>
      <c r="Q65" s="36">
        <f t="shared" si="6"/>
        <v>7</v>
      </c>
      <c r="R65" s="37" t="str">
        <f t="shared" si="7"/>
        <v>B</v>
      </c>
      <c r="S65" s="38" t="str">
        <f t="shared" si="8"/>
        <v>Khá</v>
      </c>
      <c r="T65" s="39" t="str">
        <f t="shared" si="11"/>
        <v/>
      </c>
      <c r="U65" s="89" t="s">
        <v>1671</v>
      </c>
      <c r="V65" s="3"/>
      <c r="W65" s="27"/>
      <c r="X65" s="78" t="str">
        <f t="shared" si="9"/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8">
        <v>57</v>
      </c>
      <c r="C66" s="29" t="s">
        <v>1523</v>
      </c>
      <c r="D66" s="30" t="s">
        <v>655</v>
      </c>
      <c r="E66" s="31" t="s">
        <v>1524</v>
      </c>
      <c r="F66" s="32" t="s">
        <v>597</v>
      </c>
      <c r="G66" s="29" t="s">
        <v>213</v>
      </c>
      <c r="H66" s="33">
        <v>8</v>
      </c>
      <c r="I66" s="33">
        <v>7.5</v>
      </c>
      <c r="J66" s="33" t="s">
        <v>28</v>
      </c>
      <c r="K66" s="33">
        <v>9</v>
      </c>
      <c r="L66" s="41"/>
      <c r="M66" s="41"/>
      <c r="N66" s="41"/>
      <c r="O66" s="110"/>
      <c r="P66" s="35">
        <v>2</v>
      </c>
      <c r="Q66" s="36">
        <f t="shared" si="6"/>
        <v>5.0999999999999996</v>
      </c>
      <c r="R66" s="37" t="str">
        <f t="shared" si="7"/>
        <v>D+</v>
      </c>
      <c r="S66" s="38" t="str">
        <f t="shared" si="8"/>
        <v>Trung bình yếu</v>
      </c>
      <c r="T66" s="39" t="str">
        <f t="shared" si="11"/>
        <v/>
      </c>
      <c r="U66" s="89" t="s">
        <v>1671</v>
      </c>
      <c r="V66" s="3"/>
      <c r="W66" s="27"/>
      <c r="X66" s="78" t="str">
        <f t="shared" si="9"/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8">
        <v>58</v>
      </c>
      <c r="C67" s="29" t="s">
        <v>1525</v>
      </c>
      <c r="D67" s="30" t="s">
        <v>1526</v>
      </c>
      <c r="E67" s="31" t="s">
        <v>1527</v>
      </c>
      <c r="F67" s="32" t="s">
        <v>1528</v>
      </c>
      <c r="G67" s="29" t="s">
        <v>199</v>
      </c>
      <c r="H67" s="33">
        <v>9</v>
      </c>
      <c r="I67" s="33">
        <v>8.5</v>
      </c>
      <c r="J67" s="33" t="s">
        <v>28</v>
      </c>
      <c r="K67" s="33">
        <v>10</v>
      </c>
      <c r="L67" s="41"/>
      <c r="M67" s="41"/>
      <c r="N67" s="41"/>
      <c r="O67" s="110"/>
      <c r="P67" s="35">
        <v>9</v>
      </c>
      <c r="Q67" s="36">
        <f t="shared" si="6"/>
        <v>9.1</v>
      </c>
      <c r="R67" s="37" t="str">
        <f t="shared" si="7"/>
        <v>A+</v>
      </c>
      <c r="S67" s="38" t="str">
        <f t="shared" si="8"/>
        <v>Giỏi</v>
      </c>
      <c r="T67" s="39" t="str">
        <f t="shared" si="11"/>
        <v/>
      </c>
      <c r="U67" s="89" t="s">
        <v>1671</v>
      </c>
      <c r="V67" s="3"/>
      <c r="W67" s="27"/>
      <c r="X67" s="78" t="str">
        <f t="shared" si="9"/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8">
        <v>59</v>
      </c>
      <c r="C68" s="29" t="s">
        <v>1529</v>
      </c>
      <c r="D68" s="30" t="s">
        <v>301</v>
      </c>
      <c r="E68" s="31" t="s">
        <v>407</v>
      </c>
      <c r="F68" s="32" t="s">
        <v>1530</v>
      </c>
      <c r="G68" s="29" t="s">
        <v>199</v>
      </c>
      <c r="H68" s="33">
        <v>8</v>
      </c>
      <c r="I68" s="33">
        <v>7.5</v>
      </c>
      <c r="J68" s="33" t="s">
        <v>28</v>
      </c>
      <c r="K68" s="33">
        <v>8</v>
      </c>
      <c r="L68" s="41"/>
      <c r="M68" s="41"/>
      <c r="N68" s="41"/>
      <c r="O68" s="110"/>
      <c r="P68" s="35">
        <v>7</v>
      </c>
      <c r="Q68" s="36">
        <f t="shared" si="6"/>
        <v>7.4</v>
      </c>
      <c r="R68" s="37" t="str">
        <f t="shared" si="7"/>
        <v>B</v>
      </c>
      <c r="S68" s="38" t="str">
        <f t="shared" si="8"/>
        <v>Khá</v>
      </c>
      <c r="T68" s="39" t="str">
        <f t="shared" si="11"/>
        <v/>
      </c>
      <c r="U68" s="89" t="s">
        <v>1671</v>
      </c>
      <c r="V68" s="3"/>
      <c r="W68" s="27"/>
      <c r="X68" s="78" t="str">
        <f t="shared" si="9"/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8">
        <v>60</v>
      </c>
      <c r="C69" s="29" t="s">
        <v>1531</v>
      </c>
      <c r="D69" s="30" t="s">
        <v>377</v>
      </c>
      <c r="E69" s="31" t="s">
        <v>1532</v>
      </c>
      <c r="F69" s="32" t="s">
        <v>1019</v>
      </c>
      <c r="G69" s="29" t="s">
        <v>213</v>
      </c>
      <c r="H69" s="33">
        <v>0</v>
      </c>
      <c r="I69" s="33">
        <v>0</v>
      </c>
      <c r="J69" s="33" t="s">
        <v>28</v>
      </c>
      <c r="K69" s="33">
        <v>0</v>
      </c>
      <c r="L69" s="41"/>
      <c r="M69" s="41"/>
      <c r="N69" s="41"/>
      <c r="O69" s="110"/>
      <c r="P69" s="35" t="s">
        <v>1934</v>
      </c>
      <c r="Q69" s="36">
        <f t="shared" si="6"/>
        <v>0</v>
      </c>
      <c r="R69" s="37" t="str">
        <f t="shared" si="7"/>
        <v>F</v>
      </c>
      <c r="S69" s="38" t="str">
        <f t="shared" si="8"/>
        <v>Kém</v>
      </c>
      <c r="T69" s="39" t="str">
        <f t="shared" si="11"/>
        <v>Không đủ ĐKDT</v>
      </c>
      <c r="U69" s="89" t="s">
        <v>1671</v>
      </c>
      <c r="V69" s="3"/>
      <c r="W69" s="27"/>
      <c r="X69" s="78" t="str">
        <f t="shared" si="9"/>
        <v>Học lại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8">
        <v>61</v>
      </c>
      <c r="C70" s="29" t="s">
        <v>1533</v>
      </c>
      <c r="D70" s="30" t="s">
        <v>478</v>
      </c>
      <c r="E70" s="31" t="s">
        <v>1532</v>
      </c>
      <c r="F70" s="32" t="s">
        <v>1534</v>
      </c>
      <c r="G70" s="29" t="s">
        <v>359</v>
      </c>
      <c r="H70" s="33">
        <v>6</v>
      </c>
      <c r="I70" s="33">
        <v>7</v>
      </c>
      <c r="J70" s="33" t="s">
        <v>28</v>
      </c>
      <c r="K70" s="33">
        <v>1</v>
      </c>
      <c r="L70" s="41"/>
      <c r="M70" s="41"/>
      <c r="N70" s="41"/>
      <c r="O70" s="110"/>
      <c r="P70" s="35">
        <v>0</v>
      </c>
      <c r="Q70" s="36">
        <f t="shared" si="6"/>
        <v>2.2000000000000002</v>
      </c>
      <c r="R70" s="37" t="str">
        <f t="shared" si="7"/>
        <v>F</v>
      </c>
      <c r="S70" s="38" t="str">
        <f t="shared" si="8"/>
        <v>Kém</v>
      </c>
      <c r="T70" s="39" t="str">
        <f t="shared" si="11"/>
        <v/>
      </c>
      <c r="U70" s="89" t="s">
        <v>1671</v>
      </c>
      <c r="V70" s="3"/>
      <c r="W70" s="27"/>
      <c r="X70" s="78" t="str">
        <f t="shared" si="9"/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8">
        <v>62</v>
      </c>
      <c r="C71" s="29" t="s">
        <v>1535</v>
      </c>
      <c r="D71" s="30" t="s">
        <v>772</v>
      </c>
      <c r="E71" s="31" t="s">
        <v>601</v>
      </c>
      <c r="F71" s="32" t="s">
        <v>989</v>
      </c>
      <c r="G71" s="29" t="s">
        <v>199</v>
      </c>
      <c r="H71" s="33">
        <v>0</v>
      </c>
      <c r="I71" s="33">
        <v>0</v>
      </c>
      <c r="J71" s="33" t="s">
        <v>28</v>
      </c>
      <c r="K71" s="33">
        <v>0</v>
      </c>
      <c r="L71" s="41"/>
      <c r="M71" s="41"/>
      <c r="N71" s="41"/>
      <c r="O71" s="110"/>
      <c r="P71" s="35" t="s">
        <v>1934</v>
      </c>
      <c r="Q71" s="36">
        <f t="shared" si="6"/>
        <v>0</v>
      </c>
      <c r="R71" s="37" t="str">
        <f t="shared" si="7"/>
        <v>F</v>
      </c>
      <c r="S71" s="38" t="str">
        <f t="shared" si="8"/>
        <v>Kém</v>
      </c>
      <c r="T71" s="39" t="str">
        <f t="shared" si="11"/>
        <v>Không đủ ĐKDT</v>
      </c>
      <c r="U71" s="89" t="s">
        <v>1671</v>
      </c>
      <c r="V71" s="3"/>
      <c r="W71" s="27"/>
      <c r="X71" s="78" t="str">
        <f t="shared" si="9"/>
        <v>Học lại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8">
        <v>63</v>
      </c>
      <c r="C72" s="29" t="s">
        <v>1536</v>
      </c>
      <c r="D72" s="30" t="s">
        <v>1537</v>
      </c>
      <c r="E72" s="31" t="s">
        <v>604</v>
      </c>
      <c r="F72" s="32" t="s">
        <v>408</v>
      </c>
      <c r="G72" s="29" t="s">
        <v>210</v>
      </c>
      <c r="H72" s="33">
        <v>8</v>
      </c>
      <c r="I72" s="33">
        <v>8.5</v>
      </c>
      <c r="J72" s="33" t="s">
        <v>28</v>
      </c>
      <c r="K72" s="33">
        <v>10</v>
      </c>
      <c r="L72" s="41"/>
      <c r="M72" s="41"/>
      <c r="N72" s="41"/>
      <c r="O72" s="110"/>
      <c r="P72" s="35">
        <v>9</v>
      </c>
      <c r="Q72" s="36">
        <f t="shared" si="6"/>
        <v>9</v>
      </c>
      <c r="R72" s="37" t="str">
        <f t="shared" si="7"/>
        <v>A+</v>
      </c>
      <c r="S72" s="38" t="str">
        <f t="shared" si="8"/>
        <v>Giỏi</v>
      </c>
      <c r="T72" s="39" t="str">
        <f t="shared" si="11"/>
        <v/>
      </c>
      <c r="U72" s="89" t="s">
        <v>1671</v>
      </c>
      <c r="V72" s="3"/>
      <c r="W72" s="27"/>
      <c r="X72" s="78" t="str">
        <f t="shared" si="9"/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8">
        <v>64</v>
      </c>
      <c r="C73" s="29" t="s">
        <v>1538</v>
      </c>
      <c r="D73" s="30" t="s">
        <v>1539</v>
      </c>
      <c r="E73" s="31" t="s">
        <v>1411</v>
      </c>
      <c r="F73" s="32" t="s">
        <v>1540</v>
      </c>
      <c r="G73" s="29" t="s">
        <v>257</v>
      </c>
      <c r="H73" s="33">
        <v>7</v>
      </c>
      <c r="I73" s="33">
        <v>5</v>
      </c>
      <c r="J73" s="33" t="s">
        <v>28</v>
      </c>
      <c r="K73" s="33">
        <v>2</v>
      </c>
      <c r="L73" s="41"/>
      <c r="M73" s="41"/>
      <c r="N73" s="41"/>
      <c r="O73" s="110"/>
      <c r="P73" s="35">
        <v>0</v>
      </c>
      <c r="Q73" s="36">
        <f t="shared" si="6"/>
        <v>2.1</v>
      </c>
      <c r="R73" s="37" t="str">
        <f t="shared" si="7"/>
        <v>F</v>
      </c>
      <c r="S73" s="38" t="str">
        <f t="shared" si="8"/>
        <v>Kém</v>
      </c>
      <c r="T73" s="39" t="str">
        <f t="shared" si="11"/>
        <v/>
      </c>
      <c r="U73" s="89" t="s">
        <v>1671</v>
      </c>
      <c r="V73" s="3"/>
      <c r="W73" s="27"/>
      <c r="X73" s="78" t="str">
        <f t="shared" si="9"/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8">
        <v>65</v>
      </c>
      <c r="C74" s="29" t="s">
        <v>1541</v>
      </c>
      <c r="D74" s="30" t="s">
        <v>1542</v>
      </c>
      <c r="E74" s="31" t="s">
        <v>1543</v>
      </c>
      <c r="F74" s="32" t="s">
        <v>1544</v>
      </c>
      <c r="G74" s="29" t="s">
        <v>275</v>
      </c>
      <c r="H74" s="33">
        <v>6</v>
      </c>
      <c r="I74" s="33">
        <v>4</v>
      </c>
      <c r="J74" s="33" t="s">
        <v>28</v>
      </c>
      <c r="K74" s="33">
        <v>4</v>
      </c>
      <c r="L74" s="41"/>
      <c r="M74" s="41"/>
      <c r="N74" s="41"/>
      <c r="O74" s="110"/>
      <c r="P74" s="35">
        <v>3</v>
      </c>
      <c r="Q74" s="36">
        <f t="shared" ref="Q74:Q75" si="12">ROUND(SUMPRODUCT(H74:P74,$H$9:$P$9)/100,1)</f>
        <v>3.7</v>
      </c>
      <c r="R74" s="37" t="str">
        <f t="shared" si="7"/>
        <v>F</v>
      </c>
      <c r="S74" s="38" t="str">
        <f t="shared" si="8"/>
        <v>Kém</v>
      </c>
      <c r="T74" s="39" t="str">
        <f t="shared" si="11"/>
        <v/>
      </c>
      <c r="U74" s="89" t="s">
        <v>1671</v>
      </c>
      <c r="V74" s="3"/>
      <c r="W74" s="27"/>
      <c r="X74" s="78" t="str">
        <f t="shared" si="9"/>
        <v>Học lại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8">
        <v>66</v>
      </c>
      <c r="C75" s="29" t="s">
        <v>1545</v>
      </c>
      <c r="D75" s="30" t="s">
        <v>1546</v>
      </c>
      <c r="E75" s="31" t="s">
        <v>1103</v>
      </c>
      <c r="F75" s="32" t="s">
        <v>1403</v>
      </c>
      <c r="G75" s="29" t="s">
        <v>234</v>
      </c>
      <c r="H75" s="33">
        <v>9</v>
      </c>
      <c r="I75" s="33">
        <v>5</v>
      </c>
      <c r="J75" s="33" t="s">
        <v>28</v>
      </c>
      <c r="K75" s="33">
        <v>9</v>
      </c>
      <c r="L75" s="41"/>
      <c r="M75" s="41"/>
      <c r="N75" s="41"/>
      <c r="O75" s="110"/>
      <c r="P75" s="35">
        <v>7.5</v>
      </c>
      <c r="Q75" s="36">
        <f t="shared" si="12"/>
        <v>7.5</v>
      </c>
      <c r="R75" s="37" t="str">
        <f t="shared" si="7"/>
        <v>B</v>
      </c>
      <c r="S75" s="38" t="str">
        <f t="shared" si="8"/>
        <v>Khá</v>
      </c>
      <c r="T75" s="39" t="str">
        <f t="shared" si="11"/>
        <v/>
      </c>
      <c r="U75" s="89" t="s">
        <v>1671</v>
      </c>
      <c r="V75" s="3"/>
      <c r="W75" s="27"/>
      <c r="X75" s="78" t="str">
        <f t="shared" si="9"/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9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111"/>
      <c r="P76" s="47"/>
      <c r="Q76" s="47"/>
      <c r="R76" s="47"/>
      <c r="S76" s="47"/>
      <c r="T76" s="47"/>
      <c r="U76" s="2"/>
      <c r="V76" s="3"/>
    </row>
    <row r="77" spans="1:39">
      <c r="A77" s="2"/>
      <c r="B77" s="153" t="s">
        <v>29</v>
      </c>
      <c r="C77" s="153"/>
      <c r="D77" s="43"/>
      <c r="E77" s="44"/>
      <c r="F77" s="44"/>
      <c r="G77" s="44"/>
      <c r="H77" s="45"/>
      <c r="I77" s="46"/>
      <c r="J77" s="46"/>
      <c r="K77" s="47"/>
      <c r="L77" s="47"/>
      <c r="M77" s="47"/>
      <c r="N77" s="47"/>
      <c r="O77" s="111"/>
      <c r="P77" s="47"/>
      <c r="Q77" s="47"/>
      <c r="R77" s="47"/>
      <c r="S77" s="47"/>
      <c r="T77" s="47"/>
      <c r="U77" s="2"/>
      <c r="V77" s="3"/>
    </row>
    <row r="78" spans="1:39" ht="16.5" customHeight="1">
      <c r="A78" s="2"/>
      <c r="B78" s="48" t="s">
        <v>30</v>
      </c>
      <c r="C78" s="48"/>
      <c r="D78" s="49">
        <f>+$AA$8</f>
        <v>66</v>
      </c>
      <c r="E78" s="50" t="s">
        <v>31</v>
      </c>
      <c r="F78" s="124" t="s">
        <v>32</v>
      </c>
      <c r="G78" s="124"/>
      <c r="H78" s="124"/>
      <c r="I78" s="124"/>
      <c r="J78" s="124"/>
      <c r="K78" s="124"/>
      <c r="L78" s="124"/>
      <c r="M78" s="124"/>
      <c r="N78" s="124"/>
      <c r="O78" s="124"/>
      <c r="P78" s="51">
        <f>$AA$8 -COUNTIF($T$9:$T$265,"Vắng") -COUNTIF($T$9:$T$265,"Vắng có phép") - COUNTIF($T$9:$T$265,"Đình chỉ thi") - COUNTIF($T$9:$T$265,"Không đủ ĐKDT")</f>
        <v>51</v>
      </c>
      <c r="Q78" s="51"/>
      <c r="R78" s="51"/>
      <c r="S78" s="52"/>
      <c r="T78" s="53" t="s">
        <v>31</v>
      </c>
      <c r="U78" s="94"/>
      <c r="V78" s="3"/>
    </row>
    <row r="79" spans="1:39" ht="16.5" customHeight="1">
      <c r="A79" s="2"/>
      <c r="B79" s="48" t="s">
        <v>33</v>
      </c>
      <c r="C79" s="48"/>
      <c r="D79" s="49">
        <f>+$AL$8</f>
        <v>35</v>
      </c>
      <c r="E79" s="50" t="s">
        <v>31</v>
      </c>
      <c r="F79" s="124" t="s">
        <v>34</v>
      </c>
      <c r="G79" s="124"/>
      <c r="H79" s="124"/>
      <c r="I79" s="124"/>
      <c r="J79" s="124"/>
      <c r="K79" s="124"/>
      <c r="L79" s="124"/>
      <c r="M79" s="124"/>
      <c r="N79" s="124"/>
      <c r="O79" s="124"/>
      <c r="P79" s="54">
        <f>COUNTIF($T$9:$T$141,"Vắng")</f>
        <v>3</v>
      </c>
      <c r="Q79" s="54"/>
      <c r="R79" s="54"/>
      <c r="S79" s="55"/>
      <c r="T79" s="53" t="s">
        <v>31</v>
      </c>
      <c r="U79" s="95"/>
      <c r="V79" s="3"/>
    </row>
    <row r="80" spans="1:39" ht="16.5" customHeight="1">
      <c r="A80" s="2"/>
      <c r="B80" s="48" t="s">
        <v>48</v>
      </c>
      <c r="C80" s="48"/>
      <c r="D80" s="64">
        <f>COUNTIF(X10:X75,"Học lại")</f>
        <v>31</v>
      </c>
      <c r="E80" s="50" t="s">
        <v>31</v>
      </c>
      <c r="F80" s="124" t="s">
        <v>49</v>
      </c>
      <c r="G80" s="124"/>
      <c r="H80" s="124"/>
      <c r="I80" s="124"/>
      <c r="J80" s="124"/>
      <c r="K80" s="124"/>
      <c r="L80" s="124"/>
      <c r="M80" s="124"/>
      <c r="N80" s="124"/>
      <c r="O80" s="124"/>
      <c r="P80" s="51">
        <f>COUNTIF($T$9:$T$141,"Vắng có phép")</f>
        <v>0</v>
      </c>
      <c r="Q80" s="51"/>
      <c r="R80" s="51"/>
      <c r="S80" s="52"/>
      <c r="T80" s="53" t="s">
        <v>31</v>
      </c>
      <c r="U80" s="94"/>
      <c r="V80" s="3"/>
    </row>
    <row r="81" spans="1:39" ht="3" customHeight="1">
      <c r="A81" s="2"/>
      <c r="B81" s="42"/>
      <c r="C81" s="43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111"/>
      <c r="P81" s="47"/>
      <c r="Q81" s="47"/>
      <c r="R81" s="47"/>
      <c r="S81" s="47"/>
      <c r="T81" s="47"/>
      <c r="U81" s="2"/>
      <c r="V81" s="3"/>
    </row>
    <row r="82" spans="1:39" ht="15.75">
      <c r="B82" s="83" t="s">
        <v>50</v>
      </c>
      <c r="C82" s="83"/>
      <c r="D82" s="84">
        <f>COUNTIF(X10:X75,"Thi lại")</f>
        <v>0</v>
      </c>
      <c r="E82" s="85" t="s">
        <v>31</v>
      </c>
      <c r="F82" s="3"/>
      <c r="G82" s="3"/>
      <c r="H82" s="3"/>
      <c r="I82" s="3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3"/>
    </row>
    <row r="83" spans="1:39" ht="24.75" customHeight="1">
      <c r="B83" s="83"/>
      <c r="C83" s="83"/>
      <c r="D83" s="84"/>
      <c r="E83" s="85"/>
      <c r="F83" s="3"/>
      <c r="G83" s="3"/>
      <c r="H83" s="3"/>
      <c r="I83" s="3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3"/>
    </row>
    <row r="84" spans="1:39" ht="15.75">
      <c r="A84" s="56"/>
      <c r="B84" s="144"/>
      <c r="C84" s="144"/>
      <c r="D84" s="144"/>
      <c r="E84" s="144"/>
      <c r="F84" s="144"/>
      <c r="G84" s="144"/>
      <c r="H84" s="144"/>
      <c r="I84" s="57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4.5" customHeight="1">
      <c r="A85" s="2"/>
      <c r="B85" s="42"/>
      <c r="C85" s="58"/>
      <c r="D85" s="58"/>
      <c r="E85" s="59"/>
      <c r="F85" s="59"/>
      <c r="G85" s="59"/>
      <c r="H85" s="60"/>
      <c r="I85" s="61"/>
      <c r="J85" s="61"/>
      <c r="K85" s="3"/>
      <c r="L85" s="3"/>
      <c r="M85" s="3"/>
      <c r="N85" s="3"/>
      <c r="P85" s="3"/>
      <c r="Q85" s="3"/>
      <c r="R85" s="3"/>
      <c r="S85" s="3"/>
      <c r="T85" s="3"/>
      <c r="V85" s="3"/>
    </row>
    <row r="86" spans="1:39" s="2" customFormat="1">
      <c r="B86" s="144"/>
      <c r="C86" s="144"/>
      <c r="D86" s="145"/>
      <c r="E86" s="145"/>
      <c r="F86" s="145"/>
      <c r="G86" s="145"/>
      <c r="H86" s="145"/>
      <c r="I86" s="61"/>
      <c r="J86" s="61"/>
      <c r="K86" s="47"/>
      <c r="L86" s="47"/>
      <c r="M86" s="47"/>
      <c r="N86" s="47"/>
      <c r="O86" s="111"/>
      <c r="P86" s="47"/>
      <c r="Q86" s="47"/>
      <c r="R86" s="47"/>
      <c r="S86" s="47"/>
      <c r="T86" s="47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12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2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2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2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2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 ht="18" customHeight="1">
      <c r="A92" s="1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2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2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21.75" customHeight="1">
      <c r="A95" s="1"/>
      <c r="B95" s="144"/>
      <c r="C95" s="144"/>
      <c r="D95" s="144"/>
      <c r="E95" s="144"/>
      <c r="F95" s="144"/>
      <c r="G95" s="144"/>
      <c r="H95" s="144"/>
      <c r="I95" s="57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5.75">
      <c r="A96" s="1"/>
      <c r="B96" s="42"/>
      <c r="C96" s="58"/>
      <c r="D96" s="58"/>
      <c r="E96" s="59"/>
      <c r="F96" s="59"/>
      <c r="G96" s="59"/>
      <c r="H96" s="60"/>
      <c r="I96" s="61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>
      <c r="A97" s="1"/>
      <c r="B97" s="144"/>
      <c r="C97" s="144"/>
      <c r="D97" s="145"/>
      <c r="E97" s="145"/>
      <c r="F97" s="145"/>
      <c r="G97" s="145"/>
      <c r="H97" s="145"/>
      <c r="I97" s="61"/>
      <c r="J97" s="61"/>
      <c r="K97" s="47"/>
      <c r="L97" s="47"/>
      <c r="M97" s="47"/>
      <c r="N97" s="47"/>
      <c r="O97" s="111"/>
      <c r="P97" s="47"/>
      <c r="Q97" s="47"/>
      <c r="R97" s="47"/>
      <c r="S97" s="47"/>
      <c r="T97" s="47"/>
      <c r="V97" s="1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12"/>
      <c r="P98" s="3"/>
      <c r="Q98" s="3"/>
      <c r="R98" s="3"/>
      <c r="S98" s="3"/>
      <c r="T98" s="3"/>
      <c r="U98" s="1"/>
      <c r="V98" s="1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102" spans="1:39" ht="15.75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15" priority="4" operator="greaterThan">
      <formula>10</formula>
    </cfRule>
  </conditionalFormatting>
  <conditionalFormatting sqref="O97:O1048576 O1:O95">
    <cfRule type="duplicateValues" dxfId="14" priority="3"/>
  </conditionalFormatting>
  <conditionalFormatting sqref="C1:C1048576">
    <cfRule type="duplicateValues" dxfId="13" priority="2"/>
  </conditionalFormatting>
  <conditionalFormatting sqref="O1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Nhóm(11)</vt:lpstr>
      <vt:lpstr>Nhóm(12)</vt:lpstr>
      <vt:lpstr>'Nhóm(1)'!Print_Titles</vt:lpstr>
      <vt:lpstr>'Nhóm(10)'!Print_Titles</vt:lpstr>
      <vt:lpstr>'Nhóm(11)'!Print_Titles</vt:lpstr>
      <vt:lpstr>'Nhóm(12)'!Print_Titles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2019-06-20T13:53:20Z</cp:lastPrinted>
  <dcterms:created xsi:type="dcterms:W3CDTF">2015-04-17T02:48:53Z</dcterms:created>
  <dcterms:modified xsi:type="dcterms:W3CDTF">2019-07-15T05:06:00Z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