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9440" windowHeight="7755" tabRatio="736" activeTab="6"/>
  </bookViews>
  <sheets>
    <sheet name="NHOM 01" sheetId="9" r:id="rId1"/>
    <sheet name="NHOM 02" sheetId="1" r:id="rId2"/>
    <sheet name="NHOM 03" sheetId="3" r:id="rId3"/>
    <sheet name="NHOM 04" sheetId="4" r:id="rId4"/>
    <sheet name="NHOM 05" sheetId="5" r:id="rId5"/>
    <sheet name="NHOM 06" sheetId="6" r:id="rId6"/>
    <sheet name="NHOM 07" sheetId="7" r:id="rId7"/>
    <sheet name="NHOM 08" sheetId="8" r:id="rId8"/>
  </sheets>
  <definedNames>
    <definedName name="_xlnm._FilterDatabase" localSheetId="0" hidden="1">'NHOM 01'!$A$9:$AL$42</definedName>
    <definedName name="_xlnm._FilterDatabase" localSheetId="1" hidden="1">'NHOM 02'!$A$9:$AL$32</definedName>
    <definedName name="_xlnm._FilterDatabase" localSheetId="2" hidden="1">'NHOM 03'!$A$9:$AL$36</definedName>
    <definedName name="_xlnm._FilterDatabase" localSheetId="3" hidden="1">'NHOM 04'!$A$9:$AL$32</definedName>
    <definedName name="_xlnm._FilterDatabase" localSheetId="4" hidden="1">'NHOM 05'!$A$9:$AL$26</definedName>
    <definedName name="_xlnm._FilterDatabase" localSheetId="5" hidden="1">'NHOM 06'!$A$9:$AL$29</definedName>
    <definedName name="_xlnm._FilterDatabase" localSheetId="6" hidden="1">'NHOM 07'!$A$9:$AL$37</definedName>
    <definedName name="_xlnm._FilterDatabase" localSheetId="7" hidden="1">'NHOM 08'!$A$9:$AL$37</definedName>
    <definedName name="_xlnm.Print_Titles" localSheetId="0">'NHOM 01'!$5:$10</definedName>
    <definedName name="_xlnm.Print_Titles" localSheetId="1">'NHOM 02'!$5:$10</definedName>
    <definedName name="_xlnm.Print_Titles" localSheetId="2">'NHOM 03'!$5:$10</definedName>
    <definedName name="_xlnm.Print_Titles" localSheetId="3">'NHOM 04'!$5:$10</definedName>
    <definedName name="_xlnm.Print_Titles" localSheetId="4">'NHOM 05'!$5:$10</definedName>
    <definedName name="_xlnm.Print_Titles" localSheetId="5">'NHOM 06'!$5:$10</definedName>
    <definedName name="_xlnm.Print_Titles" localSheetId="6">'NHOM 07'!$5:$10</definedName>
    <definedName name="_xlnm.Print_Titles" localSheetId="7">'NHOM 08'!$5:$10</definedName>
  </definedNames>
  <calcPr calcId="124519"/>
</workbook>
</file>

<file path=xl/calcChain.xml><?xml version="1.0" encoding="utf-8"?>
<calcChain xmlns="http://schemas.openxmlformats.org/spreadsheetml/2006/main">
  <c r="T42" i="9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Q11"/>
  <c r="R11" s="1"/>
  <c r="P10"/>
  <c r="Q36" s="1"/>
  <c r="R36" s="1"/>
  <c r="X9"/>
  <c r="W9"/>
  <c r="T37" i="8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10"/>
  <c r="X9"/>
  <c r="W9"/>
  <c r="T37" i="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10"/>
  <c r="X9"/>
  <c r="W9"/>
  <c r="T29" i="6"/>
  <c r="T28"/>
  <c r="T27"/>
  <c r="T26"/>
  <c r="T25"/>
  <c r="T24"/>
  <c r="T21"/>
  <c r="T20"/>
  <c r="T19"/>
  <c r="T18"/>
  <c r="T17"/>
  <c r="T16"/>
  <c r="T15"/>
  <c r="T14"/>
  <c r="T13"/>
  <c r="T12"/>
  <c r="T11"/>
  <c r="P10"/>
  <c r="X9"/>
  <c r="W9"/>
  <c r="T25" i="5"/>
  <c r="T24"/>
  <c r="T23"/>
  <c r="T22"/>
  <c r="T21"/>
  <c r="T17"/>
  <c r="T16"/>
  <c r="T15"/>
  <c r="T14"/>
  <c r="T12"/>
  <c r="T11"/>
  <c r="P30" s="1"/>
  <c r="P10"/>
  <c r="X9"/>
  <c r="W9"/>
  <c r="T32" i="4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10"/>
  <c r="X9"/>
  <c r="W9"/>
  <c r="T36" i="3"/>
  <c r="T35"/>
  <c r="T34"/>
  <c r="T33"/>
  <c r="T32"/>
  <c r="T31"/>
  <c r="T30"/>
  <c r="T29"/>
  <c r="T27"/>
  <c r="T26"/>
  <c r="T25"/>
  <c r="T24"/>
  <c r="T23"/>
  <c r="T22"/>
  <c r="T21"/>
  <c r="T20"/>
  <c r="T19"/>
  <c r="T18"/>
  <c r="T17"/>
  <c r="T16"/>
  <c r="T15"/>
  <c r="T14"/>
  <c r="T12"/>
  <c r="T11"/>
  <c r="P10"/>
  <c r="X9"/>
  <c r="W9"/>
  <c r="Q19" i="9" l="1"/>
  <c r="R19" s="1"/>
  <c r="Q31"/>
  <c r="R31" s="1"/>
  <c r="Q15"/>
  <c r="R15" s="1"/>
  <c r="Q21"/>
  <c r="S21" s="1"/>
  <c r="S11"/>
  <c r="Q17"/>
  <c r="S17" s="1"/>
  <c r="Q25"/>
  <c r="S25" s="1"/>
  <c r="Q13"/>
  <c r="S13" s="1"/>
  <c r="Q29"/>
  <c r="V29" s="1"/>
  <c r="Q35"/>
  <c r="S35" s="1"/>
  <c r="V36"/>
  <c r="Q12"/>
  <c r="Q16"/>
  <c r="S16" s="1"/>
  <c r="Q20"/>
  <c r="S20" s="1"/>
  <c r="Q24"/>
  <c r="S24" s="1"/>
  <c r="Q28"/>
  <c r="Q32"/>
  <c r="Q34"/>
  <c r="V12"/>
  <c r="Q23"/>
  <c r="V24"/>
  <c r="Q27"/>
  <c r="V27" s="1"/>
  <c r="R16"/>
  <c r="V16"/>
  <c r="V32"/>
  <c r="S36"/>
  <c r="V20"/>
  <c r="R24"/>
  <c r="Q39"/>
  <c r="Q41"/>
  <c r="Q37"/>
  <c r="Q33"/>
  <c r="P47"/>
  <c r="P46"/>
  <c r="R13"/>
  <c r="Q14"/>
  <c r="Q18"/>
  <c r="V18" s="1"/>
  <c r="Q22"/>
  <c r="Q26"/>
  <c r="Q30"/>
  <c r="V30" s="1"/>
  <c r="Q38"/>
  <c r="Q42"/>
  <c r="V17"/>
  <c r="V25"/>
  <c r="V37"/>
  <c r="V11"/>
  <c r="V19"/>
  <c r="V31"/>
  <c r="V33"/>
  <c r="V39"/>
  <c r="V13"/>
  <c r="V21"/>
  <c r="V41"/>
  <c r="V15"/>
  <c r="V23"/>
  <c r="Q40"/>
  <c r="Q37" i="8"/>
  <c r="V37" s="1"/>
  <c r="Q35"/>
  <c r="Q12"/>
  <c r="Q20"/>
  <c r="Q22"/>
  <c r="Q26"/>
  <c r="Q30"/>
  <c r="V35"/>
  <c r="Q11"/>
  <c r="Q13"/>
  <c r="V13" s="1"/>
  <c r="Q15"/>
  <c r="Q17"/>
  <c r="Q19"/>
  <c r="Q21"/>
  <c r="V21" s="1"/>
  <c r="Q23"/>
  <c r="Q25"/>
  <c r="V25" s="1"/>
  <c r="Q27"/>
  <c r="Q29"/>
  <c r="V29" s="1"/>
  <c r="Q31"/>
  <c r="Q33"/>
  <c r="Q36"/>
  <c r="P42"/>
  <c r="P41"/>
  <c r="Q14"/>
  <c r="Q16"/>
  <c r="Q18"/>
  <c r="Q24"/>
  <c r="Q28"/>
  <c r="Q32"/>
  <c r="Q34"/>
  <c r="Q37" i="7"/>
  <c r="V37" s="1"/>
  <c r="Q35"/>
  <c r="V35" s="1"/>
  <c r="P42"/>
  <c r="P41"/>
  <c r="Q12"/>
  <c r="Q14"/>
  <c r="Q16"/>
  <c r="Q18"/>
  <c r="Q20"/>
  <c r="Q22"/>
  <c r="Q24"/>
  <c r="Q26"/>
  <c r="Q28"/>
  <c r="Q30"/>
  <c r="Q32"/>
  <c r="Q34"/>
  <c r="Q11"/>
  <c r="V11" s="1"/>
  <c r="Q13"/>
  <c r="Q15"/>
  <c r="Q17"/>
  <c r="Q19"/>
  <c r="Q21"/>
  <c r="Q23"/>
  <c r="Q25"/>
  <c r="Q27"/>
  <c r="Q29"/>
  <c r="Q31"/>
  <c r="Q33"/>
  <c r="Q36"/>
  <c r="P34" i="6"/>
  <c r="P33"/>
  <c r="Q12"/>
  <c r="Q16"/>
  <c r="Q20"/>
  <c r="Q22"/>
  <c r="Q11"/>
  <c r="V11" s="1"/>
  <c r="Q13"/>
  <c r="Q15"/>
  <c r="Q17"/>
  <c r="V17" s="1"/>
  <c r="Q19"/>
  <c r="Q21"/>
  <c r="V21" s="1"/>
  <c r="Q23"/>
  <c r="Q25"/>
  <c r="V25" s="1"/>
  <c r="Q27"/>
  <c r="Q29"/>
  <c r="Q14"/>
  <c r="Q18"/>
  <c r="Q24"/>
  <c r="Q26"/>
  <c r="Q28"/>
  <c r="Q16" i="5"/>
  <c r="Q22"/>
  <c r="Q11"/>
  <c r="V11" s="1"/>
  <c r="V13"/>
  <c r="Q15"/>
  <c r="Q17"/>
  <c r="V17" s="1"/>
  <c r="Q21"/>
  <c r="Q23"/>
  <c r="Q25"/>
  <c r="P31"/>
  <c r="Q12"/>
  <c r="Q14"/>
  <c r="Q24"/>
  <c r="Q12" i="4"/>
  <c r="Q14"/>
  <c r="Q18"/>
  <c r="Q26"/>
  <c r="Q28"/>
  <c r="Q32"/>
  <c r="Q11"/>
  <c r="Q13"/>
  <c r="V13" s="1"/>
  <c r="Q15"/>
  <c r="Q17"/>
  <c r="Q19"/>
  <c r="Q21"/>
  <c r="V21" s="1"/>
  <c r="Q23"/>
  <c r="Q25"/>
  <c r="Q27"/>
  <c r="Q29"/>
  <c r="Q31"/>
  <c r="P37"/>
  <c r="P36"/>
  <c r="Q16"/>
  <c r="Q20"/>
  <c r="Q22"/>
  <c r="Q24"/>
  <c r="Q30"/>
  <c r="P41" i="3"/>
  <c r="P40"/>
  <c r="Q12"/>
  <c r="Q16"/>
  <c r="Q22"/>
  <c r="Q24"/>
  <c r="Q32"/>
  <c r="Q34"/>
  <c r="Q11"/>
  <c r="V11" s="1"/>
  <c r="Q15"/>
  <c r="Q17"/>
  <c r="V17" s="1"/>
  <c r="Q19"/>
  <c r="Q21"/>
  <c r="Q23"/>
  <c r="Q25"/>
  <c r="V25" s="1"/>
  <c r="Q27"/>
  <c r="Q29"/>
  <c r="Q31"/>
  <c r="Q33"/>
  <c r="Q36"/>
  <c r="Q35"/>
  <c r="Q14"/>
  <c r="Q18"/>
  <c r="Q20"/>
  <c r="Q26"/>
  <c r="Q30"/>
  <c r="S31" i="9" l="1"/>
  <c r="R29"/>
  <c r="S29"/>
  <c r="R25"/>
  <c r="R21"/>
  <c r="R20"/>
  <c r="S19"/>
  <c r="R17"/>
  <c r="S15"/>
  <c r="V34"/>
  <c r="R34"/>
  <c r="V35"/>
  <c r="R35"/>
  <c r="S32"/>
  <c r="R32"/>
  <c r="S34"/>
  <c r="R23"/>
  <c r="S23"/>
  <c r="S28"/>
  <c r="R28"/>
  <c r="S12"/>
  <c r="R12"/>
  <c r="R27"/>
  <c r="S27"/>
  <c r="V28"/>
  <c r="R38"/>
  <c r="S38"/>
  <c r="V38"/>
  <c r="S37"/>
  <c r="R37"/>
  <c r="R40"/>
  <c r="V40"/>
  <c r="S40"/>
  <c r="S26"/>
  <c r="R26"/>
  <c r="S18"/>
  <c r="R18"/>
  <c r="S41"/>
  <c r="R41"/>
  <c r="S39"/>
  <c r="R39"/>
  <c r="V26"/>
  <c r="R42"/>
  <c r="S42"/>
  <c r="V42"/>
  <c r="S30"/>
  <c r="R30"/>
  <c r="S22"/>
  <c r="R22"/>
  <c r="S14"/>
  <c r="R14"/>
  <c r="R33"/>
  <c r="S33"/>
  <c r="V22"/>
  <c r="V14"/>
  <c r="S32" i="8"/>
  <c r="R32"/>
  <c r="V32"/>
  <c r="S24"/>
  <c r="R24"/>
  <c r="V24"/>
  <c r="S16"/>
  <c r="R16"/>
  <c r="V16"/>
  <c r="R36"/>
  <c r="V36"/>
  <c r="S36"/>
  <c r="S31"/>
  <c r="R31"/>
  <c r="R27"/>
  <c r="S27"/>
  <c r="R23"/>
  <c r="S23"/>
  <c r="S19"/>
  <c r="R19"/>
  <c r="S15"/>
  <c r="R15"/>
  <c r="S11"/>
  <c r="R11"/>
  <c r="V26"/>
  <c r="R26"/>
  <c r="S26"/>
  <c r="V20"/>
  <c r="R20"/>
  <c r="S20"/>
  <c r="S35"/>
  <c r="R35"/>
  <c r="V15"/>
  <c r="V31"/>
  <c r="V34"/>
  <c r="S34"/>
  <c r="R34"/>
  <c r="S28"/>
  <c r="R28"/>
  <c r="V28"/>
  <c r="S18"/>
  <c r="R18"/>
  <c r="V18"/>
  <c r="S14"/>
  <c r="R14"/>
  <c r="V14"/>
  <c r="S33"/>
  <c r="R33"/>
  <c r="S29"/>
  <c r="R29"/>
  <c r="S25"/>
  <c r="R25"/>
  <c r="R21"/>
  <c r="S21"/>
  <c r="R17"/>
  <c r="S17"/>
  <c r="R13"/>
  <c r="S13"/>
  <c r="V30"/>
  <c r="R30"/>
  <c r="S30"/>
  <c r="V22"/>
  <c r="R22"/>
  <c r="S22"/>
  <c r="V12"/>
  <c r="R12"/>
  <c r="S12"/>
  <c r="S37"/>
  <c r="R37"/>
  <c r="V33"/>
  <c r="V27"/>
  <c r="V23"/>
  <c r="V19"/>
  <c r="V11"/>
  <c r="V17"/>
  <c r="S33" i="7"/>
  <c r="R33"/>
  <c r="S29"/>
  <c r="R29"/>
  <c r="S25"/>
  <c r="R25"/>
  <c r="S21"/>
  <c r="R21"/>
  <c r="S17"/>
  <c r="R17"/>
  <c r="S13"/>
  <c r="R13"/>
  <c r="S11"/>
  <c r="R11"/>
  <c r="R34"/>
  <c r="V34"/>
  <c r="S34"/>
  <c r="R30"/>
  <c r="V30"/>
  <c r="S30"/>
  <c r="R26"/>
  <c r="V26"/>
  <c r="S26"/>
  <c r="R22"/>
  <c r="V22"/>
  <c r="S22"/>
  <c r="R18"/>
  <c r="V18"/>
  <c r="S18"/>
  <c r="R14"/>
  <c r="V14"/>
  <c r="S14"/>
  <c r="S35"/>
  <c r="R35"/>
  <c r="V33"/>
  <c r="V29"/>
  <c r="V25"/>
  <c r="V21"/>
  <c r="V17"/>
  <c r="V13"/>
  <c r="R36"/>
  <c r="V36"/>
  <c r="S36"/>
  <c r="S31"/>
  <c r="R31"/>
  <c r="S27"/>
  <c r="R27"/>
  <c r="S23"/>
  <c r="R23"/>
  <c r="S19"/>
  <c r="R19"/>
  <c r="S15"/>
  <c r="R15"/>
  <c r="R32"/>
  <c r="V32"/>
  <c r="S32"/>
  <c r="R28"/>
  <c r="V28"/>
  <c r="S28"/>
  <c r="R24"/>
  <c r="V24"/>
  <c r="S24"/>
  <c r="R20"/>
  <c r="V20"/>
  <c r="S20"/>
  <c r="R16"/>
  <c r="V16"/>
  <c r="S16"/>
  <c r="R12"/>
  <c r="V12"/>
  <c r="S12"/>
  <c r="S37"/>
  <c r="R37"/>
  <c r="V31"/>
  <c r="V27"/>
  <c r="V23"/>
  <c r="V19"/>
  <c r="V15"/>
  <c r="S26" i="6"/>
  <c r="R26"/>
  <c r="V26"/>
  <c r="S18"/>
  <c r="R18"/>
  <c r="V18"/>
  <c r="S27"/>
  <c r="R27"/>
  <c r="R23"/>
  <c r="S23"/>
  <c r="S19"/>
  <c r="R19"/>
  <c r="S15"/>
  <c r="R15"/>
  <c r="V20"/>
  <c r="R20"/>
  <c r="S20"/>
  <c r="V12"/>
  <c r="R12"/>
  <c r="S12"/>
  <c r="V27"/>
  <c r="R28"/>
  <c r="V28"/>
  <c r="S28"/>
  <c r="S24"/>
  <c r="R24"/>
  <c r="V24"/>
  <c r="S14"/>
  <c r="R14"/>
  <c r="V14"/>
  <c r="S29"/>
  <c r="R29"/>
  <c r="R25"/>
  <c r="S25"/>
  <c r="R21"/>
  <c r="S21"/>
  <c r="R17"/>
  <c r="S17"/>
  <c r="R13"/>
  <c r="S13"/>
  <c r="R11"/>
  <c r="S11"/>
  <c r="V22"/>
  <c r="R22"/>
  <c r="S22"/>
  <c r="V16"/>
  <c r="R16"/>
  <c r="S16"/>
  <c r="V29"/>
  <c r="V23"/>
  <c r="V19"/>
  <c r="V13"/>
  <c r="V15"/>
  <c r="S24" i="5"/>
  <c r="R24"/>
  <c r="V24"/>
  <c r="S18"/>
  <c r="R18"/>
  <c r="V18"/>
  <c r="V12"/>
  <c r="R12"/>
  <c r="S12"/>
  <c r="R23"/>
  <c r="S23"/>
  <c r="S19"/>
  <c r="R19"/>
  <c r="S15"/>
  <c r="R15"/>
  <c r="V26"/>
  <c r="R26"/>
  <c r="S26"/>
  <c r="V16"/>
  <c r="R16"/>
  <c r="S16"/>
  <c r="V19"/>
  <c r="V23"/>
  <c r="S20"/>
  <c r="R20"/>
  <c r="V20"/>
  <c r="S14"/>
  <c r="R14"/>
  <c r="V14"/>
  <c r="S25"/>
  <c r="R25"/>
  <c r="S21"/>
  <c r="R21"/>
  <c r="R17"/>
  <c r="S17"/>
  <c r="R13"/>
  <c r="S13"/>
  <c r="S11"/>
  <c r="R11"/>
  <c r="V22"/>
  <c r="R22"/>
  <c r="S22"/>
  <c r="V25"/>
  <c r="V21"/>
  <c r="V15"/>
  <c r="S30" i="4"/>
  <c r="R30"/>
  <c r="V30"/>
  <c r="S22"/>
  <c r="R22"/>
  <c r="V22"/>
  <c r="S16"/>
  <c r="R16"/>
  <c r="V16"/>
  <c r="S31"/>
  <c r="R31"/>
  <c r="R27"/>
  <c r="S27"/>
  <c r="R23"/>
  <c r="S23"/>
  <c r="R19"/>
  <c r="S19"/>
  <c r="S15"/>
  <c r="R15"/>
  <c r="S11"/>
  <c r="R11"/>
  <c r="V28"/>
  <c r="R28"/>
  <c r="S28"/>
  <c r="V18"/>
  <c r="R18"/>
  <c r="S18"/>
  <c r="V12"/>
  <c r="R12"/>
  <c r="S12"/>
  <c r="V23"/>
  <c r="V15"/>
  <c r="V27"/>
  <c r="S24"/>
  <c r="R24"/>
  <c r="V24"/>
  <c r="S20"/>
  <c r="R20"/>
  <c r="V20"/>
  <c r="S29"/>
  <c r="R29"/>
  <c r="S25"/>
  <c r="R25"/>
  <c r="S21"/>
  <c r="R21"/>
  <c r="S17"/>
  <c r="R17"/>
  <c r="R13"/>
  <c r="S13"/>
  <c r="V32"/>
  <c r="R32"/>
  <c r="S32"/>
  <c r="V26"/>
  <c r="R26"/>
  <c r="S26"/>
  <c r="V14"/>
  <c r="R14"/>
  <c r="S14"/>
  <c r="V31"/>
  <c r="V19"/>
  <c r="V11"/>
  <c r="V29"/>
  <c r="V25"/>
  <c r="V17"/>
  <c r="S30" i="3"/>
  <c r="R30"/>
  <c r="V30"/>
  <c r="S26"/>
  <c r="R26"/>
  <c r="V26"/>
  <c r="S18"/>
  <c r="R18"/>
  <c r="V18"/>
  <c r="S35"/>
  <c r="R35"/>
  <c r="R36"/>
  <c r="V36"/>
  <c r="S36"/>
  <c r="S31"/>
  <c r="R31"/>
  <c r="S27"/>
  <c r="R27"/>
  <c r="R23"/>
  <c r="S23"/>
  <c r="R19"/>
  <c r="S19"/>
  <c r="S15"/>
  <c r="R15"/>
  <c r="V32"/>
  <c r="R32"/>
  <c r="S32"/>
  <c r="V22"/>
  <c r="R22"/>
  <c r="S22"/>
  <c r="V12"/>
  <c r="R12"/>
  <c r="S12"/>
  <c r="V35"/>
  <c r="V31"/>
  <c r="V19"/>
  <c r="V27"/>
  <c r="S28"/>
  <c r="R28"/>
  <c r="V28"/>
  <c r="S20"/>
  <c r="R20"/>
  <c r="V20"/>
  <c r="S14"/>
  <c r="R14"/>
  <c r="V14"/>
  <c r="R33"/>
  <c r="S33"/>
  <c r="S29"/>
  <c r="R29"/>
  <c r="R25"/>
  <c r="S25"/>
  <c r="S21"/>
  <c r="R21"/>
  <c r="R17"/>
  <c r="S17"/>
  <c r="R13"/>
  <c r="S13"/>
  <c r="R11"/>
  <c r="S11"/>
  <c r="V34"/>
  <c r="S34"/>
  <c r="R34"/>
  <c r="V24"/>
  <c r="R24"/>
  <c r="S24"/>
  <c r="V16"/>
  <c r="R16"/>
  <c r="S16"/>
  <c r="V33"/>
  <c r="V29"/>
  <c r="V23"/>
  <c r="V13"/>
  <c r="V21"/>
  <c r="V15"/>
  <c r="X9" i="1"/>
  <c r="W9"/>
  <c r="P10"/>
  <c r="AJ9" i="9" l="1"/>
  <c r="D46" s="1"/>
  <c r="D47"/>
  <c r="AH9"/>
  <c r="D49"/>
  <c r="AF9"/>
  <c r="AD9"/>
  <c r="AB9"/>
  <c r="Z9"/>
  <c r="AA9"/>
  <c r="D34" i="6"/>
  <c r="D42" i="7"/>
  <c r="D31" i="5"/>
  <c r="D41" i="3"/>
  <c r="AD9" i="8"/>
  <c r="Z9"/>
  <c r="AA9"/>
  <c r="AB9"/>
  <c r="D44"/>
  <c r="D42"/>
  <c r="AH9"/>
  <c r="AJ9"/>
  <c r="AF9"/>
  <c r="AA9" i="7"/>
  <c r="AD9"/>
  <c r="AB9"/>
  <c r="Z9"/>
  <c r="AF9"/>
  <c r="AJ9"/>
  <c r="D44"/>
  <c r="AH9"/>
  <c r="AF9" i="6"/>
  <c r="AH9"/>
  <c r="D36"/>
  <c r="AA9"/>
  <c r="AD9"/>
  <c r="AB9"/>
  <c r="Z9"/>
  <c r="AJ9"/>
  <c r="AD9" i="5"/>
  <c r="Z9"/>
  <c r="AA9"/>
  <c r="AB9"/>
  <c r="AF9"/>
  <c r="AJ9"/>
  <c r="D33"/>
  <c r="AH9"/>
  <c r="D39" i="4"/>
  <c r="D37"/>
  <c r="AH9"/>
  <c r="AJ9"/>
  <c r="AF9"/>
  <c r="AB9"/>
  <c r="AA9"/>
  <c r="AD9"/>
  <c r="Z9"/>
  <c r="AA9" i="3"/>
  <c r="AD9"/>
  <c r="AB9"/>
  <c r="Z9"/>
  <c r="AF9"/>
  <c r="AH9"/>
  <c r="D43"/>
  <c r="AJ9"/>
  <c r="Q11" i="1"/>
  <c r="Y9" i="9" l="1"/>
  <c r="AE9" s="1"/>
  <c r="Y9" i="8"/>
  <c r="AK9" s="1"/>
  <c r="D41"/>
  <c r="Y9" i="7"/>
  <c r="AI9" s="1"/>
  <c r="D41"/>
  <c r="D33" i="6"/>
  <c r="Y9"/>
  <c r="Y9" i="5"/>
  <c r="AK9" s="1"/>
  <c r="D30"/>
  <c r="Y9" i="4"/>
  <c r="AI9" s="1"/>
  <c r="D36"/>
  <c r="D40" i="3"/>
  <c r="Y9"/>
  <c r="AI9" s="1"/>
  <c r="AK9" i="7" l="1"/>
  <c r="AE9" i="3"/>
  <c r="AE9" i="7"/>
  <c r="AC9" i="3"/>
  <c r="AG9" i="9"/>
  <c r="AC9"/>
  <c r="P45"/>
  <c r="D45"/>
  <c r="AK9"/>
  <c r="AI9"/>
  <c r="AC9" i="8"/>
  <c r="AK9" i="4"/>
  <c r="AG9" i="8"/>
  <c r="AI9"/>
  <c r="AG9" i="4"/>
  <c r="AC9" i="7"/>
  <c r="P40" i="8"/>
  <c r="D40"/>
  <c r="AE9"/>
  <c r="P40" i="7"/>
  <c r="D40"/>
  <c r="AG9"/>
  <c r="P32" i="6"/>
  <c r="D32"/>
  <c r="AK9"/>
  <c r="AG9"/>
  <c r="AE9"/>
  <c r="AI9"/>
  <c r="AC9"/>
  <c r="D29" i="5"/>
  <c r="P29"/>
  <c r="AE9"/>
  <c r="AC9"/>
  <c r="AI9"/>
  <c r="AG9"/>
  <c r="AE9" i="4"/>
  <c r="AC9"/>
  <c r="P35"/>
  <c r="D35"/>
  <c r="P39" i="3"/>
  <c r="D39"/>
  <c r="AK9"/>
  <c r="AG9"/>
  <c r="T32" i="1"/>
  <c r="Q32"/>
  <c r="S32" s="1"/>
  <c r="T31"/>
  <c r="Q31"/>
  <c r="R31" s="1"/>
  <c r="T30"/>
  <c r="Q30"/>
  <c r="S30" s="1"/>
  <c r="T29"/>
  <c r="Q29"/>
  <c r="R29" s="1"/>
  <c r="T28"/>
  <c r="Q28"/>
  <c r="S28" s="1"/>
  <c r="T27"/>
  <c r="Q27"/>
  <c r="R27" s="1"/>
  <c r="T26"/>
  <c r="Q26"/>
  <c r="S26" s="1"/>
  <c r="T25"/>
  <c r="Q25"/>
  <c r="R25" s="1"/>
  <c r="T24"/>
  <c r="Q24"/>
  <c r="S24" s="1"/>
  <c r="R23"/>
  <c r="T22"/>
  <c r="Q22"/>
  <c r="S22" s="1"/>
  <c r="T21"/>
  <c r="Q21"/>
  <c r="R21" s="1"/>
  <c r="T20"/>
  <c r="Q20"/>
  <c r="S20" s="1"/>
  <c r="T19"/>
  <c r="Q19"/>
  <c r="R19" s="1"/>
  <c r="T18"/>
  <c r="Q18"/>
  <c r="S18" s="1"/>
  <c r="T17"/>
  <c r="Q17"/>
  <c r="R17" s="1"/>
  <c r="T16"/>
  <c r="Q16"/>
  <c r="S16" s="1"/>
  <c r="T15"/>
  <c r="Q15"/>
  <c r="R15" s="1"/>
  <c r="T14"/>
  <c r="Q14"/>
  <c r="S14" s="1"/>
  <c r="T13"/>
  <c r="Q13"/>
  <c r="R13" s="1"/>
  <c r="T12"/>
  <c r="Q12"/>
  <c r="T11"/>
  <c r="V32" l="1"/>
  <c r="V31"/>
  <c r="V11"/>
  <c r="P36"/>
  <c r="P37"/>
  <c r="V12"/>
  <c r="V13"/>
  <c r="V14"/>
  <c r="V15"/>
  <c r="V16"/>
  <c r="V17"/>
  <c r="V18"/>
  <c r="V19"/>
  <c r="V20"/>
  <c r="V21"/>
  <c r="V22"/>
  <c r="V23"/>
  <c r="V24"/>
  <c r="V25"/>
  <c r="V26"/>
  <c r="V27"/>
  <c r="V28"/>
  <c r="V29"/>
  <c r="R30"/>
  <c r="V30"/>
  <c r="S12"/>
  <c r="R11"/>
  <c r="R22"/>
  <c r="R18"/>
  <c r="R26"/>
  <c r="R14"/>
  <c r="R12"/>
  <c r="R16"/>
  <c r="R20"/>
  <c r="R24"/>
  <c r="R28"/>
  <c r="R32"/>
  <c r="S13"/>
  <c r="S17"/>
  <c r="S21"/>
  <c r="S25"/>
  <c r="S29"/>
  <c r="S11"/>
  <c r="S15"/>
  <c r="S19"/>
  <c r="S23"/>
  <c r="S27"/>
  <c r="S31"/>
  <c r="AB9" l="1"/>
  <c r="Z9"/>
  <c r="AD9"/>
  <c r="AA9"/>
  <c r="D39" l="1"/>
  <c r="D37"/>
  <c r="AJ9"/>
  <c r="D36" s="1"/>
  <c r="AF9"/>
  <c r="AH9"/>
  <c r="Y9" l="1"/>
  <c r="D35" l="1"/>
  <c r="P35"/>
  <c r="AG9"/>
  <c r="AE9"/>
  <c r="AC9"/>
  <c r="AK9"/>
  <c r="AI9"/>
</calcChain>
</file>

<file path=xl/sharedStrings.xml><?xml version="1.0" encoding="utf-8"?>
<sst xmlns="http://schemas.openxmlformats.org/spreadsheetml/2006/main" count="1917" uniqueCount="654">
  <si>
    <t>Phòng thi:</t>
  </si>
  <si>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</si>
  <si>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</si>
  <si>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</si>
  <si>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</si>
  <si>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</si>
  <si>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</si>
  <si>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</si>
  <si>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</si>
  <si>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</si>
  <si>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</si>
  <si>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</si>
  <si>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</si>
  <si>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</si>
  <si>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</si>
  <si>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</si>
  <si>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</si>
  <si>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</si>
  <si>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</si>
  <si>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</si>
  <si>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</si>
  <si>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</si>
  <si>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</si>
  <si>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</si>
  <si>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</si>
  <si>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</si>
  <si>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</si>
  <si>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</si>
  <si>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</si>
  <si>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</si>
  <si>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</si>
  <si>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</si>
  <si>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</si>
  <si>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</si>
  <si>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- Số SV thi lại: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</si>
  <si>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</si>
  <si>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</si>
  <si>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</si>
  <si>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</si>
  <si>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</si>
  <si>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</si>
  <si>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</si>
  <si>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Điểm thi</t>
  </si>
  <si>
    <t>Bằng
số</t>
  </si>
  <si>
    <t>Bằng
chữ</t>
  </si>
  <si>
    <t>- Số SV thi không đạt:</t>
  </si>
  <si>
    <t>- Số SV vắng thi có phép:</t>
  </si>
  <si>
    <t>Ngày thi:</t>
  </si>
  <si>
    <t>Thi lần 1 học kỳ II năm học 2018 - 2019</t>
  </si>
  <si>
    <t>Thực hành cơ sở</t>
  </si>
  <si>
    <t>Nhóm: OTC1301-08</t>
  </si>
  <si>
    <t>Giờ thi: 13h30</t>
  </si>
  <si>
    <t>PM07-A3</t>
  </si>
  <si>
    <t>Nhóm: OTC1301-02</t>
  </si>
  <si>
    <t>Nhóm: OTC1301-03</t>
  </si>
  <si>
    <t>Giờ thi: 08h00</t>
  </si>
  <si>
    <t>PM08-A3</t>
  </si>
  <si>
    <t>Nhóm: OTC1301-04</t>
  </si>
  <si>
    <t>Nhóm: OTC1301-06</t>
  </si>
  <si>
    <t>Nhóm: OTC1301-07</t>
  </si>
  <si>
    <t>Nhóm: OTC1301-05</t>
  </si>
  <si>
    <t>Nhóm: OTC1301-01</t>
  </si>
  <si>
    <t>B16DCDT009</t>
  </si>
  <si>
    <t>Phạm Đức</t>
  </si>
  <si>
    <t>Anh</t>
  </si>
  <si>
    <t>01/01/1998</t>
  </si>
  <si>
    <t>D16CQDT01-B</t>
  </si>
  <si>
    <t>B16DCDT017</t>
  </si>
  <si>
    <t>Hoàng Văn</t>
  </si>
  <si>
    <t>Chính</t>
  </si>
  <si>
    <t>27/05/1997</t>
  </si>
  <si>
    <t>B16DCDT023</t>
  </si>
  <si>
    <t>Chu Văn</t>
  </si>
  <si>
    <t>Cường</t>
  </si>
  <si>
    <t>25/06/1998</t>
  </si>
  <si>
    <t>D16CQDT03-B</t>
  </si>
  <si>
    <t>B16DCDT025</t>
  </si>
  <si>
    <t>Nguyễn Tuấn</t>
  </si>
  <si>
    <t>09/06/1998</t>
  </si>
  <si>
    <t>B16DCDT027</t>
  </si>
  <si>
    <t>Lê Thành</t>
  </si>
  <si>
    <t>Đạt</t>
  </si>
  <si>
    <t>22/02/1998</t>
  </si>
  <si>
    <t>B16DCDT033</t>
  </si>
  <si>
    <t>Vũ Văn</t>
  </si>
  <si>
    <t>B16DCDT054</t>
  </si>
  <si>
    <t>Mai Thiên</t>
  </si>
  <si>
    <t>Giang</t>
  </si>
  <si>
    <t>09/09/1998</t>
  </si>
  <si>
    <t>D16CQDT02-B</t>
  </si>
  <si>
    <t>B16DCDT055</t>
  </si>
  <si>
    <t>Lâm Quang</t>
  </si>
  <si>
    <t>Hà</t>
  </si>
  <si>
    <t>04/09/1998</t>
  </si>
  <si>
    <t>B16DCDT056</t>
  </si>
  <si>
    <t>Nguyễn Văn</t>
  </si>
  <si>
    <t>10/10/1998</t>
  </si>
  <si>
    <t>D16CQDT04-B</t>
  </si>
  <si>
    <t>B16DCDT067</t>
  </si>
  <si>
    <t>Lê Minh</t>
  </si>
  <si>
    <t>Hiếu</t>
  </si>
  <si>
    <t>07/05/1998</t>
  </si>
  <si>
    <t>B16DCDT069</t>
  </si>
  <si>
    <t>Nguyễn Hữu</t>
  </si>
  <si>
    <t>07/12/1998</t>
  </si>
  <si>
    <t>B16DCDT075</t>
  </si>
  <si>
    <t>16/09/1998</t>
  </si>
  <si>
    <t>B16DCDT091</t>
  </si>
  <si>
    <t>Ngô Khắc</t>
  </si>
  <si>
    <t>Hùng</t>
  </si>
  <si>
    <t>21/03/1998</t>
  </si>
  <si>
    <t>B16DCDT109</t>
  </si>
  <si>
    <t>Lê Khả</t>
  </si>
  <si>
    <t>Huy</t>
  </si>
  <si>
    <t>30/09/1998</t>
  </si>
  <si>
    <t>B16DCDT113</t>
  </si>
  <si>
    <t>Trần Quang</t>
  </si>
  <si>
    <t>19/02/1998</t>
  </si>
  <si>
    <t>B16DCDT117</t>
  </si>
  <si>
    <t>Lương Duy</t>
  </si>
  <si>
    <t>Huynh</t>
  </si>
  <si>
    <t>28/01/1998</t>
  </si>
  <si>
    <t>B16DCDT123</t>
  </si>
  <si>
    <t>Lê Trần</t>
  </si>
  <si>
    <t>Khoa</t>
  </si>
  <si>
    <t>11/03/1998</t>
  </si>
  <si>
    <t>B16DCDT135</t>
  </si>
  <si>
    <t>Nguyễn Thanh</t>
  </si>
  <si>
    <t>Loan</t>
  </si>
  <si>
    <t>30/01/1998</t>
  </si>
  <si>
    <t>B16DCDT147</t>
  </si>
  <si>
    <t>Đào Văn</t>
  </si>
  <si>
    <t>Nam</t>
  </si>
  <si>
    <t>15/10/1998</t>
  </si>
  <si>
    <t>B16DCDT148</t>
  </si>
  <si>
    <t>Đinh Hải</t>
  </si>
  <si>
    <t>30/10/1998</t>
  </si>
  <si>
    <t>B16DCDT165</t>
  </si>
  <si>
    <t>Phúc</t>
  </si>
  <si>
    <t>B16DCDT167</t>
  </si>
  <si>
    <t>Trần Thế</t>
  </si>
  <si>
    <t>16/06/1998</t>
  </si>
  <si>
    <t>B16DCDT169</t>
  </si>
  <si>
    <t>Đàm Văn</t>
  </si>
  <si>
    <t>Quân</t>
  </si>
  <si>
    <t>28/08/1998</t>
  </si>
  <si>
    <t>B16DCDT183</t>
  </si>
  <si>
    <t>Nguyễn Hải</t>
  </si>
  <si>
    <t>Sơn</t>
  </si>
  <si>
    <t>01/11/1998</t>
  </si>
  <si>
    <t>B16DCDT196</t>
  </si>
  <si>
    <t>Thành</t>
  </si>
  <si>
    <t>17/08/1998</t>
  </si>
  <si>
    <t>B16DCDT191</t>
  </si>
  <si>
    <t>Tạ Đức</t>
  </si>
  <si>
    <t>Thắng</t>
  </si>
  <si>
    <t>16/05/1998</t>
  </si>
  <si>
    <t>B16DCDT211</t>
  </si>
  <si>
    <t>Nguyễn Quốc</t>
  </si>
  <si>
    <t>Trung</t>
  </si>
  <si>
    <t>22/05/1998</t>
  </si>
  <si>
    <t>B16DCDT212</t>
  </si>
  <si>
    <t>Sầm Ngọc</t>
  </si>
  <si>
    <t>18/07/1998</t>
  </si>
  <si>
    <t>B16DCDT223</t>
  </si>
  <si>
    <t>Tùng</t>
  </si>
  <si>
    <t>B16DCDT225</t>
  </si>
  <si>
    <t>Đỗ Trọng</t>
  </si>
  <si>
    <t>Tuyên</t>
  </si>
  <si>
    <t>07/02/1998</t>
  </si>
  <si>
    <t>B16DCDT229</t>
  </si>
  <si>
    <t>Tuyển</t>
  </si>
  <si>
    <t>21/11/1997</t>
  </si>
  <si>
    <t>B16DCDT236</t>
  </si>
  <si>
    <t>Phạm Thị</t>
  </si>
  <si>
    <t>Yến</t>
  </si>
  <si>
    <t>22/08/1998</t>
  </si>
  <si>
    <t>B14DCDT300</t>
  </si>
  <si>
    <t>Tạ Minh</t>
  </si>
  <si>
    <t>Chí</t>
  </si>
  <si>
    <t>06/01/1996</t>
  </si>
  <si>
    <t>D14DTMT</t>
  </si>
  <si>
    <t>B16DCDT026</t>
  </si>
  <si>
    <t>Phạm Văn</t>
  </si>
  <si>
    <t>05/05/1997</t>
  </si>
  <si>
    <t>B16DCDT034</t>
  </si>
  <si>
    <t>Hoàng Thế</t>
  </si>
  <si>
    <t>Diệu</t>
  </si>
  <si>
    <t>07/01/1998</t>
  </si>
  <si>
    <t>B16DCDT062</t>
  </si>
  <si>
    <t>Hiến</t>
  </si>
  <si>
    <t>30/05/1998</t>
  </si>
  <si>
    <t>B16DCDT073</t>
  </si>
  <si>
    <t>Nguyễn Quang</t>
  </si>
  <si>
    <t>08/10/1998</t>
  </si>
  <si>
    <t>B16DCDT081</t>
  </si>
  <si>
    <t>Nguyễn Thị Phương</t>
  </si>
  <si>
    <t>Hoa</t>
  </si>
  <si>
    <t>30/04/1998</t>
  </si>
  <si>
    <t>B16DCDT111</t>
  </si>
  <si>
    <t>25/07/1998</t>
  </si>
  <si>
    <t>B16DCDT104</t>
  </si>
  <si>
    <t>Nguyễn Thị Thu</t>
  </si>
  <si>
    <t>Hương</t>
  </si>
  <si>
    <t>08/08/1998</t>
  </si>
  <si>
    <t>B16DCDT127</t>
  </si>
  <si>
    <t>Đỗ Ngọc</t>
  </si>
  <si>
    <t>Lâm</t>
  </si>
  <si>
    <t>13/10/1997</t>
  </si>
  <si>
    <t>B16DCDT128</t>
  </si>
  <si>
    <t>Phạm Thế</t>
  </si>
  <si>
    <t>15/03/1997</t>
  </si>
  <si>
    <t>B16DCDT132</t>
  </si>
  <si>
    <t>Nguyễn Thị</t>
  </si>
  <si>
    <t>Linh</t>
  </si>
  <si>
    <t>03/02/1998</t>
  </si>
  <si>
    <t>B16DCDT142</t>
  </si>
  <si>
    <t>Nguyễn Thế</t>
  </si>
  <si>
    <t>Mạnh</t>
  </si>
  <si>
    <t>07/08/1998</t>
  </si>
  <si>
    <t>B16DCDT153</t>
  </si>
  <si>
    <t>Ngữ</t>
  </si>
  <si>
    <t>16/08/1998</t>
  </si>
  <si>
    <t>B16DCDT158</t>
  </si>
  <si>
    <t>Nguyễn Sỹ</t>
  </si>
  <si>
    <t>Nhu</t>
  </si>
  <si>
    <t>04/08/1998</t>
  </si>
  <si>
    <t>B16DCDT159</t>
  </si>
  <si>
    <t>Vũ Thị Kiều</t>
  </si>
  <si>
    <t>Oanh</t>
  </si>
  <si>
    <t>28/12/1998</t>
  </si>
  <si>
    <t>B16DCDT168</t>
  </si>
  <si>
    <t>Phan Thị</t>
  </si>
  <si>
    <t>Phương</t>
  </si>
  <si>
    <t>11/08/1998</t>
  </si>
  <si>
    <t>B16DCDT197</t>
  </si>
  <si>
    <t>Thoáng</t>
  </si>
  <si>
    <t>15/12/1998</t>
  </si>
  <si>
    <t>B16DCDT208</t>
  </si>
  <si>
    <t>Lê Thị</t>
  </si>
  <si>
    <t>Trang</t>
  </si>
  <si>
    <t>11/06/1998</t>
  </si>
  <si>
    <t>B16DCDT217</t>
  </si>
  <si>
    <t>Tú</t>
  </si>
  <si>
    <t>23/10/1998</t>
  </si>
  <si>
    <t>B16DCDT221</t>
  </si>
  <si>
    <t>Vũ Anh</t>
  </si>
  <si>
    <t>Tuấn</t>
  </si>
  <si>
    <t>22/01/1998</t>
  </si>
  <si>
    <t>B16DCDT231</t>
  </si>
  <si>
    <t>Hoàng Khắc</t>
  </si>
  <si>
    <t>Văn</t>
  </si>
  <si>
    <t>11/04/1998</t>
  </si>
  <si>
    <t>B16DCDT235</t>
  </si>
  <si>
    <t>Ngô Minh</t>
  </si>
  <si>
    <t>Vũ</t>
  </si>
  <si>
    <t>17/09/1998</t>
  </si>
  <si>
    <t>B16DCDT001</t>
  </si>
  <si>
    <t>Bùi Đức</t>
  </si>
  <si>
    <t>20/04/1998</t>
  </si>
  <si>
    <t>B16DCDT011</t>
  </si>
  <si>
    <t>Biên</t>
  </si>
  <si>
    <t>23/11/1998</t>
  </si>
  <si>
    <t>B16DCDT015</t>
  </si>
  <si>
    <t>Hoàng Minh</t>
  </si>
  <si>
    <t>Canh</t>
  </si>
  <si>
    <t>B16DCDT019</t>
  </si>
  <si>
    <t>27/11/1998</t>
  </si>
  <si>
    <t>B16DCDT035</t>
  </si>
  <si>
    <t>Tô Thị Hồng</t>
  </si>
  <si>
    <t>Dịu</t>
  </si>
  <si>
    <t>02/01/1998</t>
  </si>
  <si>
    <t>B16DCDT047</t>
  </si>
  <si>
    <t>Ngô Trọng</t>
  </si>
  <si>
    <t>Dũng</t>
  </si>
  <si>
    <t>25/11/1998</t>
  </si>
  <si>
    <t>B16DCDT059</t>
  </si>
  <si>
    <t>Hằng</t>
  </si>
  <si>
    <t>13/09/1998</t>
  </si>
  <si>
    <t>B16DCDT061</t>
  </si>
  <si>
    <t>Bùi Văn</t>
  </si>
  <si>
    <t>Hậu</t>
  </si>
  <si>
    <t>B16DCDT063</t>
  </si>
  <si>
    <t>Hoàng Trọng</t>
  </si>
  <si>
    <t>Hiệp</t>
  </si>
  <si>
    <t>15/11/1998</t>
  </si>
  <si>
    <t>B16DCDT110</t>
  </si>
  <si>
    <t>Nguyễn Đăng</t>
  </si>
  <si>
    <t>27/01/1998</t>
  </si>
  <si>
    <t>B16DCDT115</t>
  </si>
  <si>
    <t>Huyên</t>
  </si>
  <si>
    <t>21/11/1998</t>
  </si>
  <si>
    <t>B16DCDT118</t>
  </si>
  <si>
    <t>Trịnh Thế</t>
  </si>
  <si>
    <t>B16DCDT099</t>
  </si>
  <si>
    <t>Nguyễn Ngọc</t>
  </si>
  <si>
    <t>Hưng</t>
  </si>
  <si>
    <t>16/12/1998</t>
  </si>
  <si>
    <t>B16DCDT100</t>
  </si>
  <si>
    <t>Nguyễn Thạc</t>
  </si>
  <si>
    <t>15/04/1998</t>
  </si>
  <si>
    <t>B16DCDT119</t>
  </si>
  <si>
    <t>Phạm Quang</t>
  </si>
  <si>
    <t>Khải</t>
  </si>
  <si>
    <t>13/12/1997</t>
  </si>
  <si>
    <t>B16DCDT133</t>
  </si>
  <si>
    <t>Trần Văn</t>
  </si>
  <si>
    <t>29/06/1998</t>
  </si>
  <si>
    <t>B16DCDT139</t>
  </si>
  <si>
    <t>Nguyễn Danh</t>
  </si>
  <si>
    <t>Lực</t>
  </si>
  <si>
    <t>27/12/1998</t>
  </si>
  <si>
    <t>B16DCDT151</t>
  </si>
  <si>
    <t>Lê Hoàng Trọng</t>
  </si>
  <si>
    <t>Nghĩa</t>
  </si>
  <si>
    <t>13/08/1998</t>
  </si>
  <si>
    <t>B16DCDT152</t>
  </si>
  <si>
    <t>Vũ Duy</t>
  </si>
  <si>
    <t>28/06/1998</t>
  </si>
  <si>
    <t>B16DCDT166</t>
  </si>
  <si>
    <t>23/12/1998</t>
  </si>
  <si>
    <t>B16DCDT180</t>
  </si>
  <si>
    <t>Sáng</t>
  </si>
  <si>
    <t>26/01/1998</t>
  </si>
  <si>
    <t>B16DCDT185</t>
  </si>
  <si>
    <t>Phạm Hồng</t>
  </si>
  <si>
    <t>10/08/1998</t>
  </si>
  <si>
    <t>B16DCDT195</t>
  </si>
  <si>
    <t>Nguyễn Công</t>
  </si>
  <si>
    <t>19/08/1998</t>
  </si>
  <si>
    <t>B16DCDT210</t>
  </si>
  <si>
    <t>Mai Thành</t>
  </si>
  <si>
    <t>20/11/1998</t>
  </si>
  <si>
    <t>B16DCDT214</t>
  </si>
  <si>
    <t>Hoàng Đăng</t>
  </si>
  <si>
    <t>Trường</t>
  </si>
  <si>
    <t>B16DCDT215</t>
  </si>
  <si>
    <t>Nguyễn Xuân</t>
  </si>
  <si>
    <t>20/06/1998</t>
  </si>
  <si>
    <t>B16DCDT006</t>
  </si>
  <si>
    <t>Nguyễn Tiến</t>
  </si>
  <si>
    <t>21/06/1998</t>
  </si>
  <si>
    <t>B15DCDT023</t>
  </si>
  <si>
    <t>Ngô Quý</t>
  </si>
  <si>
    <t>Công</t>
  </si>
  <si>
    <t>26/04/1997</t>
  </si>
  <si>
    <t>D15XLTH1</t>
  </si>
  <si>
    <t>B15DCDT047</t>
  </si>
  <si>
    <t>Thân Văn</t>
  </si>
  <si>
    <t>09/11/1997</t>
  </si>
  <si>
    <t>B15DCDT035</t>
  </si>
  <si>
    <t>Trương Hải</t>
  </si>
  <si>
    <t>Đông</t>
  </si>
  <si>
    <t>20/10/1997</t>
  </si>
  <si>
    <t>B16DCDT038</t>
  </si>
  <si>
    <t>Nguyễn Duy</t>
  </si>
  <si>
    <t>Đồng</t>
  </si>
  <si>
    <t>13/06/1998</t>
  </si>
  <si>
    <t>B16DCDT057</t>
  </si>
  <si>
    <t>Lại Hoàng</t>
  </si>
  <si>
    <t>Hải</t>
  </si>
  <si>
    <t>14/01/1998</t>
  </si>
  <si>
    <t>B16DCDT072</t>
  </si>
  <si>
    <t>Nguyễn Minh</t>
  </si>
  <si>
    <t>05/03/1997</t>
  </si>
  <si>
    <t>B16DCDT088</t>
  </si>
  <si>
    <t>Phạm Minh</t>
  </si>
  <si>
    <t>Hoàng</t>
  </si>
  <si>
    <t>09/03/1998</t>
  </si>
  <si>
    <t>B16DCDT089</t>
  </si>
  <si>
    <t>Nguyễn Đức</t>
  </si>
  <si>
    <t>Huấn</t>
  </si>
  <si>
    <t>29/01/1998</t>
  </si>
  <si>
    <t>B16DCDT116</t>
  </si>
  <si>
    <t>Mã Thị Thanh</t>
  </si>
  <si>
    <t>Huyền</t>
  </si>
  <si>
    <t>13/11/1998</t>
  </si>
  <si>
    <t>B16DCDT097</t>
  </si>
  <si>
    <t>Kiều Nguyên</t>
  </si>
  <si>
    <t>30/12/1998</t>
  </si>
  <si>
    <t>B16DCDT121</t>
  </si>
  <si>
    <t>Đỗ Văn</t>
  </si>
  <si>
    <t>Khánh</t>
  </si>
  <si>
    <t>04/05/1998</t>
  </si>
  <si>
    <t>B15DCDT127</t>
  </si>
  <si>
    <t>Minh</t>
  </si>
  <si>
    <t>26/03/1997</t>
  </si>
  <si>
    <t>D15XLTH2</t>
  </si>
  <si>
    <t>B14DCDT012</t>
  </si>
  <si>
    <t>Trương Hồng</t>
  </si>
  <si>
    <t>Nhật</t>
  </si>
  <si>
    <t>04/05/1996</t>
  </si>
  <si>
    <t>D14XLTHTT1</t>
  </si>
  <si>
    <t>B16DCDT176</t>
  </si>
  <si>
    <t>Quốc</t>
  </si>
  <si>
    <t>14/11/1998</t>
  </si>
  <si>
    <t>B16DCDT186</t>
  </si>
  <si>
    <t>Đỗ Anh</t>
  </si>
  <si>
    <t>Tài</t>
  </si>
  <si>
    <t>23/04/1998</t>
  </si>
  <si>
    <t>B15DCDT187</t>
  </si>
  <si>
    <t>Đào Hữu</t>
  </si>
  <si>
    <t>15/01/1997</t>
  </si>
  <si>
    <t>B16DCDT190</t>
  </si>
  <si>
    <t>12/06/1998</t>
  </si>
  <si>
    <t>B16DCDT200</t>
  </si>
  <si>
    <t>Nguyễn Trọng</t>
  </si>
  <si>
    <t>Tiến</t>
  </si>
  <si>
    <t>B15DCDT195</t>
  </si>
  <si>
    <t>Hà Đức</t>
  </si>
  <si>
    <t>Toàn</t>
  </si>
  <si>
    <t>23/10/1997</t>
  </si>
  <si>
    <t>B16DCDT203</t>
  </si>
  <si>
    <t>B16DCDT228</t>
  </si>
  <si>
    <t>Phùng Công</t>
  </si>
  <si>
    <t>Tuyền</t>
  </si>
  <si>
    <t>17/06/1998</t>
  </si>
  <si>
    <t>B16DCDT024</t>
  </si>
  <si>
    <t>02/07/1998</t>
  </si>
  <si>
    <t>B16DCDT049</t>
  </si>
  <si>
    <t>26/09/1997</t>
  </si>
  <si>
    <t>B16DCDT039</t>
  </si>
  <si>
    <t>Đặng Minh</t>
  </si>
  <si>
    <t>Đức</t>
  </si>
  <si>
    <t>18/08/1998</t>
  </si>
  <si>
    <t>B16DCDT041</t>
  </si>
  <si>
    <t>Nguyễn Đình</t>
  </si>
  <si>
    <t>B16DCDT085</t>
  </si>
  <si>
    <t>Đỗ Huy</t>
  </si>
  <si>
    <t>22/10/1998</t>
  </si>
  <si>
    <t>B16DCDT086</t>
  </si>
  <si>
    <t>Hồ Văn</t>
  </si>
  <si>
    <t>20/05/1997</t>
  </si>
  <si>
    <t>B16DCDT094</t>
  </si>
  <si>
    <t>Nguyễn Nhật</t>
  </si>
  <si>
    <t>05/03/1998</t>
  </si>
  <si>
    <t>B16DCDT114</t>
  </si>
  <si>
    <t>Vương Quốc</t>
  </si>
  <si>
    <t>12/03/1998</t>
  </si>
  <si>
    <t>B16DCDT098</t>
  </si>
  <si>
    <t>05/11/1998</t>
  </si>
  <si>
    <t>B16DCDT122</t>
  </si>
  <si>
    <t>Khiên</t>
  </si>
  <si>
    <t>31/12/1998</t>
  </si>
  <si>
    <t>B16DCDT143</t>
  </si>
  <si>
    <t>10/06/1998</t>
  </si>
  <si>
    <t>B16DCDT160</t>
  </si>
  <si>
    <t>Phác</t>
  </si>
  <si>
    <t>B16DCDT193</t>
  </si>
  <si>
    <t>Thặng</t>
  </si>
  <si>
    <t>03/01/1998</t>
  </si>
  <si>
    <t>B16DCDT218</t>
  </si>
  <si>
    <t>Trịnh Ngọc</t>
  </si>
  <si>
    <t>Tuân</t>
  </si>
  <si>
    <t>28/05/1998</t>
  </si>
  <si>
    <t>B16DCDT222</t>
  </si>
  <si>
    <t>Nguyễn Khắc</t>
  </si>
  <si>
    <t>03/05/1998</t>
  </si>
  <si>
    <t>B16DCDT234</t>
  </si>
  <si>
    <t>Lê Đăng</t>
  </si>
  <si>
    <t>24/09/1997</t>
  </si>
  <si>
    <t>B16DCDT002</t>
  </si>
  <si>
    <t>Đinh Quế</t>
  </si>
  <si>
    <t>21/07/1998</t>
  </si>
  <si>
    <t>B16DCDT004</t>
  </si>
  <si>
    <t>Đỗ Hồng</t>
  </si>
  <si>
    <t>B16DCDT005</t>
  </si>
  <si>
    <t>Mai Tuấn</t>
  </si>
  <si>
    <t>07/03/1998</t>
  </si>
  <si>
    <t>B16DCDT007</t>
  </si>
  <si>
    <t>Nguyễn Trung</t>
  </si>
  <si>
    <t>10/01/1998</t>
  </si>
  <si>
    <t>B16DCDT022</t>
  </si>
  <si>
    <t>Chung</t>
  </si>
  <si>
    <t>23/06/1998</t>
  </si>
  <si>
    <t>B16DCDT065</t>
  </si>
  <si>
    <t>Đậu Văn Minh</t>
  </si>
  <si>
    <t>02/02/1998</t>
  </si>
  <si>
    <t>B16DCDT077</t>
  </si>
  <si>
    <t>Phan Văn</t>
  </si>
  <si>
    <t>01/08/1998</t>
  </si>
  <si>
    <t>B16DCDT078</t>
  </si>
  <si>
    <t>Trần Minh</t>
  </si>
  <si>
    <t>B16DCDT082</t>
  </si>
  <si>
    <t>Trần Khánh</t>
  </si>
  <si>
    <t>Hòa</t>
  </si>
  <si>
    <t>24/08/1998</t>
  </si>
  <si>
    <t>B16DCDT096</t>
  </si>
  <si>
    <t>Trần Quốc</t>
  </si>
  <si>
    <t>25/01/1998</t>
  </si>
  <si>
    <t>B16DCDT120</t>
  </si>
  <si>
    <t>Kháng</t>
  </si>
  <si>
    <t>02/09/1998</t>
  </si>
  <si>
    <t>B16DCDT130</t>
  </si>
  <si>
    <t>Trần Hải</t>
  </si>
  <si>
    <t>Lan</t>
  </si>
  <si>
    <t>04/12/1998</t>
  </si>
  <si>
    <t>B16DCDT141</t>
  </si>
  <si>
    <t>Lê Văn</t>
  </si>
  <si>
    <t>28/06/1997</t>
  </si>
  <si>
    <t>B16DCDT156</t>
  </si>
  <si>
    <t>Nhất</t>
  </si>
  <si>
    <t>B16DCDT157</t>
  </si>
  <si>
    <t>05/02/1998</t>
  </si>
  <si>
    <t>B16DCDT162</t>
  </si>
  <si>
    <t>Cao Văn</t>
  </si>
  <si>
    <t>Phú</t>
  </si>
  <si>
    <t>30/07/1998</t>
  </si>
  <si>
    <t>B16DCDT182</t>
  </si>
  <si>
    <t>Lê Hoàng</t>
  </si>
  <si>
    <t>05/10/1998</t>
  </si>
  <si>
    <t>B16DCDT192</t>
  </si>
  <si>
    <t>Trần Đức</t>
  </si>
  <si>
    <t>17/12/1998</t>
  </si>
  <si>
    <t>B16DCDT209</t>
  </si>
  <si>
    <t>Trần Thị Thùy</t>
  </si>
  <si>
    <t>11/09/1998</t>
  </si>
  <si>
    <t>B16DCDT003</t>
  </si>
  <si>
    <t>Đỗ Đức</t>
  </si>
  <si>
    <t>07/11/1998</t>
  </si>
  <si>
    <t>B16DCDT010</t>
  </si>
  <si>
    <t>Nguyễn Thị Ngọc</t>
  </si>
  <si>
    <t>ánh</t>
  </si>
  <si>
    <t>29/09/1997</t>
  </si>
  <si>
    <t>B16DCDT048</t>
  </si>
  <si>
    <t>14/06/1998</t>
  </si>
  <si>
    <t>B16DCDT028</t>
  </si>
  <si>
    <t>15/07/1998</t>
  </si>
  <si>
    <t>B16DCDT036</t>
  </si>
  <si>
    <t>Đoàn</t>
  </si>
  <si>
    <t>15/05/1998</t>
  </si>
  <si>
    <t>B16DCDT068</t>
  </si>
  <si>
    <t>B16DCDT084</t>
  </si>
  <si>
    <t>Hoàn</t>
  </si>
  <si>
    <t>07/10/1998</t>
  </si>
  <si>
    <t>B16DCDT092</t>
  </si>
  <si>
    <t>10/02/1998</t>
  </si>
  <si>
    <t>B16DCDT107</t>
  </si>
  <si>
    <t>Dương Văn</t>
  </si>
  <si>
    <t>11/01/1998</t>
  </si>
  <si>
    <t>B16DCDT124</t>
  </si>
  <si>
    <t>Trần Đăng</t>
  </si>
  <si>
    <t>16/10/1998</t>
  </si>
  <si>
    <t>B16DCDT131</t>
  </si>
  <si>
    <t>B16DCDT136</t>
  </si>
  <si>
    <t>Bùi Hoàng</t>
  </si>
  <si>
    <t>Long</t>
  </si>
  <si>
    <t>16/07/1998</t>
  </si>
  <si>
    <t>B16DCDT140</t>
  </si>
  <si>
    <t>Mẫn</t>
  </si>
  <si>
    <t>08/11/1998</t>
  </si>
  <si>
    <t>B16DCDT149</t>
  </si>
  <si>
    <t>B16DCDT155</t>
  </si>
  <si>
    <t>Nhân</t>
  </si>
  <si>
    <t>23/08/1998</t>
  </si>
  <si>
    <t>B16DCDT173</t>
  </si>
  <si>
    <t>Quang</t>
  </si>
  <si>
    <t>B16DCDT175</t>
  </si>
  <si>
    <t>Chu Hữu</t>
  </si>
  <si>
    <t>09/07/1996</t>
  </si>
  <si>
    <t>B16DCDT178</t>
  </si>
  <si>
    <t>Nguyễn Thị Như</t>
  </si>
  <si>
    <t>Quỳnh</t>
  </si>
  <si>
    <t>06/09/1998</t>
  </si>
  <si>
    <t>B16DCDT181</t>
  </si>
  <si>
    <t>Đặng Đình</t>
  </si>
  <si>
    <t>17/07/1998</t>
  </si>
  <si>
    <t>B16DCDT187</t>
  </si>
  <si>
    <t>10/06/1995</t>
  </si>
  <si>
    <t>B16DCDT199</t>
  </si>
  <si>
    <t>Nguyễn Bá Anh</t>
  </si>
  <si>
    <t>B16DCDT201</t>
  </si>
  <si>
    <t>02/03/1998</t>
  </si>
  <si>
    <t>B16DCDT205</t>
  </si>
  <si>
    <t>B16DCDT216</t>
  </si>
  <si>
    <t>03/07/1998</t>
  </si>
  <si>
    <t>B16DCDT219</t>
  </si>
  <si>
    <t>Giang Mạnh</t>
  </si>
  <si>
    <t>09/11/1998</t>
  </si>
  <si>
    <t>B16DCDT224</t>
  </si>
  <si>
    <t>Trần Thanh</t>
  </si>
  <si>
    <t>B16DCDT230</t>
  </si>
  <si>
    <t>Vân</t>
  </si>
  <si>
    <t>B16DCDT008</t>
  </si>
  <si>
    <t>B16DCDT012</t>
  </si>
  <si>
    <t>Binh</t>
  </si>
  <si>
    <t>04/11/1998</t>
  </si>
  <si>
    <t>B16DCDT021</t>
  </si>
  <si>
    <t>B16DCDT052</t>
  </si>
  <si>
    <t>Duy</t>
  </si>
  <si>
    <t>B16DCDT029</t>
  </si>
  <si>
    <t>18/03/1998</t>
  </si>
  <si>
    <t>B16DCDT032</t>
  </si>
  <si>
    <t>Trương Công</t>
  </si>
  <si>
    <t>B16DCDT037</t>
  </si>
  <si>
    <t>B16DCDT040</t>
  </si>
  <si>
    <t>Đinh Hữu</t>
  </si>
  <si>
    <t>17/10/1998</t>
  </si>
  <si>
    <t>B16DCDT042</t>
  </si>
  <si>
    <t>Phạm Anh</t>
  </si>
  <si>
    <t>03/08/1998</t>
  </si>
  <si>
    <t>B16DCDT053</t>
  </si>
  <si>
    <t>Đoàn Đức</t>
  </si>
  <si>
    <t>04/07/1998</t>
  </si>
  <si>
    <t>B16DCDT066</t>
  </si>
  <si>
    <t>Lại Minh</t>
  </si>
  <si>
    <t>B16DCDT070</t>
  </si>
  <si>
    <t>B16DCDT087</t>
  </si>
  <si>
    <t>Nguyễn Huy</t>
  </si>
  <si>
    <t>20/08/1998</t>
  </si>
  <si>
    <t>B16DCDT093</t>
  </si>
  <si>
    <t>Nguyễn Mạnh</t>
  </si>
  <si>
    <t>02/10/1998</t>
  </si>
  <si>
    <t>B16DCDT106</t>
  </si>
  <si>
    <t>Đinh Công</t>
  </si>
  <si>
    <t>21/01/1998</t>
  </si>
  <si>
    <t>B16DCDT103</t>
  </si>
  <si>
    <t>Đỗ Thị</t>
  </si>
  <si>
    <t>19/04/1998</t>
  </si>
  <si>
    <t>B16DCDT145</t>
  </si>
  <si>
    <t>Trần Xuân</t>
  </si>
  <si>
    <t>27/08/1998</t>
  </si>
  <si>
    <t>B16DCDT154</t>
  </si>
  <si>
    <t>Hoàng Thị</t>
  </si>
  <si>
    <t>Nguyệt</t>
  </si>
  <si>
    <t>05/08/1998</t>
  </si>
  <si>
    <t>B16DCDT161</t>
  </si>
  <si>
    <t>Phong</t>
  </si>
  <si>
    <t>15/08/1997</t>
  </si>
  <si>
    <t>B16DCDT177</t>
  </si>
  <si>
    <t>14/04/1997</t>
  </si>
  <si>
    <t>B16DCDT179</t>
  </si>
  <si>
    <t>B16DCDT204</t>
  </si>
  <si>
    <t>Phạm Hữu</t>
  </si>
  <si>
    <t>04/06/1998</t>
  </si>
  <si>
    <t>B16DCDT206</t>
  </si>
  <si>
    <t>27/04/1998</t>
  </si>
  <si>
    <t>B16DCDT213</t>
  </si>
  <si>
    <t>Đặng Văn</t>
  </si>
  <si>
    <t>21/12/1998</t>
  </si>
  <si>
    <t>B16DCDT220</t>
  </si>
  <si>
    <t>Trần Hữu</t>
  </si>
  <si>
    <t>30/11/1998</t>
  </si>
  <si>
    <t>B16DCDT232</t>
  </si>
  <si>
    <t>Hoàng Quốc</t>
  </si>
  <si>
    <t>Việt</t>
  </si>
  <si>
    <t>B16DCDT233</t>
  </si>
  <si>
    <t>Bùi Quang</t>
  </si>
  <si>
    <t>Vinh</t>
  </si>
  <si>
    <t>20/10/1998</t>
  </si>
  <si>
    <t>BẢNG ĐIỂM HỌC PHẦN</t>
  </si>
  <si>
    <t>C</t>
  </si>
  <si>
    <t>V</t>
  </si>
  <si>
    <t>Vắng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</si>
</sst>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7">
    <font>
      <sz val="12"/>
      <name val=".VnTime"/>
      <family val="2"/>
    </font>
    <font>
      <sz val="12"/>
      <name val="Times New Roman"/>
      <family val="1"/>
    </font>
    <font>
      <sz val="20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sz val="8"/>
      <color theme="0"/>
      <name val="Times New Roman"/>
      <family val="1"/>
    </font>
    <font>
      <b/>
      <sz val="12"/>
      <color theme="0"/>
      <name val="Times New Roman"/>
      <family val="1"/>
    </font>
    <font>
      <b/>
      <sz val="16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3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3" fillId="0" borderId="0"/>
    <xf numFmtId="0" fontId="3" fillId="0" borderId="0"/>
    <xf numFmtId="0" fontId="19" fillId="0" borderId="0"/>
  </cellStyleXfs>
  <cellXfs count="134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4" fillId="0" borderId="12" xfId="1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4" fillId="0" borderId="12" xfId="0" applyNumberFormat="1" applyFont="1" applyFill="1" applyBorder="1" applyAlignment="1">
      <alignment horizontal="center" vertical="center"/>
    </xf>
    <xf numFmtId="164" fontId="4" fillId="0" borderId="14" xfId="4" quotePrefix="1" applyNumberFormat="1" applyFont="1" applyBorder="1" applyAlignment="1" applyProtection="1">
      <alignment horizontal="center" vertical="center"/>
      <protection locked="0"/>
    </xf>
    <xf numFmtId="0" fontId="4" fillId="0" borderId="14" xfId="4" quotePrefix="1" applyFont="1" applyBorder="1" applyAlignment="1" applyProtection="1">
      <alignment horizontal="center" vertical="center"/>
      <protection locked="0"/>
    </xf>
    <xf numFmtId="165" fontId="4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4" fillId="0" borderId="12" xfId="0" applyFont="1" applyFill="1" applyBorder="1" applyAlignment="1" applyProtection="1">
      <alignment horizontal="center"/>
      <protection hidden="1"/>
    </xf>
    <xf numFmtId="0" fontId="4" fillId="0" borderId="12" xfId="0" applyFont="1" applyFill="1" applyBorder="1" applyAlignment="1" applyProtection="1">
      <alignment horizontal="center" vertical="center"/>
      <protection hidden="1"/>
    </xf>
    <xf numFmtId="0" fontId="4" fillId="0" borderId="15" xfId="1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4" fillId="0" borderId="15" xfId="0" applyNumberFormat="1" applyFont="1" applyFill="1" applyBorder="1" applyAlignment="1">
      <alignment horizontal="center" vertical="center"/>
    </xf>
    <xf numFmtId="164" fontId="4" fillId="0" borderId="17" xfId="4" quotePrefix="1" applyNumberFormat="1" applyFont="1" applyBorder="1" applyAlignment="1" applyProtection="1">
      <alignment horizontal="center" vertical="center"/>
      <protection locked="0"/>
    </xf>
    <xf numFmtId="0" fontId="4" fillId="0" borderId="17" xfId="4" quotePrefix="1" applyFont="1" applyBorder="1" applyAlignment="1" applyProtection="1">
      <alignment horizontal="center" vertical="center"/>
      <protection locked="0"/>
    </xf>
    <xf numFmtId="165" fontId="4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4" fillId="0" borderId="15" xfId="0" applyFont="1" applyFill="1" applyBorder="1" applyAlignment="1" applyProtection="1">
      <alignment horizontal="center"/>
      <protection hidden="1"/>
    </xf>
    <xf numFmtId="165" fontId="4" fillId="0" borderId="15" xfId="0" quotePrefix="1" applyNumberFormat="1" applyFont="1" applyFill="1" applyBorder="1" applyAlignment="1" applyProtection="1">
      <alignment horizontal="center"/>
      <protection hidden="1"/>
    </xf>
    <xf numFmtId="0" fontId="4" fillId="0" borderId="15" xfId="0" applyFont="1" applyFill="1" applyBorder="1" applyAlignment="1" applyProtection="1">
      <alignment horizontal="center" vertical="center"/>
      <protection hidden="1"/>
    </xf>
    <xf numFmtId="0" fontId="4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4" fillId="0" borderId="0" xfId="2" applyFont="1" applyFill="1" applyBorder="1" applyAlignment="1" applyProtection="1">
      <alignment vertical="center" wrapText="1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24" fillId="0" borderId="0" xfId="0" applyFont="1" applyBorder="1" applyAlignment="1" applyProtection="1">
      <alignment horizontal="justify"/>
      <protection locked="0"/>
    </xf>
    <xf numFmtId="0" fontId="25" fillId="0" borderId="0" xfId="0" applyFont="1" applyFill="1" applyBorder="1" applyAlignment="1" applyProtection="1">
      <alignment horizontal="center" vertical="center"/>
      <protection locked="0"/>
    </xf>
    <xf numFmtId="0" fontId="20" fillId="3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Alignment="1" applyProtection="1">
      <alignment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1" fillId="0" borderId="0" xfId="1" applyFont="1" applyFill="1" applyAlignment="1" applyProtection="1">
      <alignment vertical="center"/>
      <protection locked="0"/>
    </xf>
    <xf numFmtId="165" fontId="4" fillId="0" borderId="12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11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14" fontId="26" fillId="0" borderId="0" xfId="1" applyNumberFormat="1" applyFont="1" applyFill="1" applyAlignment="1" applyProtection="1">
      <alignment horizontal="left" vertical="center"/>
      <protection locked="0"/>
    </xf>
    <xf numFmtId="0" fontId="26" fillId="0" borderId="0" xfId="1" applyFont="1" applyFill="1" applyAlignment="1" applyProtection="1">
      <alignment horizontal="left" vertical="center"/>
      <protection locked="0"/>
    </xf>
    <xf numFmtId="0" fontId="11" fillId="0" borderId="0" xfId="1" applyFont="1" applyFill="1" applyAlignment="1" applyProtection="1">
      <alignment horizontal="center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4" fillId="0" borderId="0" xfId="5" quotePrefix="1" applyFont="1" applyFill="1" applyBorder="1" applyAlignment="1" applyProtection="1">
      <alignment horizontal="right" vertical="center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 wrapText="1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26" fillId="0" borderId="0" xfId="1" applyFont="1" applyFill="1" applyAlignment="1" applyProtection="1">
      <alignment horizont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18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17"/>
      <tableStyleElement type="headerRow" dxfId="16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70"/>
  <sheetViews>
    <sheetView topLeftCell="B1" workbookViewId="0">
      <pane ySplit="4" topLeftCell="A36" activePane="bottomLeft" state="frozen"/>
      <selection activeCell="A6" sqref="A6:XFD6"/>
      <selection pane="bottomLeft" activeCell="B50" sqref="A50:XFD70"/>
    </sheetView>
  </sheetViews>
  <sheetFormatPr defaultColWidth="9" defaultRowHeight="15.75"/>
  <cols>
    <col min="1" max="1" width="1.25" style="1" hidden="1" customWidth="1"/>
    <col min="2" max="2" width="4" style="1" customWidth="1"/>
    <col min="3" max="3" width="10.625" style="1" customWidth="1"/>
    <col min="4" max="4" width="13.375" style="1" customWidth="1"/>
    <col min="5" max="5" width="7.25" style="1" customWidth="1"/>
    <col min="6" max="6" width="9.375" style="1" hidden="1" customWidth="1"/>
    <col min="7" max="7" width="12.875" style="1" customWidth="1"/>
    <col min="8" max="8" width="7.75" style="1" customWidth="1"/>
    <col min="9" max="9" width="4.375" style="1" hidden="1" customWidth="1"/>
    <col min="10" max="10" width="7.75" style="1" customWidth="1"/>
    <col min="11" max="11" width="1.25" style="1" hidden="1" customWidth="1"/>
    <col min="12" max="12" width="5.375" style="1" hidden="1" customWidth="1"/>
    <col min="13" max="13" width="7.875" style="1" hidden="1" customWidth="1"/>
    <col min="14" max="14" width="10" style="1" hidden="1" customWidth="1"/>
    <col min="15" max="15" width="9" style="1" hidden="1" customWidth="1"/>
    <col min="16" max="16" width="6.7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7" style="1" customWidth="1"/>
    <col min="21" max="21" width="6.5" style="1" customWidth="1"/>
    <col min="22" max="22" width="6.5" style="61" customWidth="1"/>
    <col min="23" max="38" width="9" style="60"/>
    <col min="39" max="16384" width="9" style="1"/>
  </cols>
  <sheetData>
    <row r="1" spans="2:38" ht="26.25" hidden="1">
      <c r="H1" s="98" t="s">
        <v>0</v>
      </c>
      <c r="I1" s="98"/>
      <c r="J1" s="98"/>
      <c r="K1" s="98"/>
      <c r="L1" s="98" t="s">
        <v>52</v>
      </c>
      <c r="M1" s="98"/>
      <c r="N1" s="98"/>
      <c r="O1" s="98"/>
      <c r="P1" s="98"/>
      <c r="Q1" s="98"/>
      <c r="R1" s="98"/>
      <c r="S1" s="98"/>
      <c r="T1" s="98"/>
    </row>
    <row r="2" spans="2:38" ht="27.75" customHeight="1">
      <c r="B2" s="99" t="s">
        <v>1</v>
      </c>
      <c r="C2" s="99"/>
      <c r="D2" s="99"/>
      <c r="E2" s="99"/>
      <c r="F2" s="99"/>
      <c r="G2" s="99"/>
      <c r="H2" s="100" t="s">
        <v>650</v>
      </c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3"/>
    </row>
    <row r="3" spans="2:38" ht="25.5" customHeight="1">
      <c r="B3" s="101" t="s">
        <v>2</v>
      </c>
      <c r="C3" s="101"/>
      <c r="D3" s="101"/>
      <c r="E3" s="101"/>
      <c r="F3" s="101"/>
      <c r="G3" s="101"/>
      <c r="H3" s="102" t="s">
        <v>48</v>
      </c>
      <c r="I3" s="102"/>
      <c r="J3" s="102"/>
      <c r="K3" s="102"/>
      <c r="L3" s="102"/>
      <c r="M3" s="102"/>
      <c r="N3" s="102"/>
      <c r="O3" s="102"/>
      <c r="P3" s="102"/>
      <c r="Q3" s="102"/>
      <c r="R3" s="102"/>
      <c r="S3" s="102"/>
      <c r="T3" s="102"/>
      <c r="U3" s="4"/>
      <c r="V3" s="88"/>
      <c r="AD3" s="61"/>
      <c r="AE3" s="62"/>
      <c r="AF3" s="61"/>
      <c r="AG3" s="61"/>
      <c r="AH3" s="61"/>
      <c r="AI3" s="62"/>
      <c r="AJ3" s="61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8"/>
      <c r="AE4" s="63"/>
      <c r="AI4" s="63"/>
    </row>
    <row r="5" spans="2:38" ht="23.25" customHeight="1">
      <c r="B5" s="108" t="s">
        <v>3</v>
      </c>
      <c r="C5" s="108"/>
      <c r="D5" s="96" t="s">
        <v>49</v>
      </c>
      <c r="E5" s="96"/>
      <c r="F5" s="96"/>
      <c r="G5" s="96"/>
      <c r="H5" s="96"/>
      <c r="I5" s="96"/>
      <c r="J5" s="96"/>
      <c r="K5" s="96"/>
      <c r="L5" s="96"/>
      <c r="M5" s="96"/>
      <c r="N5" s="96"/>
      <c r="O5" s="96" t="s">
        <v>61</v>
      </c>
      <c r="P5" s="96"/>
      <c r="Q5" s="96"/>
      <c r="R5" s="96"/>
      <c r="S5" s="96"/>
      <c r="T5" s="96"/>
      <c r="W5" s="103" t="s">
        <v>41</v>
      </c>
      <c r="X5" s="103" t="s">
        <v>9</v>
      </c>
      <c r="Y5" s="103" t="s">
        <v>40</v>
      </c>
      <c r="Z5" s="103" t="s">
        <v>39</v>
      </c>
      <c r="AA5" s="103"/>
      <c r="AB5" s="103"/>
      <c r="AC5" s="103"/>
      <c r="AD5" s="103" t="s">
        <v>38</v>
      </c>
      <c r="AE5" s="103"/>
      <c r="AF5" s="103" t="s">
        <v>36</v>
      </c>
      <c r="AG5" s="103"/>
      <c r="AH5" s="103" t="s">
        <v>37</v>
      </c>
      <c r="AI5" s="103"/>
      <c r="AJ5" s="103" t="s">
        <v>35</v>
      </c>
      <c r="AK5" s="103"/>
      <c r="AL5" s="82"/>
    </row>
    <row r="6" spans="2:38" ht="17.25" customHeight="1">
      <c r="B6" s="104" t="s">
        <v>4</v>
      </c>
      <c r="C6" s="104"/>
      <c r="D6" s="8">
        <v>3</v>
      </c>
      <c r="G6" s="93" t="s">
        <v>47</v>
      </c>
      <c r="H6" s="105">
        <v>43629</v>
      </c>
      <c r="I6" s="106"/>
      <c r="J6" s="106"/>
      <c r="K6" s="106"/>
      <c r="L6" s="106"/>
      <c r="M6" s="106"/>
      <c r="N6" s="106"/>
      <c r="O6" s="107" t="s">
        <v>51</v>
      </c>
      <c r="P6" s="107"/>
      <c r="Q6" s="107"/>
      <c r="R6" s="107"/>
      <c r="S6" s="107"/>
      <c r="T6" s="107"/>
      <c r="W6" s="103"/>
      <c r="X6" s="103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  <c r="AJ6" s="103"/>
      <c r="AK6" s="103"/>
      <c r="AL6" s="82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8"/>
      <c r="Q7" s="3"/>
      <c r="R7" s="3"/>
      <c r="S7" s="3"/>
      <c r="T7" s="3"/>
      <c r="W7" s="103"/>
      <c r="X7" s="103"/>
      <c r="Y7" s="103"/>
      <c r="Z7" s="103"/>
      <c r="AA7" s="103"/>
      <c r="AB7" s="103"/>
      <c r="AC7" s="103"/>
      <c r="AD7" s="103"/>
      <c r="AE7" s="103"/>
      <c r="AF7" s="103"/>
      <c r="AG7" s="103"/>
      <c r="AH7" s="103"/>
      <c r="AI7" s="103"/>
      <c r="AJ7" s="103"/>
      <c r="AK7" s="103"/>
      <c r="AL7" s="82"/>
    </row>
    <row r="8" spans="2:38" ht="44.25" customHeight="1">
      <c r="B8" s="109" t="s">
        <v>5</v>
      </c>
      <c r="C8" s="111" t="s">
        <v>6</v>
      </c>
      <c r="D8" s="113" t="s">
        <v>7</v>
      </c>
      <c r="E8" s="114"/>
      <c r="F8" s="109" t="s">
        <v>8</v>
      </c>
      <c r="G8" s="109" t="s">
        <v>9</v>
      </c>
      <c r="H8" s="122" t="s">
        <v>10</v>
      </c>
      <c r="I8" s="122" t="s">
        <v>11</v>
      </c>
      <c r="J8" s="122" t="s">
        <v>12</v>
      </c>
      <c r="K8" s="122" t="s">
        <v>13</v>
      </c>
      <c r="L8" s="120" t="s">
        <v>14</v>
      </c>
      <c r="M8" s="118" t="s">
        <v>42</v>
      </c>
      <c r="N8" s="119"/>
      <c r="O8" s="120" t="s">
        <v>15</v>
      </c>
      <c r="P8" s="120" t="s">
        <v>16</v>
      </c>
      <c r="Q8" s="109" t="s">
        <v>17</v>
      </c>
      <c r="R8" s="120" t="s">
        <v>18</v>
      </c>
      <c r="S8" s="109" t="s">
        <v>19</v>
      </c>
      <c r="T8" s="109" t="s">
        <v>20</v>
      </c>
      <c r="W8" s="103"/>
      <c r="X8" s="103"/>
      <c r="Y8" s="103"/>
      <c r="Z8" s="64" t="s">
        <v>21</v>
      </c>
      <c r="AA8" s="64" t="s">
        <v>22</v>
      </c>
      <c r="AB8" s="64" t="s">
        <v>23</v>
      </c>
      <c r="AC8" s="64" t="s">
        <v>24</v>
      </c>
      <c r="AD8" s="64" t="s">
        <v>25</v>
      </c>
      <c r="AE8" s="64" t="s">
        <v>24</v>
      </c>
      <c r="AF8" s="64" t="s">
        <v>25</v>
      </c>
      <c r="AG8" s="64" t="s">
        <v>24</v>
      </c>
      <c r="AH8" s="64" t="s">
        <v>25</v>
      </c>
      <c r="AI8" s="64" t="s">
        <v>24</v>
      </c>
      <c r="AJ8" s="64" t="s">
        <v>25</v>
      </c>
      <c r="AK8" s="65" t="s">
        <v>24</v>
      </c>
      <c r="AL8" s="80"/>
    </row>
    <row r="9" spans="2:38" ht="44.25" customHeight="1">
      <c r="B9" s="110"/>
      <c r="C9" s="112"/>
      <c r="D9" s="115"/>
      <c r="E9" s="116"/>
      <c r="F9" s="110"/>
      <c r="G9" s="110"/>
      <c r="H9" s="122"/>
      <c r="I9" s="122"/>
      <c r="J9" s="122"/>
      <c r="K9" s="122"/>
      <c r="L9" s="120"/>
      <c r="M9" s="95" t="s">
        <v>43</v>
      </c>
      <c r="N9" s="95" t="s">
        <v>44</v>
      </c>
      <c r="O9" s="120"/>
      <c r="P9" s="120"/>
      <c r="Q9" s="121"/>
      <c r="R9" s="120"/>
      <c r="S9" s="110"/>
      <c r="T9" s="121"/>
      <c r="V9" s="89"/>
      <c r="W9" s="66" t="str">
        <f>+D5</f>
        <v>Thực hành cơ sở</v>
      </c>
      <c r="X9" s="67">
        <f>+P5</f>
        <v>0</v>
      </c>
      <c r="Y9" s="68">
        <f>+$AH$9+$AJ$9+$AF$9</f>
        <v>32</v>
      </c>
      <c r="Z9" s="62">
        <f>COUNTIF($S$10:$S$102,"Khiển trách")</f>
        <v>0</v>
      </c>
      <c r="AA9" s="62">
        <f>COUNTIF($S$10:$S$102,"Cảnh cáo")</f>
        <v>0</v>
      </c>
      <c r="AB9" s="62">
        <f>COUNTIF($S$10:$S$102,"Đình chỉ thi")</f>
        <v>0</v>
      </c>
      <c r="AC9" s="69">
        <f>+($Z$9+$AA$9+$AB$9)/$Y$9*100%</f>
        <v>0</v>
      </c>
      <c r="AD9" s="62">
        <f>SUM(COUNTIF($S$10:$S$100,"Vắng"),COUNTIF($S$10:$S$100,"Vắng có phép"))</f>
        <v>0</v>
      </c>
      <c r="AE9" s="70">
        <f>+$AD$9/$Y$9</f>
        <v>0</v>
      </c>
      <c r="AF9" s="71">
        <f>COUNTIF($V$10:$V$100,"Thi lại")</f>
        <v>0</v>
      </c>
      <c r="AG9" s="70">
        <f>+$AF$9/$Y$9</f>
        <v>0</v>
      </c>
      <c r="AH9" s="71">
        <f>COUNTIF($V$10:$V$101,"Học lại")</f>
        <v>11</v>
      </c>
      <c r="AI9" s="70">
        <f>+$AH$9/$Y$9</f>
        <v>0.34375</v>
      </c>
      <c r="AJ9" s="62">
        <f>COUNTIF($V$11:$V$101,"Đạt")</f>
        <v>21</v>
      </c>
      <c r="AK9" s="69">
        <f>+$AJ$9/$Y$9</f>
        <v>0.65625</v>
      </c>
      <c r="AL9" s="81"/>
    </row>
    <row r="10" spans="2:38" ht="25.5" customHeight="1">
      <c r="B10" s="118" t="s">
        <v>26</v>
      </c>
      <c r="C10" s="123"/>
      <c r="D10" s="123"/>
      <c r="E10" s="123"/>
      <c r="F10" s="123"/>
      <c r="G10" s="119"/>
      <c r="H10" s="10">
        <v>10</v>
      </c>
      <c r="I10" s="10"/>
      <c r="J10" s="10">
        <v>40</v>
      </c>
      <c r="K10" s="10"/>
      <c r="L10" s="11"/>
      <c r="M10" s="12"/>
      <c r="N10" s="12"/>
      <c r="O10" s="12"/>
      <c r="P10" s="59">
        <f>100-(H10+I10+J10+K10)</f>
        <v>50</v>
      </c>
      <c r="Q10" s="110"/>
      <c r="R10" s="13"/>
      <c r="S10" s="13"/>
      <c r="T10" s="110"/>
      <c r="W10" s="61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  <c r="AL10" s="82"/>
    </row>
    <row r="11" spans="2:38" ht="30" customHeight="1">
      <c r="B11" s="14">
        <v>1</v>
      </c>
      <c r="C11" s="15" t="s">
        <v>62</v>
      </c>
      <c r="D11" s="16" t="s">
        <v>63</v>
      </c>
      <c r="E11" s="17" t="s">
        <v>64</v>
      </c>
      <c r="F11" s="18" t="s">
        <v>65</v>
      </c>
      <c r="G11" s="15" t="s">
        <v>66</v>
      </c>
      <c r="H11" s="19">
        <v>6</v>
      </c>
      <c r="I11" s="19" t="s">
        <v>27</v>
      </c>
      <c r="J11" s="19">
        <v>7</v>
      </c>
      <c r="K11" s="19" t="s">
        <v>27</v>
      </c>
      <c r="L11" s="20"/>
      <c r="M11" s="20"/>
      <c r="N11" s="20"/>
      <c r="O11" s="20"/>
      <c r="P11" s="21">
        <v>8</v>
      </c>
      <c r="Q11" s="22">
        <f t="shared" ref="Q11:Q42" si="0">ROUND(SUMPRODUCT(H11:P11,$H$10:$P$10)/100,1)</f>
        <v>7.4</v>
      </c>
      <c r="R11" s="23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</v>
      </c>
      <c r="S11" s="23" t="str">
        <f t="shared" ref="S11:S42" si="1">IF($Q11&lt;4,"Kém",IF(AND($Q11&gt;=4,$Q11&lt;=5.4),"Trung bình yếu",IF(AND($Q11&gt;=5.5,$Q11&lt;=6.9),"Trung bình",IF(AND($Q11&gt;=7,$Q11&lt;=8.4),"Khá",IF(AND($Q11&gt;=8.5,$Q11&lt;=10),"Giỏi","")))))</f>
        <v>Khá</v>
      </c>
      <c r="T11" s="24" t="str">
        <f>+IF(OR($H11=0,$I11=0,$J11=0,$K11=0),"Không đủ ĐKDT","")</f>
        <v/>
      </c>
      <c r="U11" s="3"/>
      <c r="V11" s="90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3"/>
      <c r="X11" s="72"/>
      <c r="Y11" s="72"/>
      <c r="Z11" s="72"/>
      <c r="AA11" s="72"/>
      <c r="AB11" s="72"/>
      <c r="AC11" s="72"/>
      <c r="AD11" s="72"/>
      <c r="AE11" s="72"/>
      <c r="AF11" s="72"/>
      <c r="AG11" s="72"/>
      <c r="AH11" s="72"/>
      <c r="AI11" s="72"/>
      <c r="AJ11" s="72"/>
      <c r="AK11" s="72"/>
      <c r="AL11" s="82"/>
    </row>
    <row r="12" spans="2:38" ht="30" customHeight="1">
      <c r="B12" s="25">
        <v>2</v>
      </c>
      <c r="C12" s="26" t="s">
        <v>67</v>
      </c>
      <c r="D12" s="27" t="s">
        <v>68</v>
      </c>
      <c r="E12" s="28" t="s">
        <v>69</v>
      </c>
      <c r="F12" s="29" t="s">
        <v>70</v>
      </c>
      <c r="G12" s="26" t="s">
        <v>66</v>
      </c>
      <c r="H12" s="30">
        <v>8.5</v>
      </c>
      <c r="I12" s="30" t="s">
        <v>27</v>
      </c>
      <c r="J12" s="30">
        <v>9</v>
      </c>
      <c r="K12" s="30" t="s">
        <v>27</v>
      </c>
      <c r="L12" s="31"/>
      <c r="M12" s="31"/>
      <c r="N12" s="31"/>
      <c r="O12" s="31"/>
      <c r="P12" s="32">
        <v>1</v>
      </c>
      <c r="Q12" s="33">
        <f t="shared" si="0"/>
        <v>5</v>
      </c>
      <c r="R12" s="34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D+</v>
      </c>
      <c r="S12" s="35" t="str">
        <f t="shared" si="1"/>
        <v>Trung bình yếu</v>
      </c>
      <c r="T12" s="36" t="str">
        <f>+IF(OR($H12=0,$I12=0,$J12=0,$K12=0),"Không đủ ĐKDT","")</f>
        <v/>
      </c>
      <c r="U12" s="3"/>
      <c r="V12" s="90" t="str">
        <f t="shared" ref="V12:V42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W12" s="73"/>
      <c r="X12" s="72"/>
      <c r="Y12" s="72"/>
      <c r="Z12" s="72"/>
      <c r="AA12" s="64"/>
      <c r="AB12" s="64"/>
      <c r="AC12" s="64"/>
      <c r="AD12" s="64"/>
      <c r="AE12" s="63"/>
      <c r="AF12" s="64"/>
      <c r="AG12" s="64"/>
      <c r="AH12" s="64"/>
      <c r="AI12" s="64"/>
      <c r="AJ12" s="64"/>
      <c r="AK12" s="64"/>
      <c r="AL12" s="80"/>
    </row>
    <row r="13" spans="2:38" ht="30" customHeight="1">
      <c r="B13" s="25">
        <v>3</v>
      </c>
      <c r="C13" s="26" t="s">
        <v>71</v>
      </c>
      <c r="D13" s="27" t="s">
        <v>72</v>
      </c>
      <c r="E13" s="28" t="s">
        <v>73</v>
      </c>
      <c r="F13" s="29" t="s">
        <v>74</v>
      </c>
      <c r="G13" s="26" t="s">
        <v>75</v>
      </c>
      <c r="H13" s="30">
        <v>8.5</v>
      </c>
      <c r="I13" s="30" t="s">
        <v>27</v>
      </c>
      <c r="J13" s="30">
        <v>9</v>
      </c>
      <c r="K13" s="30" t="s">
        <v>27</v>
      </c>
      <c r="L13" s="37"/>
      <c r="M13" s="37"/>
      <c r="N13" s="37"/>
      <c r="O13" s="37"/>
      <c r="P13" s="32">
        <v>5</v>
      </c>
      <c r="Q13" s="33">
        <f t="shared" si="0"/>
        <v>7</v>
      </c>
      <c r="R13" s="34" t="str">
        <f t="shared" ref="R13:R42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B</v>
      </c>
      <c r="S13" s="35" t="str">
        <f t="shared" si="1"/>
        <v>Khá</v>
      </c>
      <c r="T13" s="36" t="str">
        <f t="shared" ref="T13:T42" si="4">+IF(OR($H13=0,$I13=0,$J13=0,$K13=0),"Không đủ ĐKDT","")</f>
        <v/>
      </c>
      <c r="U13" s="3"/>
      <c r="V13" s="90" t="str">
        <f t="shared" si="2"/>
        <v>Đạt</v>
      </c>
      <c r="W13" s="73"/>
      <c r="X13" s="74"/>
      <c r="Y13" s="74"/>
      <c r="Z13" s="94"/>
      <c r="AA13" s="63"/>
      <c r="AB13" s="63"/>
      <c r="AC13" s="63"/>
      <c r="AD13" s="75"/>
      <c r="AE13" s="63"/>
      <c r="AF13" s="76"/>
      <c r="AG13" s="77"/>
      <c r="AH13" s="76"/>
      <c r="AI13" s="77"/>
      <c r="AJ13" s="76"/>
      <c r="AK13" s="63"/>
      <c r="AL13" s="83"/>
    </row>
    <row r="14" spans="2:38" ht="30" customHeight="1">
      <c r="B14" s="25">
        <v>4</v>
      </c>
      <c r="C14" s="26" t="s">
        <v>76</v>
      </c>
      <c r="D14" s="27" t="s">
        <v>77</v>
      </c>
      <c r="E14" s="28" t="s">
        <v>73</v>
      </c>
      <c r="F14" s="29" t="s">
        <v>78</v>
      </c>
      <c r="G14" s="26" t="s">
        <v>66</v>
      </c>
      <c r="H14" s="30">
        <v>6.5</v>
      </c>
      <c r="I14" s="30" t="s">
        <v>27</v>
      </c>
      <c r="J14" s="30">
        <v>9</v>
      </c>
      <c r="K14" s="30" t="s">
        <v>27</v>
      </c>
      <c r="L14" s="37"/>
      <c r="M14" s="37"/>
      <c r="N14" s="37"/>
      <c r="O14" s="37"/>
      <c r="P14" s="32">
        <v>6</v>
      </c>
      <c r="Q14" s="33">
        <f t="shared" si="0"/>
        <v>7.3</v>
      </c>
      <c r="R14" s="34" t="str">
        <f t="shared" si="3"/>
        <v>B</v>
      </c>
      <c r="S14" s="35" t="str">
        <f t="shared" si="1"/>
        <v>Khá</v>
      </c>
      <c r="T14" s="36" t="str">
        <f t="shared" si="4"/>
        <v/>
      </c>
      <c r="U14" s="3"/>
      <c r="V14" s="90" t="str">
        <f t="shared" si="2"/>
        <v>Đạt</v>
      </c>
      <c r="W14" s="73"/>
      <c r="X14" s="61"/>
      <c r="Y14" s="61"/>
      <c r="Z14" s="61"/>
      <c r="AA14" s="61"/>
      <c r="AB14" s="61"/>
      <c r="AC14" s="61"/>
      <c r="AD14" s="61"/>
      <c r="AE14" s="61"/>
      <c r="AF14" s="61"/>
      <c r="AG14" s="61"/>
      <c r="AH14" s="61"/>
      <c r="AI14" s="61"/>
      <c r="AJ14" s="61"/>
      <c r="AK14" s="61"/>
      <c r="AL14" s="2"/>
    </row>
    <row r="15" spans="2:38" ht="30" customHeight="1">
      <c r="B15" s="25">
        <v>5</v>
      </c>
      <c r="C15" s="26" t="s">
        <v>79</v>
      </c>
      <c r="D15" s="27" t="s">
        <v>80</v>
      </c>
      <c r="E15" s="28" t="s">
        <v>81</v>
      </c>
      <c r="F15" s="29" t="s">
        <v>82</v>
      </c>
      <c r="G15" s="26" t="s">
        <v>75</v>
      </c>
      <c r="H15" s="30">
        <v>0</v>
      </c>
      <c r="I15" s="30" t="s">
        <v>27</v>
      </c>
      <c r="J15" s="30">
        <v>0</v>
      </c>
      <c r="K15" s="30" t="s">
        <v>27</v>
      </c>
      <c r="L15" s="37"/>
      <c r="M15" s="37"/>
      <c r="N15" s="37"/>
      <c r="O15" s="37"/>
      <c r="P15" s="32" t="s">
        <v>651</v>
      </c>
      <c r="Q15" s="33">
        <f t="shared" si="0"/>
        <v>0</v>
      </c>
      <c r="R15" s="34" t="str">
        <f t="shared" si="3"/>
        <v>F</v>
      </c>
      <c r="S15" s="35" t="str">
        <f t="shared" si="1"/>
        <v>Kém</v>
      </c>
      <c r="T15" s="36" t="str">
        <f t="shared" si="4"/>
        <v>Không đủ ĐKDT</v>
      </c>
      <c r="U15" s="3"/>
      <c r="V15" s="90" t="str">
        <f t="shared" si="2"/>
        <v>Học lại</v>
      </c>
      <c r="W15" s="73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2"/>
    </row>
    <row r="16" spans="2:38" ht="30" customHeight="1">
      <c r="B16" s="25">
        <v>6</v>
      </c>
      <c r="C16" s="26" t="s">
        <v>83</v>
      </c>
      <c r="D16" s="27" t="s">
        <v>84</v>
      </c>
      <c r="E16" s="28" t="s">
        <v>81</v>
      </c>
      <c r="F16" s="29" t="s">
        <v>82</v>
      </c>
      <c r="G16" s="26" t="s">
        <v>66</v>
      </c>
      <c r="H16" s="30">
        <v>5</v>
      </c>
      <c r="I16" s="30" t="s">
        <v>27</v>
      </c>
      <c r="J16" s="30">
        <v>5</v>
      </c>
      <c r="K16" s="30" t="s">
        <v>27</v>
      </c>
      <c r="L16" s="37"/>
      <c r="M16" s="37"/>
      <c r="N16" s="37"/>
      <c r="O16" s="37"/>
      <c r="P16" s="32">
        <v>3</v>
      </c>
      <c r="Q16" s="33">
        <f t="shared" si="0"/>
        <v>4</v>
      </c>
      <c r="R16" s="34" t="str">
        <f t="shared" si="3"/>
        <v>D</v>
      </c>
      <c r="S16" s="35" t="str">
        <f t="shared" si="1"/>
        <v>Trung bình yếu</v>
      </c>
      <c r="T16" s="36" t="str">
        <f t="shared" si="4"/>
        <v/>
      </c>
      <c r="U16" s="3"/>
      <c r="V16" s="90" t="str">
        <f t="shared" si="2"/>
        <v>Đạt</v>
      </c>
      <c r="W16" s="73"/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2"/>
    </row>
    <row r="17" spans="2:38" ht="30" customHeight="1">
      <c r="B17" s="25">
        <v>7</v>
      </c>
      <c r="C17" s="26" t="s">
        <v>85</v>
      </c>
      <c r="D17" s="27" t="s">
        <v>86</v>
      </c>
      <c r="E17" s="28" t="s">
        <v>87</v>
      </c>
      <c r="F17" s="29" t="s">
        <v>88</v>
      </c>
      <c r="G17" s="26" t="s">
        <v>89</v>
      </c>
      <c r="H17" s="30">
        <v>0</v>
      </c>
      <c r="I17" s="30" t="s">
        <v>27</v>
      </c>
      <c r="J17" s="30">
        <v>0</v>
      </c>
      <c r="K17" s="30" t="s">
        <v>27</v>
      </c>
      <c r="L17" s="37"/>
      <c r="M17" s="37"/>
      <c r="N17" s="37"/>
      <c r="O17" s="37"/>
      <c r="P17" s="32" t="s">
        <v>651</v>
      </c>
      <c r="Q17" s="33">
        <f t="shared" si="0"/>
        <v>0</v>
      </c>
      <c r="R17" s="34" t="str">
        <f t="shared" si="3"/>
        <v>F</v>
      </c>
      <c r="S17" s="35" t="str">
        <f t="shared" si="1"/>
        <v>Kém</v>
      </c>
      <c r="T17" s="36" t="str">
        <f t="shared" si="4"/>
        <v>Không đủ ĐKDT</v>
      </c>
      <c r="U17" s="3"/>
      <c r="V17" s="90" t="str">
        <f t="shared" si="2"/>
        <v>Học lại</v>
      </c>
      <c r="W17" s="73"/>
      <c r="X17" s="61"/>
      <c r="Y17" s="61"/>
      <c r="Z17" s="61"/>
      <c r="AA17" s="61"/>
      <c r="AB17" s="61"/>
      <c r="AC17" s="61"/>
      <c r="AD17" s="61"/>
      <c r="AE17" s="61"/>
      <c r="AF17" s="61"/>
      <c r="AG17" s="61"/>
      <c r="AH17" s="61"/>
      <c r="AI17" s="61"/>
      <c r="AJ17" s="61"/>
      <c r="AK17" s="61"/>
      <c r="AL17" s="2"/>
    </row>
    <row r="18" spans="2:38" ht="30" customHeight="1">
      <c r="B18" s="25">
        <v>8</v>
      </c>
      <c r="C18" s="26" t="s">
        <v>90</v>
      </c>
      <c r="D18" s="27" t="s">
        <v>91</v>
      </c>
      <c r="E18" s="28" t="s">
        <v>92</v>
      </c>
      <c r="F18" s="29" t="s">
        <v>93</v>
      </c>
      <c r="G18" s="26" t="s">
        <v>75</v>
      </c>
      <c r="H18" s="30">
        <v>7</v>
      </c>
      <c r="I18" s="30" t="s">
        <v>27</v>
      </c>
      <c r="J18" s="30">
        <v>9</v>
      </c>
      <c r="K18" s="30" t="s">
        <v>27</v>
      </c>
      <c r="L18" s="37"/>
      <c r="M18" s="37"/>
      <c r="N18" s="37"/>
      <c r="O18" s="37"/>
      <c r="P18" s="32">
        <v>1</v>
      </c>
      <c r="Q18" s="33">
        <f t="shared" si="0"/>
        <v>4.8</v>
      </c>
      <c r="R18" s="34" t="str">
        <f t="shared" si="3"/>
        <v>D</v>
      </c>
      <c r="S18" s="35" t="str">
        <f t="shared" si="1"/>
        <v>Trung bình yếu</v>
      </c>
      <c r="T18" s="36" t="str">
        <f t="shared" si="4"/>
        <v/>
      </c>
      <c r="U18" s="3"/>
      <c r="V18" s="90" t="str">
        <f t="shared" si="2"/>
        <v>Đạt</v>
      </c>
      <c r="W18" s="73"/>
      <c r="X18" s="61"/>
      <c r="Y18" s="61"/>
      <c r="Z18" s="61"/>
      <c r="AA18" s="61"/>
      <c r="AB18" s="61"/>
      <c r="AC18" s="61"/>
      <c r="AD18" s="61"/>
      <c r="AE18" s="61"/>
      <c r="AF18" s="61"/>
      <c r="AG18" s="61"/>
      <c r="AH18" s="61"/>
      <c r="AI18" s="61"/>
      <c r="AJ18" s="61"/>
      <c r="AK18" s="61"/>
      <c r="AL18" s="2"/>
    </row>
    <row r="19" spans="2:38" ht="30" customHeight="1">
      <c r="B19" s="25">
        <v>9</v>
      </c>
      <c r="C19" s="26" t="s">
        <v>94</v>
      </c>
      <c r="D19" s="27" t="s">
        <v>95</v>
      </c>
      <c r="E19" s="28" t="s">
        <v>92</v>
      </c>
      <c r="F19" s="29" t="s">
        <v>96</v>
      </c>
      <c r="G19" s="26" t="s">
        <v>97</v>
      </c>
      <c r="H19" s="30">
        <v>8</v>
      </c>
      <c r="I19" s="30" t="s">
        <v>27</v>
      </c>
      <c r="J19" s="30">
        <v>9</v>
      </c>
      <c r="K19" s="30" t="s">
        <v>27</v>
      </c>
      <c r="L19" s="37"/>
      <c r="M19" s="37"/>
      <c r="N19" s="37"/>
      <c r="O19" s="37"/>
      <c r="P19" s="32">
        <v>4</v>
      </c>
      <c r="Q19" s="33">
        <f t="shared" si="0"/>
        <v>6.4</v>
      </c>
      <c r="R19" s="34" t="str">
        <f t="shared" si="3"/>
        <v>C</v>
      </c>
      <c r="S19" s="35" t="str">
        <f t="shared" si="1"/>
        <v>Trung bình</v>
      </c>
      <c r="T19" s="36" t="str">
        <f t="shared" si="4"/>
        <v/>
      </c>
      <c r="U19" s="3"/>
      <c r="V19" s="90" t="str">
        <f t="shared" si="2"/>
        <v>Đạt</v>
      </c>
      <c r="W19" s="73"/>
      <c r="X19" s="61"/>
      <c r="Y19" s="61"/>
      <c r="Z19" s="61"/>
      <c r="AA19" s="61"/>
      <c r="AB19" s="61"/>
      <c r="AC19" s="61"/>
      <c r="AD19" s="61"/>
      <c r="AE19" s="61"/>
      <c r="AF19" s="61"/>
      <c r="AG19" s="61"/>
      <c r="AH19" s="61"/>
      <c r="AI19" s="61"/>
      <c r="AJ19" s="61"/>
      <c r="AK19" s="61"/>
      <c r="AL19" s="2"/>
    </row>
    <row r="20" spans="2:38" ht="30" customHeight="1">
      <c r="B20" s="25">
        <v>10</v>
      </c>
      <c r="C20" s="26" t="s">
        <v>98</v>
      </c>
      <c r="D20" s="27" t="s">
        <v>99</v>
      </c>
      <c r="E20" s="28" t="s">
        <v>100</v>
      </c>
      <c r="F20" s="29" t="s">
        <v>101</v>
      </c>
      <c r="G20" s="26" t="s">
        <v>75</v>
      </c>
      <c r="H20" s="30">
        <v>8</v>
      </c>
      <c r="I20" s="30" t="s">
        <v>27</v>
      </c>
      <c r="J20" s="30">
        <v>9</v>
      </c>
      <c r="K20" s="30" t="s">
        <v>27</v>
      </c>
      <c r="L20" s="37"/>
      <c r="M20" s="37"/>
      <c r="N20" s="37"/>
      <c r="O20" s="37"/>
      <c r="P20" s="32">
        <v>3</v>
      </c>
      <c r="Q20" s="33">
        <f t="shared" si="0"/>
        <v>5.9</v>
      </c>
      <c r="R20" s="34" t="str">
        <f t="shared" si="3"/>
        <v>C</v>
      </c>
      <c r="S20" s="35" t="str">
        <f t="shared" si="1"/>
        <v>Trung bình</v>
      </c>
      <c r="T20" s="36" t="str">
        <f t="shared" si="4"/>
        <v/>
      </c>
      <c r="U20" s="3"/>
      <c r="V20" s="90" t="str">
        <f t="shared" si="2"/>
        <v>Đạt</v>
      </c>
      <c r="W20" s="73"/>
      <c r="X20" s="61"/>
      <c r="Y20" s="61"/>
      <c r="Z20" s="61"/>
      <c r="AA20" s="61"/>
      <c r="AB20" s="61"/>
      <c r="AC20" s="61"/>
      <c r="AD20" s="61"/>
      <c r="AE20" s="61"/>
      <c r="AF20" s="61"/>
      <c r="AG20" s="61"/>
      <c r="AH20" s="61"/>
      <c r="AI20" s="61"/>
      <c r="AJ20" s="61"/>
      <c r="AK20" s="61"/>
      <c r="AL20" s="2"/>
    </row>
    <row r="21" spans="2:38" ht="30" customHeight="1">
      <c r="B21" s="25">
        <v>11</v>
      </c>
      <c r="C21" s="26" t="s">
        <v>102</v>
      </c>
      <c r="D21" s="27" t="s">
        <v>103</v>
      </c>
      <c r="E21" s="28" t="s">
        <v>100</v>
      </c>
      <c r="F21" s="29" t="s">
        <v>104</v>
      </c>
      <c r="G21" s="26" t="s">
        <v>66</v>
      </c>
      <c r="H21" s="30">
        <v>0</v>
      </c>
      <c r="I21" s="30" t="s">
        <v>27</v>
      </c>
      <c r="J21" s="30">
        <v>0</v>
      </c>
      <c r="K21" s="30" t="s">
        <v>27</v>
      </c>
      <c r="L21" s="37"/>
      <c r="M21" s="37"/>
      <c r="N21" s="37"/>
      <c r="O21" s="37"/>
      <c r="P21" s="32" t="s">
        <v>651</v>
      </c>
      <c r="Q21" s="33">
        <f t="shared" si="0"/>
        <v>0</v>
      </c>
      <c r="R21" s="34" t="str">
        <f t="shared" si="3"/>
        <v>F</v>
      </c>
      <c r="S21" s="35" t="str">
        <f t="shared" si="1"/>
        <v>Kém</v>
      </c>
      <c r="T21" s="36" t="str">
        <f t="shared" si="4"/>
        <v>Không đủ ĐKDT</v>
      </c>
      <c r="U21" s="3"/>
      <c r="V21" s="90" t="str">
        <f t="shared" si="2"/>
        <v>Học lại</v>
      </c>
      <c r="W21" s="73"/>
      <c r="X21" s="61"/>
      <c r="Y21" s="61"/>
      <c r="Z21" s="61"/>
      <c r="AA21" s="61"/>
      <c r="AB21" s="61"/>
      <c r="AC21" s="61"/>
      <c r="AD21" s="61"/>
      <c r="AE21" s="61"/>
      <c r="AF21" s="61"/>
      <c r="AG21" s="61"/>
      <c r="AH21" s="61"/>
      <c r="AI21" s="61"/>
      <c r="AJ21" s="61"/>
      <c r="AK21" s="61"/>
      <c r="AL21" s="2"/>
    </row>
    <row r="22" spans="2:38" ht="30" customHeight="1">
      <c r="B22" s="25">
        <v>12</v>
      </c>
      <c r="C22" s="26" t="s">
        <v>105</v>
      </c>
      <c r="D22" s="27" t="s">
        <v>95</v>
      </c>
      <c r="E22" s="28" t="s">
        <v>100</v>
      </c>
      <c r="F22" s="29" t="s">
        <v>106</v>
      </c>
      <c r="G22" s="26" t="s">
        <v>75</v>
      </c>
      <c r="H22" s="30">
        <v>5</v>
      </c>
      <c r="I22" s="30" t="s">
        <v>27</v>
      </c>
      <c r="J22" s="30">
        <v>5</v>
      </c>
      <c r="K22" s="30" t="s">
        <v>27</v>
      </c>
      <c r="L22" s="37"/>
      <c r="M22" s="37"/>
      <c r="N22" s="37"/>
      <c r="O22" s="37"/>
      <c r="P22" s="32">
        <v>2</v>
      </c>
      <c r="Q22" s="33">
        <f t="shared" si="0"/>
        <v>3.5</v>
      </c>
      <c r="R22" s="34" t="str">
        <f t="shared" si="3"/>
        <v>F</v>
      </c>
      <c r="S22" s="35" t="str">
        <f t="shared" si="1"/>
        <v>Kém</v>
      </c>
      <c r="T22" s="36" t="str">
        <f t="shared" si="4"/>
        <v/>
      </c>
      <c r="U22" s="3"/>
      <c r="V22" s="90" t="str">
        <f t="shared" si="2"/>
        <v>Học lại</v>
      </c>
      <c r="W22" s="73"/>
      <c r="X22" s="61"/>
      <c r="Y22" s="61"/>
      <c r="Z22" s="61"/>
      <c r="AA22" s="61"/>
      <c r="AB22" s="61"/>
      <c r="AC22" s="61"/>
      <c r="AD22" s="61"/>
      <c r="AE22" s="61"/>
      <c r="AF22" s="61"/>
      <c r="AG22" s="61"/>
      <c r="AH22" s="61"/>
      <c r="AI22" s="61"/>
      <c r="AJ22" s="61"/>
      <c r="AK22" s="61"/>
      <c r="AL22" s="2"/>
    </row>
    <row r="23" spans="2:38" ht="30" customHeight="1">
      <c r="B23" s="25">
        <v>13</v>
      </c>
      <c r="C23" s="26" t="s">
        <v>107</v>
      </c>
      <c r="D23" s="27" t="s">
        <v>108</v>
      </c>
      <c r="E23" s="28" t="s">
        <v>109</v>
      </c>
      <c r="F23" s="29" t="s">
        <v>110</v>
      </c>
      <c r="G23" s="26" t="s">
        <v>75</v>
      </c>
      <c r="H23" s="30">
        <v>8</v>
      </c>
      <c r="I23" s="30" t="s">
        <v>27</v>
      </c>
      <c r="J23" s="30">
        <v>9</v>
      </c>
      <c r="K23" s="30" t="s">
        <v>27</v>
      </c>
      <c r="L23" s="37"/>
      <c r="M23" s="37"/>
      <c r="N23" s="37"/>
      <c r="O23" s="37"/>
      <c r="P23" s="32">
        <v>4</v>
      </c>
      <c r="Q23" s="33">
        <f t="shared" si="0"/>
        <v>6.4</v>
      </c>
      <c r="R23" s="34" t="str">
        <f t="shared" si="3"/>
        <v>C</v>
      </c>
      <c r="S23" s="35" t="str">
        <f t="shared" si="1"/>
        <v>Trung bình</v>
      </c>
      <c r="T23" s="36" t="str">
        <f t="shared" si="4"/>
        <v/>
      </c>
      <c r="U23" s="3"/>
      <c r="V23" s="90" t="str">
        <f t="shared" si="2"/>
        <v>Đạt</v>
      </c>
      <c r="W23" s="73"/>
      <c r="X23" s="61"/>
      <c r="Y23" s="61"/>
      <c r="Z23" s="61"/>
      <c r="AA23" s="61"/>
      <c r="AB23" s="61"/>
      <c r="AC23" s="61"/>
      <c r="AD23" s="61"/>
      <c r="AE23" s="61"/>
      <c r="AF23" s="61"/>
      <c r="AG23" s="61"/>
      <c r="AH23" s="61"/>
      <c r="AI23" s="61"/>
      <c r="AJ23" s="61"/>
      <c r="AK23" s="61"/>
      <c r="AL23" s="2"/>
    </row>
    <row r="24" spans="2:38" ht="30" customHeight="1">
      <c r="B24" s="25">
        <v>14</v>
      </c>
      <c r="C24" s="26" t="s">
        <v>111</v>
      </c>
      <c r="D24" s="27" t="s">
        <v>112</v>
      </c>
      <c r="E24" s="28" t="s">
        <v>113</v>
      </c>
      <c r="F24" s="29" t="s">
        <v>114</v>
      </c>
      <c r="G24" s="26" t="s">
        <v>66</v>
      </c>
      <c r="H24" s="30">
        <v>3</v>
      </c>
      <c r="I24" s="30" t="s">
        <v>27</v>
      </c>
      <c r="J24" s="30">
        <v>3</v>
      </c>
      <c r="K24" s="30" t="s">
        <v>27</v>
      </c>
      <c r="L24" s="37"/>
      <c r="M24" s="37"/>
      <c r="N24" s="37"/>
      <c r="O24" s="37"/>
      <c r="P24" s="32">
        <v>1</v>
      </c>
      <c r="Q24" s="33">
        <f t="shared" si="0"/>
        <v>2</v>
      </c>
      <c r="R24" s="34" t="str">
        <f t="shared" si="3"/>
        <v>F</v>
      </c>
      <c r="S24" s="35" t="str">
        <f t="shared" si="1"/>
        <v>Kém</v>
      </c>
      <c r="T24" s="36" t="str">
        <f t="shared" si="4"/>
        <v/>
      </c>
      <c r="U24" s="3"/>
      <c r="V24" s="90" t="str">
        <f t="shared" si="2"/>
        <v>Học lại</v>
      </c>
      <c r="W24" s="73"/>
      <c r="X24" s="61"/>
      <c r="Y24" s="61"/>
      <c r="Z24" s="61"/>
      <c r="AA24" s="61"/>
      <c r="AB24" s="61"/>
      <c r="AC24" s="61"/>
      <c r="AD24" s="61"/>
      <c r="AE24" s="61"/>
      <c r="AF24" s="61"/>
      <c r="AG24" s="61"/>
      <c r="AH24" s="61"/>
      <c r="AI24" s="61"/>
      <c r="AJ24" s="61"/>
      <c r="AK24" s="61"/>
      <c r="AL24" s="2"/>
    </row>
    <row r="25" spans="2:38" ht="30" customHeight="1">
      <c r="B25" s="25">
        <v>15</v>
      </c>
      <c r="C25" s="26" t="s">
        <v>115</v>
      </c>
      <c r="D25" s="27" t="s">
        <v>116</v>
      </c>
      <c r="E25" s="28" t="s">
        <v>113</v>
      </c>
      <c r="F25" s="29" t="s">
        <v>117</v>
      </c>
      <c r="G25" s="26" t="s">
        <v>66</v>
      </c>
      <c r="H25" s="30">
        <v>0</v>
      </c>
      <c r="I25" s="30" t="s">
        <v>27</v>
      </c>
      <c r="J25" s="30">
        <v>0</v>
      </c>
      <c r="K25" s="30" t="s">
        <v>27</v>
      </c>
      <c r="L25" s="37"/>
      <c r="M25" s="37"/>
      <c r="N25" s="37"/>
      <c r="O25" s="37"/>
      <c r="P25" s="32" t="s">
        <v>651</v>
      </c>
      <c r="Q25" s="33">
        <f t="shared" si="0"/>
        <v>0</v>
      </c>
      <c r="R25" s="34" t="str">
        <f t="shared" si="3"/>
        <v>F</v>
      </c>
      <c r="S25" s="35" t="str">
        <f t="shared" si="1"/>
        <v>Kém</v>
      </c>
      <c r="T25" s="36" t="str">
        <f t="shared" si="4"/>
        <v>Không đủ ĐKDT</v>
      </c>
      <c r="U25" s="3"/>
      <c r="V25" s="90" t="str">
        <f t="shared" si="2"/>
        <v>Học lại</v>
      </c>
      <c r="W25" s="73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2"/>
    </row>
    <row r="26" spans="2:38" ht="30" customHeight="1">
      <c r="B26" s="25">
        <v>16</v>
      </c>
      <c r="C26" s="26" t="s">
        <v>118</v>
      </c>
      <c r="D26" s="27" t="s">
        <v>119</v>
      </c>
      <c r="E26" s="28" t="s">
        <v>120</v>
      </c>
      <c r="F26" s="29" t="s">
        <v>121</v>
      </c>
      <c r="G26" s="26" t="s">
        <v>66</v>
      </c>
      <c r="H26" s="30">
        <v>8.5</v>
      </c>
      <c r="I26" s="30" t="s">
        <v>27</v>
      </c>
      <c r="J26" s="30">
        <v>9</v>
      </c>
      <c r="K26" s="30" t="s">
        <v>27</v>
      </c>
      <c r="L26" s="37"/>
      <c r="M26" s="37"/>
      <c r="N26" s="37"/>
      <c r="O26" s="37"/>
      <c r="P26" s="32">
        <v>4</v>
      </c>
      <c r="Q26" s="33">
        <f t="shared" si="0"/>
        <v>6.5</v>
      </c>
      <c r="R26" s="34" t="str">
        <f t="shared" si="3"/>
        <v>C+</v>
      </c>
      <c r="S26" s="35" t="str">
        <f t="shared" si="1"/>
        <v>Trung bình</v>
      </c>
      <c r="T26" s="36" t="str">
        <f t="shared" si="4"/>
        <v/>
      </c>
      <c r="U26" s="3"/>
      <c r="V26" s="90" t="str">
        <f t="shared" si="2"/>
        <v>Đạt</v>
      </c>
      <c r="W26" s="73"/>
      <c r="X26" s="61"/>
      <c r="Y26" s="61"/>
      <c r="Z26" s="61"/>
      <c r="AA26" s="61"/>
      <c r="AB26" s="61"/>
      <c r="AC26" s="61"/>
      <c r="AD26" s="61"/>
      <c r="AE26" s="61"/>
      <c r="AF26" s="61"/>
      <c r="AG26" s="61"/>
      <c r="AH26" s="61"/>
      <c r="AI26" s="61"/>
      <c r="AJ26" s="61"/>
      <c r="AK26" s="61"/>
      <c r="AL26" s="2"/>
    </row>
    <row r="27" spans="2:38" ht="30" customHeight="1">
      <c r="B27" s="25">
        <v>17</v>
      </c>
      <c r="C27" s="26" t="s">
        <v>122</v>
      </c>
      <c r="D27" s="27" t="s">
        <v>123</v>
      </c>
      <c r="E27" s="28" t="s">
        <v>124</v>
      </c>
      <c r="F27" s="29" t="s">
        <v>125</v>
      </c>
      <c r="G27" s="26" t="s">
        <v>75</v>
      </c>
      <c r="H27" s="30">
        <v>8</v>
      </c>
      <c r="I27" s="30" t="s">
        <v>27</v>
      </c>
      <c r="J27" s="30">
        <v>9</v>
      </c>
      <c r="K27" s="30" t="s">
        <v>27</v>
      </c>
      <c r="L27" s="37"/>
      <c r="M27" s="37"/>
      <c r="N27" s="37"/>
      <c r="O27" s="37"/>
      <c r="P27" s="32">
        <v>2</v>
      </c>
      <c r="Q27" s="33">
        <f t="shared" si="0"/>
        <v>5.4</v>
      </c>
      <c r="R27" s="34" t="str">
        <f t="shared" si="3"/>
        <v>D+</v>
      </c>
      <c r="S27" s="35" t="str">
        <f t="shared" si="1"/>
        <v>Trung bình yếu</v>
      </c>
      <c r="T27" s="36" t="str">
        <f t="shared" si="4"/>
        <v/>
      </c>
      <c r="U27" s="3"/>
      <c r="V27" s="90" t="str">
        <f t="shared" si="2"/>
        <v>Đạt</v>
      </c>
      <c r="W27" s="73"/>
      <c r="X27" s="61"/>
      <c r="Y27" s="61"/>
      <c r="Z27" s="61"/>
      <c r="AA27" s="61"/>
      <c r="AB27" s="61"/>
      <c r="AC27" s="61"/>
      <c r="AD27" s="61"/>
      <c r="AE27" s="61"/>
      <c r="AF27" s="61"/>
      <c r="AG27" s="61"/>
      <c r="AH27" s="61"/>
      <c r="AI27" s="61"/>
      <c r="AJ27" s="61"/>
      <c r="AK27" s="61"/>
      <c r="AL27" s="2"/>
    </row>
    <row r="28" spans="2:38" ht="30" customHeight="1">
      <c r="B28" s="25">
        <v>18</v>
      </c>
      <c r="C28" s="26" t="s">
        <v>126</v>
      </c>
      <c r="D28" s="27" t="s">
        <v>127</v>
      </c>
      <c r="E28" s="28" t="s">
        <v>128</v>
      </c>
      <c r="F28" s="29" t="s">
        <v>129</v>
      </c>
      <c r="G28" s="26" t="s">
        <v>75</v>
      </c>
      <c r="H28" s="30">
        <v>8</v>
      </c>
      <c r="I28" s="30" t="s">
        <v>27</v>
      </c>
      <c r="J28" s="30">
        <v>9</v>
      </c>
      <c r="K28" s="30" t="s">
        <v>27</v>
      </c>
      <c r="L28" s="37"/>
      <c r="M28" s="37"/>
      <c r="N28" s="37"/>
      <c r="O28" s="37"/>
      <c r="P28" s="32">
        <v>1</v>
      </c>
      <c r="Q28" s="33">
        <f t="shared" si="0"/>
        <v>4.9000000000000004</v>
      </c>
      <c r="R28" s="34" t="str">
        <f t="shared" si="3"/>
        <v>D</v>
      </c>
      <c r="S28" s="35" t="str">
        <f t="shared" si="1"/>
        <v>Trung bình yếu</v>
      </c>
      <c r="T28" s="36" t="str">
        <f t="shared" si="4"/>
        <v/>
      </c>
      <c r="U28" s="3"/>
      <c r="V28" s="90" t="str">
        <f t="shared" si="2"/>
        <v>Đạt</v>
      </c>
      <c r="W28" s="73"/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61"/>
      <c r="AI28" s="61"/>
      <c r="AJ28" s="61"/>
      <c r="AK28" s="61"/>
      <c r="AL28" s="2"/>
    </row>
    <row r="29" spans="2:38" ht="30" customHeight="1">
      <c r="B29" s="25">
        <v>19</v>
      </c>
      <c r="C29" s="26" t="s">
        <v>130</v>
      </c>
      <c r="D29" s="27" t="s">
        <v>131</v>
      </c>
      <c r="E29" s="28" t="s">
        <v>132</v>
      </c>
      <c r="F29" s="29" t="s">
        <v>133</v>
      </c>
      <c r="G29" s="26" t="s">
        <v>75</v>
      </c>
      <c r="H29" s="30">
        <v>7</v>
      </c>
      <c r="I29" s="30" t="s">
        <v>27</v>
      </c>
      <c r="J29" s="30">
        <v>9</v>
      </c>
      <c r="K29" s="30" t="s">
        <v>27</v>
      </c>
      <c r="L29" s="37"/>
      <c r="M29" s="37"/>
      <c r="N29" s="37"/>
      <c r="O29" s="37"/>
      <c r="P29" s="32">
        <v>0</v>
      </c>
      <c r="Q29" s="33">
        <f t="shared" si="0"/>
        <v>4.3</v>
      </c>
      <c r="R29" s="34" t="str">
        <f t="shared" si="3"/>
        <v>D</v>
      </c>
      <c r="S29" s="35" t="str">
        <f t="shared" si="1"/>
        <v>Trung bình yếu</v>
      </c>
      <c r="T29" s="36" t="str">
        <f t="shared" si="4"/>
        <v/>
      </c>
      <c r="U29" s="3"/>
      <c r="V29" s="90" t="str">
        <f t="shared" si="2"/>
        <v>Đạt</v>
      </c>
      <c r="W29" s="73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2"/>
    </row>
    <row r="30" spans="2:38" ht="30" customHeight="1">
      <c r="B30" s="25">
        <v>20</v>
      </c>
      <c r="C30" s="26" t="s">
        <v>134</v>
      </c>
      <c r="D30" s="27" t="s">
        <v>135</v>
      </c>
      <c r="E30" s="28" t="s">
        <v>132</v>
      </c>
      <c r="F30" s="29" t="s">
        <v>136</v>
      </c>
      <c r="G30" s="26" t="s">
        <v>97</v>
      </c>
      <c r="H30" s="30">
        <v>8</v>
      </c>
      <c r="I30" s="30" t="s">
        <v>27</v>
      </c>
      <c r="J30" s="30">
        <v>9</v>
      </c>
      <c r="K30" s="30" t="s">
        <v>27</v>
      </c>
      <c r="L30" s="37"/>
      <c r="M30" s="37"/>
      <c r="N30" s="37"/>
      <c r="O30" s="37"/>
      <c r="P30" s="32">
        <v>2</v>
      </c>
      <c r="Q30" s="33">
        <f t="shared" si="0"/>
        <v>5.4</v>
      </c>
      <c r="R30" s="34" t="str">
        <f t="shared" si="3"/>
        <v>D+</v>
      </c>
      <c r="S30" s="35" t="str">
        <f t="shared" si="1"/>
        <v>Trung bình yếu</v>
      </c>
      <c r="T30" s="36" t="str">
        <f t="shared" si="4"/>
        <v/>
      </c>
      <c r="U30" s="3"/>
      <c r="V30" s="90" t="str">
        <f t="shared" si="2"/>
        <v>Đạt</v>
      </c>
      <c r="W30" s="73"/>
      <c r="X30" s="61"/>
      <c r="Y30" s="61"/>
      <c r="Z30" s="61"/>
      <c r="AA30" s="61"/>
      <c r="AB30" s="61"/>
      <c r="AC30" s="61"/>
      <c r="AD30" s="61"/>
      <c r="AE30" s="61"/>
      <c r="AF30" s="61"/>
      <c r="AG30" s="61"/>
      <c r="AH30" s="61"/>
      <c r="AI30" s="61"/>
      <c r="AJ30" s="61"/>
      <c r="AK30" s="61"/>
      <c r="AL30" s="2"/>
    </row>
    <row r="31" spans="2:38" ht="30" customHeight="1">
      <c r="B31" s="25">
        <v>21</v>
      </c>
      <c r="C31" s="26" t="s">
        <v>137</v>
      </c>
      <c r="D31" s="27" t="s">
        <v>95</v>
      </c>
      <c r="E31" s="28" t="s">
        <v>138</v>
      </c>
      <c r="F31" s="29" t="s">
        <v>121</v>
      </c>
      <c r="G31" s="26" t="s">
        <v>66</v>
      </c>
      <c r="H31" s="30">
        <v>8</v>
      </c>
      <c r="I31" s="30" t="s">
        <v>27</v>
      </c>
      <c r="J31" s="30">
        <v>9</v>
      </c>
      <c r="K31" s="30" t="s">
        <v>27</v>
      </c>
      <c r="L31" s="37"/>
      <c r="M31" s="37"/>
      <c r="N31" s="37"/>
      <c r="O31" s="37"/>
      <c r="P31" s="32">
        <v>2</v>
      </c>
      <c r="Q31" s="33">
        <f t="shared" si="0"/>
        <v>5.4</v>
      </c>
      <c r="R31" s="34" t="str">
        <f t="shared" si="3"/>
        <v>D+</v>
      </c>
      <c r="S31" s="35" t="str">
        <f t="shared" si="1"/>
        <v>Trung bình yếu</v>
      </c>
      <c r="T31" s="36" t="str">
        <f t="shared" si="4"/>
        <v/>
      </c>
      <c r="U31" s="3"/>
      <c r="V31" s="90" t="str">
        <f t="shared" si="2"/>
        <v>Đạt</v>
      </c>
      <c r="W31" s="73"/>
      <c r="X31" s="61"/>
      <c r="Y31" s="61"/>
      <c r="Z31" s="61"/>
      <c r="AA31" s="61"/>
      <c r="AB31" s="61"/>
      <c r="AC31" s="61"/>
      <c r="AD31" s="61"/>
      <c r="AE31" s="61"/>
      <c r="AF31" s="61"/>
      <c r="AG31" s="61"/>
      <c r="AH31" s="61"/>
      <c r="AI31" s="61"/>
      <c r="AJ31" s="61"/>
      <c r="AK31" s="61"/>
      <c r="AL31" s="2"/>
    </row>
    <row r="32" spans="2:38" ht="30" customHeight="1">
      <c r="B32" s="25">
        <v>22</v>
      </c>
      <c r="C32" s="26" t="s">
        <v>139</v>
      </c>
      <c r="D32" s="27" t="s">
        <v>140</v>
      </c>
      <c r="E32" s="28" t="s">
        <v>138</v>
      </c>
      <c r="F32" s="29" t="s">
        <v>141</v>
      </c>
      <c r="G32" s="26" t="s">
        <v>75</v>
      </c>
      <c r="H32" s="30">
        <v>8</v>
      </c>
      <c r="I32" s="30" t="s">
        <v>27</v>
      </c>
      <c r="J32" s="30">
        <v>9</v>
      </c>
      <c r="K32" s="30" t="s">
        <v>27</v>
      </c>
      <c r="L32" s="37"/>
      <c r="M32" s="37"/>
      <c r="N32" s="37"/>
      <c r="O32" s="37"/>
      <c r="P32" s="32">
        <v>0</v>
      </c>
      <c r="Q32" s="33">
        <f t="shared" si="0"/>
        <v>4.4000000000000004</v>
      </c>
      <c r="R32" s="34" t="str">
        <f t="shared" si="3"/>
        <v>D</v>
      </c>
      <c r="S32" s="35" t="str">
        <f t="shared" si="1"/>
        <v>Trung bình yếu</v>
      </c>
      <c r="T32" s="36" t="str">
        <f t="shared" si="4"/>
        <v/>
      </c>
      <c r="U32" s="3"/>
      <c r="V32" s="90" t="str">
        <f t="shared" si="2"/>
        <v>Đạt</v>
      </c>
      <c r="W32" s="73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2"/>
    </row>
    <row r="33" spans="1:38" ht="30" customHeight="1">
      <c r="B33" s="25">
        <v>23</v>
      </c>
      <c r="C33" s="26" t="s">
        <v>142</v>
      </c>
      <c r="D33" s="27" t="s">
        <v>143</v>
      </c>
      <c r="E33" s="28" t="s">
        <v>144</v>
      </c>
      <c r="F33" s="29" t="s">
        <v>145</v>
      </c>
      <c r="G33" s="26" t="s">
        <v>66</v>
      </c>
      <c r="H33" s="30">
        <v>7</v>
      </c>
      <c r="I33" s="30" t="s">
        <v>27</v>
      </c>
      <c r="J33" s="30">
        <v>7</v>
      </c>
      <c r="K33" s="30" t="s">
        <v>27</v>
      </c>
      <c r="L33" s="37"/>
      <c r="M33" s="37"/>
      <c r="N33" s="37"/>
      <c r="O33" s="37"/>
      <c r="P33" s="32">
        <v>1</v>
      </c>
      <c r="Q33" s="33">
        <f t="shared" si="0"/>
        <v>4</v>
      </c>
      <c r="R33" s="34" t="str">
        <f t="shared" si="3"/>
        <v>D</v>
      </c>
      <c r="S33" s="35" t="str">
        <f t="shared" si="1"/>
        <v>Trung bình yếu</v>
      </c>
      <c r="T33" s="36" t="str">
        <f t="shared" si="4"/>
        <v/>
      </c>
      <c r="U33" s="3"/>
      <c r="V33" s="90" t="str">
        <f t="shared" si="2"/>
        <v>Đạt</v>
      </c>
      <c r="W33" s="73"/>
      <c r="X33" s="61"/>
      <c r="Y33" s="61"/>
      <c r="Z33" s="61"/>
      <c r="AA33" s="61"/>
      <c r="AB33" s="61"/>
      <c r="AC33" s="61"/>
      <c r="AD33" s="61"/>
      <c r="AE33" s="61"/>
      <c r="AF33" s="61"/>
      <c r="AG33" s="61"/>
      <c r="AH33" s="61"/>
      <c r="AI33" s="61"/>
      <c r="AJ33" s="61"/>
      <c r="AK33" s="61"/>
      <c r="AL33" s="2"/>
    </row>
    <row r="34" spans="1:38" ht="30" customHeight="1">
      <c r="B34" s="25">
        <v>24</v>
      </c>
      <c r="C34" s="26" t="s">
        <v>146</v>
      </c>
      <c r="D34" s="27" t="s">
        <v>147</v>
      </c>
      <c r="E34" s="28" t="s">
        <v>148</v>
      </c>
      <c r="F34" s="29" t="s">
        <v>149</v>
      </c>
      <c r="G34" s="26" t="s">
        <v>75</v>
      </c>
      <c r="H34" s="30">
        <v>0</v>
      </c>
      <c r="I34" s="30" t="s">
        <v>27</v>
      </c>
      <c r="J34" s="30">
        <v>0</v>
      </c>
      <c r="K34" s="30" t="s">
        <v>27</v>
      </c>
      <c r="L34" s="37"/>
      <c r="M34" s="37"/>
      <c r="N34" s="37"/>
      <c r="O34" s="37"/>
      <c r="P34" s="32" t="s">
        <v>651</v>
      </c>
      <c r="Q34" s="33">
        <f t="shared" si="0"/>
        <v>0</v>
      </c>
      <c r="R34" s="34" t="str">
        <f t="shared" si="3"/>
        <v>F</v>
      </c>
      <c r="S34" s="35" t="str">
        <f t="shared" si="1"/>
        <v>Kém</v>
      </c>
      <c r="T34" s="36" t="str">
        <f t="shared" si="4"/>
        <v>Không đủ ĐKDT</v>
      </c>
      <c r="U34" s="3"/>
      <c r="V34" s="90" t="str">
        <f t="shared" si="2"/>
        <v>Học lại</v>
      </c>
      <c r="W34" s="73"/>
      <c r="X34" s="61"/>
      <c r="Y34" s="61"/>
      <c r="Z34" s="61"/>
      <c r="AA34" s="61"/>
      <c r="AB34" s="61"/>
      <c r="AC34" s="61"/>
      <c r="AD34" s="61"/>
      <c r="AE34" s="61"/>
      <c r="AF34" s="61"/>
      <c r="AG34" s="61"/>
      <c r="AH34" s="61"/>
      <c r="AI34" s="61"/>
      <c r="AJ34" s="61"/>
      <c r="AK34" s="61"/>
      <c r="AL34" s="2"/>
    </row>
    <row r="35" spans="1:38" ht="30" customHeight="1">
      <c r="B35" s="25">
        <v>25</v>
      </c>
      <c r="C35" s="26" t="s">
        <v>150</v>
      </c>
      <c r="D35" s="27" t="s">
        <v>103</v>
      </c>
      <c r="E35" s="28" t="s">
        <v>151</v>
      </c>
      <c r="F35" s="29" t="s">
        <v>152</v>
      </c>
      <c r="G35" s="26" t="s">
        <v>97</v>
      </c>
      <c r="H35" s="30">
        <v>3</v>
      </c>
      <c r="I35" s="30" t="s">
        <v>27</v>
      </c>
      <c r="J35" s="30">
        <v>3</v>
      </c>
      <c r="K35" s="30" t="s">
        <v>27</v>
      </c>
      <c r="L35" s="37"/>
      <c r="M35" s="37"/>
      <c r="N35" s="37"/>
      <c r="O35" s="37"/>
      <c r="P35" s="32">
        <v>3</v>
      </c>
      <c r="Q35" s="33">
        <f t="shared" si="0"/>
        <v>3</v>
      </c>
      <c r="R35" s="34" t="str">
        <f t="shared" si="3"/>
        <v>F</v>
      </c>
      <c r="S35" s="35" t="str">
        <f t="shared" si="1"/>
        <v>Kém</v>
      </c>
      <c r="T35" s="36" t="str">
        <f t="shared" si="4"/>
        <v/>
      </c>
      <c r="U35" s="3"/>
      <c r="V35" s="90" t="str">
        <f t="shared" si="2"/>
        <v>Học lại</v>
      </c>
      <c r="W35" s="73"/>
      <c r="X35" s="61"/>
      <c r="Y35" s="61"/>
      <c r="Z35" s="61"/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1"/>
      <c r="AL35" s="2"/>
    </row>
    <row r="36" spans="1:38" ht="30" customHeight="1">
      <c r="B36" s="25">
        <v>26</v>
      </c>
      <c r="C36" s="26" t="s">
        <v>153</v>
      </c>
      <c r="D36" s="27" t="s">
        <v>154</v>
      </c>
      <c r="E36" s="28" t="s">
        <v>155</v>
      </c>
      <c r="F36" s="29" t="s">
        <v>156</v>
      </c>
      <c r="G36" s="26" t="s">
        <v>75</v>
      </c>
      <c r="H36" s="30">
        <v>3</v>
      </c>
      <c r="I36" s="30" t="s">
        <v>27</v>
      </c>
      <c r="J36" s="30">
        <v>3</v>
      </c>
      <c r="K36" s="30" t="s">
        <v>27</v>
      </c>
      <c r="L36" s="37"/>
      <c r="M36" s="37"/>
      <c r="N36" s="37"/>
      <c r="O36" s="37"/>
      <c r="P36" s="32">
        <v>0</v>
      </c>
      <c r="Q36" s="33">
        <f t="shared" si="0"/>
        <v>1.5</v>
      </c>
      <c r="R36" s="34" t="str">
        <f t="shared" si="3"/>
        <v>F</v>
      </c>
      <c r="S36" s="35" t="str">
        <f t="shared" si="1"/>
        <v>Kém</v>
      </c>
      <c r="T36" s="36" t="str">
        <f t="shared" si="4"/>
        <v/>
      </c>
      <c r="U36" s="3"/>
      <c r="V36" s="90" t="str">
        <f t="shared" si="2"/>
        <v>Học lại</v>
      </c>
      <c r="W36" s="73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2"/>
    </row>
    <row r="37" spans="1:38" ht="30" customHeight="1">
      <c r="B37" s="25">
        <v>27</v>
      </c>
      <c r="C37" s="26" t="s">
        <v>157</v>
      </c>
      <c r="D37" s="27" t="s">
        <v>158</v>
      </c>
      <c r="E37" s="28" t="s">
        <v>159</v>
      </c>
      <c r="F37" s="29" t="s">
        <v>160</v>
      </c>
      <c r="G37" s="26" t="s">
        <v>75</v>
      </c>
      <c r="H37" s="30">
        <v>8.5</v>
      </c>
      <c r="I37" s="30" t="s">
        <v>27</v>
      </c>
      <c r="J37" s="30">
        <v>9</v>
      </c>
      <c r="K37" s="30" t="s">
        <v>27</v>
      </c>
      <c r="L37" s="37"/>
      <c r="M37" s="37"/>
      <c r="N37" s="37"/>
      <c r="O37" s="37"/>
      <c r="P37" s="32">
        <v>4</v>
      </c>
      <c r="Q37" s="33">
        <f t="shared" si="0"/>
        <v>6.5</v>
      </c>
      <c r="R37" s="34" t="str">
        <f t="shared" si="3"/>
        <v>C+</v>
      </c>
      <c r="S37" s="35" t="str">
        <f t="shared" si="1"/>
        <v>Trung bình</v>
      </c>
      <c r="T37" s="36" t="str">
        <f t="shared" si="4"/>
        <v/>
      </c>
      <c r="U37" s="3"/>
      <c r="V37" s="90" t="str">
        <f t="shared" si="2"/>
        <v>Đạt</v>
      </c>
      <c r="W37" s="73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2"/>
    </row>
    <row r="38" spans="1:38" ht="30" customHeight="1">
      <c r="B38" s="25">
        <v>28</v>
      </c>
      <c r="C38" s="26" t="s">
        <v>161</v>
      </c>
      <c r="D38" s="27" t="s">
        <v>162</v>
      </c>
      <c r="E38" s="28" t="s">
        <v>159</v>
      </c>
      <c r="F38" s="29" t="s">
        <v>163</v>
      </c>
      <c r="G38" s="26" t="s">
        <v>97</v>
      </c>
      <c r="H38" s="30">
        <v>0</v>
      </c>
      <c r="I38" s="30" t="s">
        <v>27</v>
      </c>
      <c r="J38" s="30">
        <v>0</v>
      </c>
      <c r="K38" s="30" t="s">
        <v>27</v>
      </c>
      <c r="L38" s="37"/>
      <c r="M38" s="37"/>
      <c r="N38" s="37"/>
      <c r="O38" s="37"/>
      <c r="P38" s="32" t="s">
        <v>651</v>
      </c>
      <c r="Q38" s="33">
        <f t="shared" si="0"/>
        <v>0</v>
      </c>
      <c r="R38" s="34" t="str">
        <f t="shared" si="3"/>
        <v>F</v>
      </c>
      <c r="S38" s="35" t="str">
        <f t="shared" si="1"/>
        <v>Kém</v>
      </c>
      <c r="T38" s="36" t="str">
        <f t="shared" si="4"/>
        <v>Không đủ ĐKDT</v>
      </c>
      <c r="U38" s="3"/>
      <c r="V38" s="90" t="str">
        <f t="shared" si="2"/>
        <v>Học lại</v>
      </c>
      <c r="W38" s="73"/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2"/>
    </row>
    <row r="39" spans="1:38" ht="30" customHeight="1">
      <c r="B39" s="25">
        <v>29</v>
      </c>
      <c r="C39" s="26" t="s">
        <v>164</v>
      </c>
      <c r="D39" s="27" t="s">
        <v>127</v>
      </c>
      <c r="E39" s="28" t="s">
        <v>165</v>
      </c>
      <c r="F39" s="29" t="s">
        <v>65</v>
      </c>
      <c r="G39" s="26" t="s">
        <v>75</v>
      </c>
      <c r="H39" s="30">
        <v>6</v>
      </c>
      <c r="I39" s="30" t="s">
        <v>27</v>
      </c>
      <c r="J39" s="30">
        <v>7</v>
      </c>
      <c r="K39" s="30" t="s">
        <v>27</v>
      </c>
      <c r="L39" s="37"/>
      <c r="M39" s="37"/>
      <c r="N39" s="37"/>
      <c r="O39" s="37"/>
      <c r="P39" s="32">
        <v>1</v>
      </c>
      <c r="Q39" s="33">
        <f t="shared" si="0"/>
        <v>3.9</v>
      </c>
      <c r="R39" s="34" t="str">
        <f t="shared" si="3"/>
        <v>F</v>
      </c>
      <c r="S39" s="35" t="str">
        <f t="shared" si="1"/>
        <v>Kém</v>
      </c>
      <c r="T39" s="36" t="str">
        <f t="shared" si="4"/>
        <v/>
      </c>
      <c r="U39" s="3"/>
      <c r="V39" s="90" t="str">
        <f t="shared" si="2"/>
        <v>Học lại</v>
      </c>
      <c r="W39" s="73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2"/>
    </row>
    <row r="40" spans="1:38" ht="30" customHeight="1">
      <c r="B40" s="25">
        <v>30</v>
      </c>
      <c r="C40" s="26" t="s">
        <v>166</v>
      </c>
      <c r="D40" s="27" t="s">
        <v>167</v>
      </c>
      <c r="E40" s="28" t="s">
        <v>168</v>
      </c>
      <c r="F40" s="29" t="s">
        <v>169</v>
      </c>
      <c r="G40" s="26" t="s">
        <v>66</v>
      </c>
      <c r="H40" s="30">
        <v>8.5</v>
      </c>
      <c r="I40" s="30" t="s">
        <v>27</v>
      </c>
      <c r="J40" s="30">
        <v>9</v>
      </c>
      <c r="K40" s="30" t="s">
        <v>27</v>
      </c>
      <c r="L40" s="37"/>
      <c r="M40" s="37"/>
      <c r="N40" s="37"/>
      <c r="O40" s="37"/>
      <c r="P40" s="32">
        <v>3</v>
      </c>
      <c r="Q40" s="33">
        <f t="shared" si="0"/>
        <v>6</v>
      </c>
      <c r="R40" s="34" t="str">
        <f t="shared" si="3"/>
        <v>C</v>
      </c>
      <c r="S40" s="35" t="str">
        <f t="shared" si="1"/>
        <v>Trung bình</v>
      </c>
      <c r="T40" s="36" t="str">
        <f t="shared" si="4"/>
        <v/>
      </c>
      <c r="U40" s="3"/>
      <c r="V40" s="90" t="str">
        <f t="shared" si="2"/>
        <v>Đạt</v>
      </c>
      <c r="W40" s="73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2"/>
    </row>
    <row r="41" spans="1:38" ht="30" customHeight="1">
      <c r="B41" s="25">
        <v>31</v>
      </c>
      <c r="C41" s="26" t="s">
        <v>170</v>
      </c>
      <c r="D41" s="27" t="s">
        <v>103</v>
      </c>
      <c r="E41" s="28" t="s">
        <v>171</v>
      </c>
      <c r="F41" s="29" t="s">
        <v>172</v>
      </c>
      <c r="G41" s="26" t="s">
        <v>66</v>
      </c>
      <c r="H41" s="30">
        <v>8</v>
      </c>
      <c r="I41" s="30" t="s">
        <v>27</v>
      </c>
      <c r="J41" s="30">
        <v>9</v>
      </c>
      <c r="K41" s="30" t="s">
        <v>27</v>
      </c>
      <c r="L41" s="37"/>
      <c r="M41" s="37"/>
      <c r="N41" s="37"/>
      <c r="O41" s="37"/>
      <c r="P41" s="32">
        <v>1</v>
      </c>
      <c r="Q41" s="33">
        <f t="shared" si="0"/>
        <v>4.9000000000000004</v>
      </c>
      <c r="R41" s="34" t="str">
        <f t="shared" si="3"/>
        <v>D</v>
      </c>
      <c r="S41" s="35" t="str">
        <f t="shared" si="1"/>
        <v>Trung bình yếu</v>
      </c>
      <c r="T41" s="36" t="str">
        <f t="shared" si="4"/>
        <v/>
      </c>
      <c r="U41" s="3"/>
      <c r="V41" s="90" t="str">
        <f t="shared" si="2"/>
        <v>Đạt</v>
      </c>
      <c r="W41" s="73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2"/>
    </row>
    <row r="42" spans="1:38" ht="30" customHeight="1">
      <c r="B42" s="25">
        <v>32</v>
      </c>
      <c r="C42" s="26" t="s">
        <v>173</v>
      </c>
      <c r="D42" s="27" t="s">
        <v>174</v>
      </c>
      <c r="E42" s="28" t="s">
        <v>175</v>
      </c>
      <c r="F42" s="29" t="s">
        <v>176</v>
      </c>
      <c r="G42" s="26" t="s">
        <v>97</v>
      </c>
      <c r="H42" s="30">
        <v>6</v>
      </c>
      <c r="I42" s="30" t="s">
        <v>27</v>
      </c>
      <c r="J42" s="30">
        <v>9</v>
      </c>
      <c r="K42" s="30" t="s">
        <v>27</v>
      </c>
      <c r="L42" s="37"/>
      <c r="M42" s="37"/>
      <c r="N42" s="37"/>
      <c r="O42" s="37"/>
      <c r="P42" s="32">
        <v>3</v>
      </c>
      <c r="Q42" s="33">
        <f t="shared" si="0"/>
        <v>5.7</v>
      </c>
      <c r="R42" s="34" t="str">
        <f t="shared" si="3"/>
        <v>C</v>
      </c>
      <c r="S42" s="35" t="str">
        <f t="shared" si="1"/>
        <v>Trung bình</v>
      </c>
      <c r="T42" s="36" t="str">
        <f t="shared" si="4"/>
        <v/>
      </c>
      <c r="U42" s="3"/>
      <c r="V42" s="90" t="str">
        <f t="shared" si="2"/>
        <v>Đạt</v>
      </c>
      <c r="W42" s="73"/>
      <c r="X42" s="61"/>
      <c r="Y42" s="61"/>
      <c r="Z42" s="61"/>
      <c r="AA42" s="61"/>
      <c r="AB42" s="61"/>
      <c r="AC42" s="61"/>
      <c r="AD42" s="61"/>
      <c r="AE42" s="61"/>
      <c r="AF42" s="61"/>
      <c r="AG42" s="61"/>
      <c r="AH42" s="61"/>
      <c r="AI42" s="61"/>
      <c r="AJ42" s="61"/>
      <c r="AK42" s="61"/>
      <c r="AL42" s="2"/>
    </row>
    <row r="43" spans="1:38" ht="7.5" customHeight="1">
      <c r="A43" s="2"/>
      <c r="B43" s="38"/>
      <c r="C43" s="39"/>
      <c r="D43" s="39"/>
      <c r="E43" s="40"/>
      <c r="F43" s="40"/>
      <c r="G43" s="40"/>
      <c r="H43" s="41"/>
      <c r="I43" s="42"/>
      <c r="J43" s="42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3"/>
    </row>
    <row r="44" spans="1:38" ht="16.5">
      <c r="A44" s="2"/>
      <c r="B44" s="124" t="s">
        <v>28</v>
      </c>
      <c r="C44" s="124"/>
      <c r="D44" s="39"/>
      <c r="E44" s="40"/>
      <c r="F44" s="40"/>
      <c r="G44" s="40"/>
      <c r="H44" s="41"/>
      <c r="I44" s="42"/>
      <c r="J44" s="42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3"/>
    </row>
    <row r="45" spans="1:38" ht="16.5" customHeight="1">
      <c r="A45" s="2"/>
      <c r="B45" s="44" t="s">
        <v>29</v>
      </c>
      <c r="C45" s="44"/>
      <c r="D45" s="45">
        <f>+$Y$9</f>
        <v>32</v>
      </c>
      <c r="E45" s="46" t="s">
        <v>30</v>
      </c>
      <c r="F45" s="46"/>
      <c r="G45" s="117" t="s">
        <v>31</v>
      </c>
      <c r="H45" s="117"/>
      <c r="I45" s="117"/>
      <c r="J45" s="117"/>
      <c r="K45" s="117"/>
      <c r="L45" s="117"/>
      <c r="M45" s="117"/>
      <c r="N45" s="117"/>
      <c r="O45" s="117"/>
      <c r="P45" s="47">
        <f>$Y$9 -COUNTIF($T$10:$T$232,"Vắng") -COUNTIF($T$10:$T$232,"Vắng có phép") - COUNTIF($T$10:$T$232,"Đình chỉ thi") - COUNTIF($T$10:$T$232,"Không đủ ĐKDT")</f>
        <v>26</v>
      </c>
      <c r="Q45" s="47"/>
      <c r="R45" s="48"/>
      <c r="S45" s="49"/>
      <c r="T45" s="49" t="s">
        <v>30</v>
      </c>
      <c r="U45" s="3"/>
    </row>
    <row r="46" spans="1:38" ht="16.5" customHeight="1">
      <c r="A46" s="2"/>
      <c r="B46" s="44" t="s">
        <v>32</v>
      </c>
      <c r="C46" s="44"/>
      <c r="D46" s="45">
        <f>+$AJ$9</f>
        <v>21</v>
      </c>
      <c r="E46" s="46" t="s">
        <v>30</v>
      </c>
      <c r="F46" s="46"/>
      <c r="G46" s="117" t="s">
        <v>33</v>
      </c>
      <c r="H46" s="117"/>
      <c r="I46" s="117"/>
      <c r="J46" s="117"/>
      <c r="K46" s="117"/>
      <c r="L46" s="117"/>
      <c r="M46" s="117"/>
      <c r="N46" s="117"/>
      <c r="O46" s="117"/>
      <c r="P46" s="50">
        <f>COUNTIF($T$10:$T$108,"Vắng")</f>
        <v>0</v>
      </c>
      <c r="Q46" s="50"/>
      <c r="R46" s="51"/>
      <c r="S46" s="49"/>
      <c r="T46" s="49" t="s">
        <v>30</v>
      </c>
      <c r="U46" s="3"/>
    </row>
    <row r="47" spans="1:38" ht="16.5" customHeight="1">
      <c r="A47" s="2"/>
      <c r="B47" s="44" t="s">
        <v>45</v>
      </c>
      <c r="C47" s="44"/>
      <c r="D47" s="84">
        <f>COUNTIF(V11:V42,"Học lại")</f>
        <v>11</v>
      </c>
      <c r="E47" s="46" t="s">
        <v>30</v>
      </c>
      <c r="F47" s="46"/>
      <c r="G47" s="117" t="s">
        <v>46</v>
      </c>
      <c r="H47" s="117"/>
      <c r="I47" s="117"/>
      <c r="J47" s="117"/>
      <c r="K47" s="117"/>
      <c r="L47" s="117"/>
      <c r="M47" s="117"/>
      <c r="N47" s="117"/>
      <c r="O47" s="117"/>
      <c r="P47" s="47">
        <f>COUNTIF($T$10:$T$108,"Vắng có phép")</f>
        <v>0</v>
      </c>
      <c r="Q47" s="47"/>
      <c r="R47" s="48"/>
      <c r="S47" s="49"/>
      <c r="T47" s="49" t="s">
        <v>30</v>
      </c>
      <c r="U47" s="3"/>
    </row>
    <row r="48" spans="1:38" ht="3" customHeight="1">
      <c r="A48" s="2"/>
      <c r="B48" s="38"/>
      <c r="C48" s="39"/>
      <c r="D48" s="39"/>
      <c r="E48" s="40"/>
      <c r="F48" s="40"/>
      <c r="G48" s="40"/>
      <c r="H48" s="41"/>
      <c r="I48" s="42"/>
      <c r="J48" s="42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3"/>
    </row>
    <row r="49" spans="1:38">
      <c r="B49" s="85" t="s">
        <v>34</v>
      </c>
      <c r="C49" s="85"/>
      <c r="D49" s="86">
        <f>COUNTIF(V11:V42,"Thi lại")</f>
        <v>0</v>
      </c>
      <c r="E49" s="87" t="s">
        <v>30</v>
      </c>
      <c r="F49" s="3"/>
      <c r="G49" s="3"/>
      <c r="H49" s="3"/>
      <c r="I49" s="3"/>
      <c r="J49" s="125"/>
      <c r="K49" s="125"/>
      <c r="L49" s="125"/>
      <c r="M49" s="125"/>
      <c r="N49" s="125"/>
      <c r="O49" s="125"/>
      <c r="P49" s="125"/>
      <c r="Q49" s="125"/>
      <c r="R49" s="125"/>
      <c r="S49" s="125"/>
      <c r="T49" s="125"/>
      <c r="U49" s="3"/>
    </row>
    <row r="50" spans="1:38">
      <c r="B50" s="85"/>
      <c r="C50" s="85"/>
      <c r="D50" s="86"/>
      <c r="E50" s="87"/>
      <c r="F50" s="3"/>
      <c r="G50" s="3"/>
      <c r="H50" s="3"/>
      <c r="I50" s="3"/>
      <c r="J50" s="125"/>
      <c r="K50" s="125"/>
      <c r="L50" s="125"/>
      <c r="M50" s="125"/>
      <c r="N50" s="125"/>
      <c r="O50" s="125"/>
      <c r="P50" s="125"/>
      <c r="Q50" s="125"/>
      <c r="R50" s="125"/>
      <c r="S50" s="125"/>
      <c r="T50" s="125"/>
      <c r="U50" s="3"/>
    </row>
    <row r="51" spans="1:38">
      <c r="A51" s="52"/>
      <c r="B51" s="126"/>
      <c r="C51" s="126"/>
      <c r="D51" s="126"/>
      <c r="E51" s="126"/>
      <c r="F51" s="126"/>
      <c r="G51" s="126"/>
      <c r="H51" s="126"/>
      <c r="I51" s="53"/>
      <c r="J51" s="127"/>
      <c r="K51" s="127"/>
      <c r="L51" s="127"/>
      <c r="M51" s="127"/>
      <c r="N51" s="127"/>
      <c r="O51" s="127"/>
      <c r="P51" s="127"/>
      <c r="Q51" s="127"/>
      <c r="R51" s="127"/>
      <c r="S51" s="127"/>
      <c r="T51" s="127"/>
      <c r="U51" s="3"/>
    </row>
    <row r="52" spans="1:38" ht="4.5" customHeight="1">
      <c r="A52" s="2"/>
      <c r="B52" s="38"/>
      <c r="C52" s="54"/>
      <c r="D52" s="54"/>
      <c r="E52" s="55"/>
      <c r="F52" s="55"/>
      <c r="G52" s="55"/>
      <c r="H52" s="56"/>
      <c r="I52" s="57"/>
      <c r="J52" s="57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38" s="2" customFormat="1">
      <c r="B53" s="126"/>
      <c r="C53" s="126"/>
      <c r="D53" s="128"/>
      <c r="E53" s="128"/>
      <c r="F53" s="128"/>
      <c r="G53" s="128"/>
      <c r="H53" s="128"/>
      <c r="I53" s="57"/>
      <c r="J53" s="57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3"/>
      <c r="V53" s="61"/>
      <c r="W53" s="60"/>
      <c r="X53" s="60"/>
      <c r="Y53" s="60"/>
      <c r="Z53" s="60"/>
      <c r="AA53" s="60"/>
      <c r="AB53" s="60"/>
      <c r="AC53" s="60"/>
      <c r="AD53" s="60"/>
      <c r="AE53" s="60"/>
      <c r="AF53" s="60"/>
      <c r="AG53" s="60"/>
      <c r="AH53" s="60"/>
      <c r="AI53" s="60"/>
      <c r="AJ53" s="60"/>
      <c r="AK53" s="60"/>
      <c r="AL53" s="60"/>
    </row>
    <row r="54" spans="1:38" s="2" customFormat="1">
      <c r="A54" s="1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61"/>
      <c r="W54" s="60"/>
      <c r="X54" s="60"/>
      <c r="Y54" s="60"/>
      <c r="Z54" s="60"/>
      <c r="AA54" s="60"/>
      <c r="AB54" s="60"/>
      <c r="AC54" s="60"/>
      <c r="AD54" s="60"/>
      <c r="AE54" s="60"/>
      <c r="AF54" s="60"/>
      <c r="AG54" s="60"/>
      <c r="AH54" s="60"/>
      <c r="AI54" s="60"/>
      <c r="AJ54" s="60"/>
      <c r="AK54" s="60"/>
      <c r="AL54" s="60"/>
    </row>
    <row r="55" spans="1:38" s="2" customFormat="1">
      <c r="A55" s="1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61"/>
      <c r="W55" s="60"/>
      <c r="X55" s="60"/>
      <c r="Y55" s="60"/>
      <c r="Z55" s="60"/>
      <c r="AA55" s="60"/>
      <c r="AB55" s="60"/>
      <c r="AC55" s="60"/>
      <c r="AD55" s="60"/>
      <c r="AE55" s="60"/>
      <c r="AF55" s="60"/>
      <c r="AG55" s="60"/>
      <c r="AH55" s="60"/>
      <c r="AI55" s="60"/>
      <c r="AJ55" s="60"/>
      <c r="AK55" s="60"/>
      <c r="AL55" s="60"/>
    </row>
    <row r="56" spans="1:38" s="2" customFormat="1">
      <c r="A56" s="1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61"/>
      <c r="W56" s="60"/>
      <c r="X56" s="60"/>
      <c r="Y56" s="60"/>
      <c r="Z56" s="60"/>
      <c r="AA56" s="60"/>
      <c r="AB56" s="60"/>
      <c r="AC56" s="60"/>
      <c r="AD56" s="60"/>
      <c r="AE56" s="60"/>
      <c r="AF56" s="60"/>
      <c r="AG56" s="60"/>
      <c r="AH56" s="60"/>
      <c r="AI56" s="60"/>
      <c r="AJ56" s="60"/>
      <c r="AK56" s="60"/>
      <c r="AL56" s="60"/>
    </row>
    <row r="57" spans="1:38" s="2" customFormat="1" ht="9.75" customHeight="1">
      <c r="A57" s="1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61"/>
      <c r="W57" s="60"/>
      <c r="X57" s="60"/>
      <c r="Y57" s="60"/>
      <c r="Z57" s="60"/>
      <c r="AA57" s="60"/>
      <c r="AB57" s="60"/>
      <c r="AC57" s="60"/>
      <c r="AD57" s="60"/>
      <c r="AE57" s="60"/>
      <c r="AF57" s="60"/>
      <c r="AG57" s="60"/>
      <c r="AH57" s="60"/>
      <c r="AI57" s="60"/>
      <c r="AJ57" s="60"/>
      <c r="AK57" s="60"/>
      <c r="AL57" s="60"/>
    </row>
    <row r="58" spans="1:38" s="2" customFormat="1" ht="3.75" customHeight="1">
      <c r="A58" s="1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61"/>
      <c r="W58" s="60"/>
      <c r="X58" s="60"/>
      <c r="Y58" s="60"/>
      <c r="Z58" s="60"/>
      <c r="AA58" s="60"/>
      <c r="AB58" s="60"/>
      <c r="AC58" s="60"/>
      <c r="AD58" s="60"/>
      <c r="AE58" s="60"/>
      <c r="AF58" s="60"/>
      <c r="AG58" s="60"/>
      <c r="AH58" s="60"/>
      <c r="AI58" s="60"/>
      <c r="AJ58" s="60"/>
      <c r="AK58" s="60"/>
      <c r="AL58" s="60"/>
    </row>
    <row r="59" spans="1:38" s="2" customFormat="1" ht="18" customHeight="1">
      <c r="A59" s="1"/>
      <c r="B59" s="130"/>
      <c r="C59" s="130"/>
      <c r="D59" s="130"/>
      <c r="E59" s="130"/>
      <c r="F59" s="130"/>
      <c r="G59" s="130"/>
      <c r="H59" s="130"/>
      <c r="I59" s="130"/>
      <c r="J59" s="130"/>
      <c r="K59" s="130"/>
      <c r="L59" s="130"/>
      <c r="M59" s="130"/>
      <c r="N59" s="130"/>
      <c r="O59" s="130"/>
      <c r="P59" s="130"/>
      <c r="Q59" s="130"/>
      <c r="R59" s="130"/>
      <c r="S59" s="130"/>
      <c r="T59" s="130"/>
      <c r="U59" s="3"/>
      <c r="V59" s="61"/>
      <c r="W59" s="60"/>
      <c r="X59" s="60"/>
      <c r="Y59" s="60"/>
      <c r="Z59" s="60"/>
      <c r="AA59" s="60"/>
      <c r="AB59" s="60"/>
      <c r="AC59" s="60"/>
      <c r="AD59" s="60"/>
      <c r="AE59" s="60"/>
      <c r="AF59" s="60"/>
      <c r="AG59" s="60"/>
      <c r="AH59" s="60"/>
      <c r="AI59" s="60"/>
      <c r="AJ59" s="60"/>
      <c r="AK59" s="60"/>
      <c r="AL59" s="60"/>
    </row>
    <row r="60" spans="1:38" s="2" customFormat="1" ht="4.5" customHeight="1">
      <c r="A60" s="1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61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</row>
    <row r="61" spans="1:38" s="2" customFormat="1" ht="36.75" customHeight="1">
      <c r="A61" s="1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61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</row>
    <row r="62" spans="1:38" ht="38.25" customHeight="1">
      <c r="B62" s="131"/>
      <c r="C62" s="126"/>
      <c r="D62" s="126"/>
      <c r="E62" s="126"/>
      <c r="F62" s="126"/>
      <c r="G62" s="126"/>
      <c r="H62" s="131"/>
      <c r="I62" s="131"/>
      <c r="J62" s="131"/>
      <c r="K62" s="131"/>
      <c r="L62" s="131"/>
      <c r="M62" s="131"/>
      <c r="N62" s="132"/>
      <c r="O62" s="132"/>
      <c r="P62" s="132"/>
      <c r="Q62" s="132"/>
      <c r="R62" s="132"/>
      <c r="S62" s="132"/>
      <c r="T62" s="132"/>
    </row>
    <row r="63" spans="1:38">
      <c r="B63" s="38"/>
      <c r="C63" s="54"/>
      <c r="D63" s="54"/>
      <c r="E63" s="55"/>
      <c r="F63" s="55"/>
      <c r="G63" s="55"/>
      <c r="H63" s="56"/>
      <c r="I63" s="57"/>
      <c r="J63" s="57"/>
      <c r="K63" s="3"/>
      <c r="L63" s="3"/>
      <c r="M63" s="3"/>
      <c r="N63" s="3"/>
      <c r="O63" s="3"/>
      <c r="P63" s="3"/>
      <c r="Q63" s="3"/>
      <c r="R63" s="3"/>
      <c r="S63" s="3"/>
      <c r="T63" s="3"/>
    </row>
    <row r="64" spans="1:38">
      <c r="B64" s="126"/>
      <c r="C64" s="126"/>
      <c r="D64" s="128"/>
      <c r="E64" s="128"/>
      <c r="F64" s="128"/>
      <c r="G64" s="128"/>
      <c r="H64" s="128"/>
      <c r="I64" s="57"/>
      <c r="J64" s="57"/>
      <c r="K64" s="43"/>
      <c r="L64" s="43"/>
      <c r="M64" s="43"/>
      <c r="N64" s="43"/>
      <c r="O64" s="43"/>
      <c r="P64" s="43"/>
      <c r="Q64" s="43"/>
      <c r="R64" s="43"/>
      <c r="S64" s="43"/>
      <c r="T64" s="43"/>
    </row>
    <row r="65" spans="2:20"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</row>
    <row r="70" spans="2:20">
      <c r="B70" s="129"/>
      <c r="C70" s="129"/>
      <c r="D70" s="129"/>
      <c r="E70" s="129"/>
      <c r="F70" s="129"/>
      <c r="G70" s="129"/>
      <c r="H70" s="129"/>
      <c r="I70" s="129"/>
      <c r="J70" s="129"/>
      <c r="K70" s="129"/>
      <c r="L70" s="129"/>
      <c r="M70" s="129"/>
      <c r="N70" s="129"/>
      <c r="O70" s="129"/>
      <c r="P70" s="129"/>
      <c r="Q70" s="129"/>
      <c r="R70" s="129"/>
      <c r="S70" s="129"/>
      <c r="T70" s="129"/>
    </row>
  </sheetData>
  <sheetProtection formatCells="0" formatColumns="0" formatRows="0" insertColumns="0" insertRows="0" insertHyperlinks="0" deleteColumns="0" deleteRows="0" sort="0" autoFilter="0" pivotTables="0"/>
  <autoFilter ref="A9:AL42">
    <filterColumn colId="3" showButton="0"/>
  </autoFilter>
  <mergeCells count="58">
    <mergeCell ref="N70:T70"/>
    <mergeCell ref="B59:C59"/>
    <mergeCell ref="D59:I59"/>
    <mergeCell ref="J59:T59"/>
    <mergeCell ref="B62:G62"/>
    <mergeCell ref="H62:M62"/>
    <mergeCell ref="N62:T62"/>
    <mergeCell ref="B64:C64"/>
    <mergeCell ref="D64:H64"/>
    <mergeCell ref="B70:D70"/>
    <mergeCell ref="E70:G70"/>
    <mergeCell ref="H70:M70"/>
    <mergeCell ref="J49:T49"/>
    <mergeCell ref="J50:T50"/>
    <mergeCell ref="B51:H51"/>
    <mergeCell ref="J51:T51"/>
    <mergeCell ref="B53:C53"/>
    <mergeCell ref="D53:H53"/>
    <mergeCell ref="T8:T10"/>
    <mergeCell ref="B10:G10"/>
    <mergeCell ref="B44:C44"/>
    <mergeCell ref="G45:O45"/>
    <mergeCell ref="G46:O46"/>
    <mergeCell ref="R8:R9"/>
    <mergeCell ref="S8:S9"/>
    <mergeCell ref="G47:O47"/>
    <mergeCell ref="M8:N8"/>
    <mergeCell ref="O8:O9"/>
    <mergeCell ref="P8:P9"/>
    <mergeCell ref="Q8:Q10"/>
    <mergeCell ref="G8:G9"/>
    <mergeCell ref="H8:H9"/>
    <mergeCell ref="I8:I9"/>
    <mergeCell ref="J8:J9"/>
    <mergeCell ref="K8:K9"/>
    <mergeCell ref="L8:L9"/>
    <mergeCell ref="AF5:AG7"/>
    <mergeCell ref="AH5:AI7"/>
    <mergeCell ref="AJ5:AK7"/>
    <mergeCell ref="B6:C6"/>
    <mergeCell ref="H6:N6"/>
    <mergeCell ref="O6:T6"/>
    <mergeCell ref="B5:C5"/>
    <mergeCell ref="W5:W8"/>
    <mergeCell ref="X5:X8"/>
    <mergeCell ref="Y5:Y8"/>
    <mergeCell ref="Z5:AC7"/>
    <mergeCell ref="AD5:AE7"/>
    <mergeCell ref="B8:B9"/>
    <mergeCell ref="C8:C9"/>
    <mergeCell ref="D8:E9"/>
    <mergeCell ref="F8:F9"/>
    <mergeCell ref="H1:K1"/>
    <mergeCell ref="L1:T1"/>
    <mergeCell ref="B2:G2"/>
    <mergeCell ref="H2:T2"/>
    <mergeCell ref="B3:G3"/>
    <mergeCell ref="H3:T3"/>
  </mergeCells>
  <conditionalFormatting sqref="H11:P42">
    <cfRule type="cellIs" dxfId="15" priority="2" operator="greaterThan">
      <formula>10</formula>
    </cfRule>
  </conditionalFormatting>
  <conditionalFormatting sqref="C1:C1048576">
    <cfRule type="duplicateValues" dxfId="14" priority="1"/>
  </conditionalFormatting>
  <dataValidations count="1">
    <dataValidation allowBlank="1" showInputMessage="1" showErrorMessage="1" errorTitle="Không xóa dữ liệu" error="Không xóa dữ liệu" prompt="Không xóa dữ liệu" sqref="AL3:AL9 X3:AK4 W5:AK9 D47 V11:W42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L60"/>
  <sheetViews>
    <sheetView topLeftCell="B1" workbookViewId="0">
      <pane ySplit="4" topLeftCell="A47" activePane="bottomLeft" state="frozen"/>
      <selection activeCell="A6" sqref="A6:XFD6"/>
      <selection pane="bottomLeft" activeCell="B40" sqref="A40:XFD61"/>
    </sheetView>
  </sheetViews>
  <sheetFormatPr defaultColWidth="9" defaultRowHeight="15.75"/>
  <cols>
    <col min="1" max="1" width="1.25" style="1" hidden="1" customWidth="1"/>
    <col min="2" max="2" width="4" style="1" customWidth="1"/>
    <col min="3" max="3" width="12.5" style="1" customWidth="1"/>
    <col min="4" max="4" width="11.75" style="1" customWidth="1"/>
    <col min="5" max="5" width="7.25" style="1" customWidth="1"/>
    <col min="6" max="6" width="9.375" style="1" hidden="1" customWidth="1"/>
    <col min="7" max="7" width="12.875" style="1" customWidth="1"/>
    <col min="8" max="8" width="7.125" style="1" customWidth="1"/>
    <col min="9" max="9" width="4.375" style="1" hidden="1" customWidth="1"/>
    <col min="10" max="10" width="7.5" style="1" customWidth="1"/>
    <col min="11" max="11" width="4.375" style="1" hidden="1" customWidth="1"/>
    <col min="12" max="12" width="5.625" style="1" hidden="1" customWidth="1"/>
    <col min="13" max="13" width="6.25" style="1" hidden="1" customWidth="1"/>
    <col min="14" max="14" width="9.625" style="1" hidden="1" customWidth="1"/>
    <col min="15" max="15" width="7.25" style="1" hidden="1" customWidth="1"/>
    <col min="16" max="16" width="6.6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3.375" style="1" customWidth="1"/>
    <col min="21" max="21" width="6.5" style="1" customWidth="1"/>
    <col min="22" max="22" width="6.5" style="61" customWidth="1"/>
    <col min="23" max="38" width="9" style="60"/>
    <col min="39" max="16384" width="9" style="1"/>
  </cols>
  <sheetData>
    <row r="1" spans="2:38" ht="26.25" hidden="1">
      <c r="H1" s="98" t="s">
        <v>0</v>
      </c>
      <c r="I1" s="98"/>
      <c r="J1" s="98"/>
      <c r="K1" s="98"/>
      <c r="L1" s="98" t="s">
        <v>52</v>
      </c>
      <c r="M1" s="98"/>
      <c r="N1" s="98"/>
      <c r="O1" s="98"/>
      <c r="P1" s="98"/>
      <c r="Q1" s="98"/>
      <c r="R1" s="98"/>
      <c r="S1" s="98"/>
      <c r="T1" s="98"/>
    </row>
    <row r="2" spans="2:38" ht="27.75" customHeight="1">
      <c r="B2" s="99" t="s">
        <v>1</v>
      </c>
      <c r="C2" s="99"/>
      <c r="D2" s="99"/>
      <c r="E2" s="99"/>
      <c r="F2" s="99"/>
      <c r="G2" s="99"/>
      <c r="H2" s="133" t="s">
        <v>650</v>
      </c>
      <c r="I2" s="133"/>
      <c r="J2" s="133"/>
      <c r="K2" s="133"/>
      <c r="L2" s="133"/>
      <c r="M2" s="133"/>
      <c r="N2" s="133"/>
      <c r="O2" s="133"/>
      <c r="P2" s="133"/>
      <c r="Q2" s="133"/>
      <c r="R2" s="133"/>
      <c r="S2" s="133"/>
      <c r="T2" s="133"/>
      <c r="U2" s="3"/>
    </row>
    <row r="3" spans="2:38" ht="25.5" customHeight="1">
      <c r="B3" s="101" t="s">
        <v>2</v>
      </c>
      <c r="C3" s="101"/>
      <c r="D3" s="101"/>
      <c r="E3" s="101"/>
      <c r="F3" s="101"/>
      <c r="G3" s="101"/>
      <c r="H3" s="102" t="s">
        <v>48</v>
      </c>
      <c r="I3" s="102"/>
      <c r="J3" s="102"/>
      <c r="K3" s="102"/>
      <c r="L3" s="102"/>
      <c r="M3" s="102"/>
      <c r="N3" s="102"/>
      <c r="O3" s="102"/>
      <c r="P3" s="102"/>
      <c r="Q3" s="102"/>
      <c r="R3" s="102"/>
      <c r="S3" s="102"/>
      <c r="T3" s="102"/>
      <c r="U3" s="4"/>
      <c r="V3" s="88"/>
      <c r="AD3" s="61"/>
      <c r="AE3" s="62"/>
      <c r="AF3" s="61"/>
      <c r="AG3" s="61"/>
      <c r="AH3" s="61"/>
      <c r="AI3" s="62"/>
      <c r="AJ3" s="61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8"/>
      <c r="AE4" s="63"/>
      <c r="AI4" s="63"/>
    </row>
    <row r="5" spans="2:38" ht="23.25" customHeight="1">
      <c r="B5" s="108" t="s">
        <v>3</v>
      </c>
      <c r="C5" s="108"/>
      <c r="D5" s="96" t="s">
        <v>49</v>
      </c>
      <c r="E5" s="96"/>
      <c r="F5" s="96"/>
      <c r="G5" s="96"/>
      <c r="H5" s="96"/>
      <c r="I5" s="96"/>
      <c r="J5" s="96"/>
      <c r="K5" s="96"/>
      <c r="L5" s="96"/>
      <c r="M5" s="96"/>
      <c r="N5" s="96"/>
      <c r="O5" s="96" t="s">
        <v>53</v>
      </c>
      <c r="P5" s="96"/>
      <c r="Q5" s="96"/>
      <c r="R5" s="96"/>
      <c r="S5" s="96"/>
      <c r="T5" s="96"/>
      <c r="W5" s="103" t="s">
        <v>41</v>
      </c>
      <c r="X5" s="103" t="s">
        <v>9</v>
      </c>
      <c r="Y5" s="103" t="s">
        <v>40</v>
      </c>
      <c r="Z5" s="103" t="s">
        <v>39</v>
      </c>
      <c r="AA5" s="103"/>
      <c r="AB5" s="103"/>
      <c r="AC5" s="103"/>
      <c r="AD5" s="103" t="s">
        <v>38</v>
      </c>
      <c r="AE5" s="103"/>
      <c r="AF5" s="103" t="s">
        <v>36</v>
      </c>
      <c r="AG5" s="103"/>
      <c r="AH5" s="103" t="s">
        <v>37</v>
      </c>
      <c r="AI5" s="103"/>
      <c r="AJ5" s="103" t="s">
        <v>35</v>
      </c>
      <c r="AK5" s="103"/>
      <c r="AL5" s="82"/>
    </row>
    <row r="6" spans="2:38" ht="17.25" customHeight="1">
      <c r="B6" s="104" t="s">
        <v>4</v>
      </c>
      <c r="C6" s="104"/>
      <c r="D6" s="8">
        <v>3</v>
      </c>
      <c r="G6" s="93" t="s">
        <v>47</v>
      </c>
      <c r="H6" s="105">
        <v>43629</v>
      </c>
      <c r="I6" s="106"/>
      <c r="J6" s="106"/>
      <c r="K6" s="106"/>
      <c r="L6" s="106"/>
      <c r="M6" s="106"/>
      <c r="N6" s="106"/>
      <c r="O6" s="107" t="s">
        <v>51</v>
      </c>
      <c r="P6" s="107"/>
      <c r="Q6" s="107"/>
      <c r="R6" s="107"/>
      <c r="S6" s="107"/>
      <c r="T6" s="107"/>
      <c r="W6" s="103"/>
      <c r="X6" s="103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  <c r="AJ6" s="103"/>
      <c r="AK6" s="103"/>
      <c r="AL6" s="82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8"/>
      <c r="Q7" s="3"/>
      <c r="R7" s="3"/>
      <c r="S7" s="3"/>
      <c r="T7" s="3"/>
      <c r="W7" s="103"/>
      <c r="X7" s="103"/>
      <c r="Y7" s="103"/>
      <c r="Z7" s="103"/>
      <c r="AA7" s="103"/>
      <c r="AB7" s="103"/>
      <c r="AC7" s="103"/>
      <c r="AD7" s="103"/>
      <c r="AE7" s="103"/>
      <c r="AF7" s="103"/>
      <c r="AG7" s="103"/>
      <c r="AH7" s="103"/>
      <c r="AI7" s="103"/>
      <c r="AJ7" s="103"/>
      <c r="AK7" s="103"/>
      <c r="AL7" s="82"/>
    </row>
    <row r="8" spans="2:38" ht="44.25" customHeight="1">
      <c r="B8" s="109" t="s">
        <v>5</v>
      </c>
      <c r="C8" s="111" t="s">
        <v>6</v>
      </c>
      <c r="D8" s="113" t="s">
        <v>7</v>
      </c>
      <c r="E8" s="114"/>
      <c r="F8" s="109" t="s">
        <v>8</v>
      </c>
      <c r="G8" s="109" t="s">
        <v>9</v>
      </c>
      <c r="H8" s="122" t="s">
        <v>10</v>
      </c>
      <c r="I8" s="122" t="s">
        <v>11</v>
      </c>
      <c r="J8" s="122" t="s">
        <v>12</v>
      </c>
      <c r="K8" s="122" t="s">
        <v>13</v>
      </c>
      <c r="L8" s="120" t="s">
        <v>14</v>
      </c>
      <c r="M8" s="118" t="s">
        <v>42</v>
      </c>
      <c r="N8" s="119"/>
      <c r="O8" s="120" t="s">
        <v>15</v>
      </c>
      <c r="P8" s="120" t="s">
        <v>16</v>
      </c>
      <c r="Q8" s="109" t="s">
        <v>17</v>
      </c>
      <c r="R8" s="120" t="s">
        <v>18</v>
      </c>
      <c r="S8" s="109" t="s">
        <v>19</v>
      </c>
      <c r="T8" s="109" t="s">
        <v>20</v>
      </c>
      <c r="W8" s="103"/>
      <c r="X8" s="103"/>
      <c r="Y8" s="103"/>
      <c r="Z8" s="64" t="s">
        <v>21</v>
      </c>
      <c r="AA8" s="64" t="s">
        <v>22</v>
      </c>
      <c r="AB8" s="64" t="s">
        <v>23</v>
      </c>
      <c r="AC8" s="64" t="s">
        <v>24</v>
      </c>
      <c r="AD8" s="64" t="s">
        <v>25</v>
      </c>
      <c r="AE8" s="64" t="s">
        <v>24</v>
      </c>
      <c r="AF8" s="64" t="s">
        <v>25</v>
      </c>
      <c r="AG8" s="64" t="s">
        <v>24</v>
      </c>
      <c r="AH8" s="64" t="s">
        <v>25</v>
      </c>
      <c r="AI8" s="64" t="s">
        <v>24</v>
      </c>
      <c r="AJ8" s="64" t="s">
        <v>25</v>
      </c>
      <c r="AK8" s="65" t="s">
        <v>24</v>
      </c>
      <c r="AL8" s="80"/>
    </row>
    <row r="9" spans="2:38" ht="62.25" customHeight="1">
      <c r="B9" s="110"/>
      <c r="C9" s="112"/>
      <c r="D9" s="115"/>
      <c r="E9" s="116"/>
      <c r="F9" s="110"/>
      <c r="G9" s="110"/>
      <c r="H9" s="122"/>
      <c r="I9" s="122"/>
      <c r="J9" s="122"/>
      <c r="K9" s="122"/>
      <c r="L9" s="120"/>
      <c r="M9" s="78" t="s">
        <v>43</v>
      </c>
      <c r="N9" s="78" t="s">
        <v>44</v>
      </c>
      <c r="O9" s="120"/>
      <c r="P9" s="120"/>
      <c r="Q9" s="121"/>
      <c r="R9" s="120"/>
      <c r="S9" s="110"/>
      <c r="T9" s="121"/>
      <c r="V9" s="89"/>
      <c r="W9" s="66" t="str">
        <f>+D5</f>
        <v>Thực hành cơ sở</v>
      </c>
      <c r="X9" s="67">
        <f>+P5</f>
        <v>0</v>
      </c>
      <c r="Y9" s="68">
        <f>+$AH$9+$AJ$9+$AF$9</f>
        <v>22</v>
      </c>
      <c r="Z9" s="62">
        <f>COUNTIF($S$10:$S$92,"Khiển trách")</f>
        <v>0</v>
      </c>
      <c r="AA9" s="62">
        <f>COUNTIF($S$10:$S$92,"Cảnh cáo")</f>
        <v>0</v>
      </c>
      <c r="AB9" s="62">
        <f>COUNTIF($S$10:$S$92,"Đình chỉ thi")</f>
        <v>0</v>
      </c>
      <c r="AC9" s="69">
        <f>+($Z$9+$AA$9+$AB$9)/$Y$9*100%</f>
        <v>0</v>
      </c>
      <c r="AD9" s="62">
        <f>SUM(COUNTIF($S$10:$S$90,"Vắng"),COUNTIF($S$10:$S$90,"Vắng có phép"))</f>
        <v>0</v>
      </c>
      <c r="AE9" s="70">
        <f>+$AD$9/$Y$9</f>
        <v>0</v>
      </c>
      <c r="AF9" s="71">
        <f>COUNTIF($V$10:$V$90,"Thi lại")</f>
        <v>0</v>
      </c>
      <c r="AG9" s="70">
        <f>+$AF$9/$Y$9</f>
        <v>0</v>
      </c>
      <c r="AH9" s="71">
        <f>COUNTIF($V$10:$V$91,"Học lại")</f>
        <v>3</v>
      </c>
      <c r="AI9" s="70">
        <f>+$AH$9/$Y$9</f>
        <v>0.13636363636363635</v>
      </c>
      <c r="AJ9" s="62">
        <f>COUNTIF($V$11:$V$91,"Đạt")</f>
        <v>19</v>
      </c>
      <c r="AK9" s="69">
        <f>+$AJ$9/$Y$9</f>
        <v>0.86363636363636365</v>
      </c>
      <c r="AL9" s="81"/>
    </row>
    <row r="10" spans="2:38" ht="47.25" customHeight="1">
      <c r="B10" s="118" t="s">
        <v>26</v>
      </c>
      <c r="C10" s="123"/>
      <c r="D10" s="123"/>
      <c r="E10" s="123"/>
      <c r="F10" s="123"/>
      <c r="G10" s="119"/>
      <c r="H10" s="10">
        <v>10</v>
      </c>
      <c r="I10" s="10"/>
      <c r="J10" s="10">
        <v>40</v>
      </c>
      <c r="K10" s="10"/>
      <c r="L10" s="11"/>
      <c r="M10" s="12"/>
      <c r="N10" s="12"/>
      <c r="O10" s="12"/>
      <c r="P10" s="59">
        <f>100-(H10+I10+J10+K10)</f>
        <v>50</v>
      </c>
      <c r="Q10" s="110"/>
      <c r="R10" s="13"/>
      <c r="S10" s="13"/>
      <c r="T10" s="110"/>
      <c r="W10" s="61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  <c r="AL10" s="82"/>
    </row>
    <row r="11" spans="2:38" ht="35.1" customHeight="1">
      <c r="B11" s="14">
        <v>1</v>
      </c>
      <c r="C11" s="15" t="s">
        <v>177</v>
      </c>
      <c r="D11" s="16" t="s">
        <v>178</v>
      </c>
      <c r="E11" s="17" t="s">
        <v>179</v>
      </c>
      <c r="F11" s="18" t="s">
        <v>180</v>
      </c>
      <c r="G11" s="15" t="s">
        <v>181</v>
      </c>
      <c r="H11" s="19">
        <v>0</v>
      </c>
      <c r="I11" s="19" t="s">
        <v>27</v>
      </c>
      <c r="J11" s="19">
        <v>0</v>
      </c>
      <c r="K11" s="19" t="s">
        <v>27</v>
      </c>
      <c r="L11" s="20"/>
      <c r="M11" s="20"/>
      <c r="N11" s="20"/>
      <c r="O11" s="20"/>
      <c r="P11" s="97" t="s">
        <v>651</v>
      </c>
      <c r="Q11" s="22">
        <f t="shared" ref="Q11:Q32" si="0">ROUND(SUMPRODUCT(H11:P11,$H$10:$P$10)/100,1)</f>
        <v>0</v>
      </c>
      <c r="R11" s="23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3" t="str">
        <f t="shared" ref="S11:S32" si="1">IF($Q11&lt;4,"Kém",IF(AND($Q11&gt;=4,$Q11&lt;=5.4),"Trung bình yếu",IF(AND($Q11&gt;=5.5,$Q11&lt;=6.9),"Trung bình",IF(AND($Q11&gt;=7,$Q11&lt;=8.4),"Khá",IF(AND($Q11&gt;=8.5,$Q11&lt;=10),"Giỏi","")))))</f>
        <v>Kém</v>
      </c>
      <c r="T11" s="24" t="str">
        <f>+IF(OR($H11=0,$I11=0,$J11=0,$K11=0),"Không đủ ĐKDT","")</f>
        <v>Không đủ ĐKDT</v>
      </c>
      <c r="U11" s="3"/>
      <c r="V11" s="90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3"/>
      <c r="X11" s="72"/>
      <c r="Y11" s="72"/>
      <c r="Z11" s="72"/>
      <c r="AA11" s="72"/>
      <c r="AB11" s="72"/>
      <c r="AC11" s="72"/>
      <c r="AD11" s="72"/>
      <c r="AE11" s="72"/>
      <c r="AF11" s="72"/>
      <c r="AG11" s="72"/>
      <c r="AH11" s="72"/>
      <c r="AI11" s="72"/>
      <c r="AJ11" s="72"/>
      <c r="AK11" s="72"/>
      <c r="AL11" s="82"/>
    </row>
    <row r="12" spans="2:38" ht="35.1" customHeight="1">
      <c r="B12" s="25">
        <v>2</v>
      </c>
      <c r="C12" s="26" t="s">
        <v>182</v>
      </c>
      <c r="D12" s="27" t="s">
        <v>183</v>
      </c>
      <c r="E12" s="28" t="s">
        <v>73</v>
      </c>
      <c r="F12" s="29" t="s">
        <v>184</v>
      </c>
      <c r="G12" s="26" t="s">
        <v>89</v>
      </c>
      <c r="H12" s="30">
        <v>8</v>
      </c>
      <c r="I12" s="30" t="s">
        <v>27</v>
      </c>
      <c r="J12" s="30">
        <v>9</v>
      </c>
      <c r="K12" s="30" t="s">
        <v>27</v>
      </c>
      <c r="L12" s="31"/>
      <c r="M12" s="31"/>
      <c r="N12" s="31"/>
      <c r="O12" s="31"/>
      <c r="P12" s="32">
        <v>0</v>
      </c>
      <c r="Q12" s="33">
        <f t="shared" si="0"/>
        <v>4.4000000000000004</v>
      </c>
      <c r="R12" s="34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D</v>
      </c>
      <c r="S12" s="35" t="str">
        <f t="shared" si="1"/>
        <v>Trung bình yếu</v>
      </c>
      <c r="T12" s="36" t="str">
        <f>+IF(OR($H12=0,$I12=0,$J12=0,$K12=0),"Không đủ ĐKDT","")</f>
        <v/>
      </c>
      <c r="U12" s="3"/>
      <c r="V12" s="90" t="str">
        <f t="shared" ref="V12:V32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W12" s="73"/>
      <c r="X12" s="72"/>
      <c r="Y12" s="72"/>
      <c r="Z12" s="72"/>
      <c r="AA12" s="64"/>
      <c r="AB12" s="64"/>
      <c r="AC12" s="64"/>
      <c r="AD12" s="64"/>
      <c r="AE12" s="63"/>
      <c r="AF12" s="64"/>
      <c r="AG12" s="64"/>
      <c r="AH12" s="64"/>
      <c r="AI12" s="64"/>
      <c r="AJ12" s="64"/>
      <c r="AK12" s="64"/>
      <c r="AL12" s="80"/>
    </row>
    <row r="13" spans="2:38" ht="35.1" customHeight="1">
      <c r="B13" s="25">
        <v>3</v>
      </c>
      <c r="C13" s="26" t="s">
        <v>185</v>
      </c>
      <c r="D13" s="27" t="s">
        <v>186</v>
      </c>
      <c r="E13" s="28" t="s">
        <v>187</v>
      </c>
      <c r="F13" s="29" t="s">
        <v>188</v>
      </c>
      <c r="G13" s="26" t="s">
        <v>89</v>
      </c>
      <c r="H13" s="30">
        <v>8</v>
      </c>
      <c r="I13" s="30" t="s">
        <v>27</v>
      </c>
      <c r="J13" s="30">
        <v>9</v>
      </c>
      <c r="K13" s="30" t="s">
        <v>27</v>
      </c>
      <c r="L13" s="37"/>
      <c r="M13" s="37"/>
      <c r="N13" s="37"/>
      <c r="O13" s="37"/>
      <c r="P13" s="32">
        <v>5</v>
      </c>
      <c r="Q13" s="33">
        <f t="shared" si="0"/>
        <v>6.9</v>
      </c>
      <c r="R13" s="34" t="str">
        <f t="shared" ref="R13:R32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C+</v>
      </c>
      <c r="S13" s="35" t="str">
        <f t="shared" si="1"/>
        <v>Trung bình</v>
      </c>
      <c r="T13" s="36" t="str">
        <f t="shared" ref="T13:T32" si="4">+IF(OR($H13=0,$I13=0,$J13=0,$K13=0),"Không đủ ĐKDT","")</f>
        <v/>
      </c>
      <c r="U13" s="3"/>
      <c r="V13" s="90" t="str">
        <f t="shared" si="2"/>
        <v>Đạt</v>
      </c>
      <c r="W13" s="73"/>
      <c r="X13" s="74"/>
      <c r="Y13" s="74"/>
      <c r="Z13" s="79"/>
      <c r="AA13" s="63"/>
      <c r="AB13" s="63"/>
      <c r="AC13" s="63"/>
      <c r="AD13" s="75"/>
      <c r="AE13" s="63"/>
      <c r="AF13" s="76"/>
      <c r="AG13" s="77"/>
      <c r="AH13" s="76"/>
      <c r="AI13" s="77"/>
      <c r="AJ13" s="76"/>
      <c r="AK13" s="63"/>
      <c r="AL13" s="83"/>
    </row>
    <row r="14" spans="2:38" ht="35.1" customHeight="1">
      <c r="B14" s="25">
        <v>4</v>
      </c>
      <c r="C14" s="26" t="s">
        <v>189</v>
      </c>
      <c r="D14" s="27" t="s">
        <v>183</v>
      </c>
      <c r="E14" s="28" t="s">
        <v>190</v>
      </c>
      <c r="F14" s="29" t="s">
        <v>191</v>
      </c>
      <c r="G14" s="26" t="s">
        <v>89</v>
      </c>
      <c r="H14" s="30">
        <v>8</v>
      </c>
      <c r="I14" s="30" t="s">
        <v>27</v>
      </c>
      <c r="J14" s="30">
        <v>9</v>
      </c>
      <c r="K14" s="30" t="s">
        <v>27</v>
      </c>
      <c r="L14" s="37"/>
      <c r="M14" s="37"/>
      <c r="N14" s="37"/>
      <c r="O14" s="37"/>
      <c r="P14" s="32">
        <v>2</v>
      </c>
      <c r="Q14" s="33">
        <f t="shared" si="0"/>
        <v>5.4</v>
      </c>
      <c r="R14" s="34" t="str">
        <f t="shared" si="3"/>
        <v>D+</v>
      </c>
      <c r="S14" s="35" t="str">
        <f t="shared" si="1"/>
        <v>Trung bình yếu</v>
      </c>
      <c r="T14" s="36" t="str">
        <f t="shared" si="4"/>
        <v/>
      </c>
      <c r="U14" s="3"/>
      <c r="V14" s="90" t="str">
        <f t="shared" si="2"/>
        <v>Đạt</v>
      </c>
      <c r="W14" s="73"/>
      <c r="X14" s="61"/>
      <c r="Y14" s="61"/>
      <c r="Z14" s="61"/>
      <c r="AA14" s="61"/>
      <c r="AB14" s="61"/>
      <c r="AC14" s="61"/>
      <c r="AD14" s="61"/>
      <c r="AE14" s="61"/>
      <c r="AF14" s="61"/>
      <c r="AG14" s="61"/>
      <c r="AH14" s="61"/>
      <c r="AI14" s="61"/>
      <c r="AJ14" s="61"/>
      <c r="AK14" s="61"/>
      <c r="AL14" s="2"/>
    </row>
    <row r="15" spans="2:38" ht="35.1" customHeight="1">
      <c r="B15" s="25">
        <v>5</v>
      </c>
      <c r="C15" s="26" t="s">
        <v>192</v>
      </c>
      <c r="D15" s="27" t="s">
        <v>193</v>
      </c>
      <c r="E15" s="28" t="s">
        <v>100</v>
      </c>
      <c r="F15" s="29" t="s">
        <v>194</v>
      </c>
      <c r="G15" s="26" t="s">
        <v>66</v>
      </c>
      <c r="H15" s="30">
        <v>8</v>
      </c>
      <c r="I15" s="30" t="s">
        <v>27</v>
      </c>
      <c r="J15" s="30">
        <v>9</v>
      </c>
      <c r="K15" s="30" t="s">
        <v>27</v>
      </c>
      <c r="L15" s="37"/>
      <c r="M15" s="37"/>
      <c r="N15" s="37"/>
      <c r="O15" s="37"/>
      <c r="P15" s="32">
        <v>7</v>
      </c>
      <c r="Q15" s="33">
        <f t="shared" si="0"/>
        <v>7.9</v>
      </c>
      <c r="R15" s="34" t="str">
        <f t="shared" si="3"/>
        <v>B</v>
      </c>
      <c r="S15" s="35" t="str">
        <f t="shared" si="1"/>
        <v>Khá</v>
      </c>
      <c r="T15" s="36" t="str">
        <f t="shared" si="4"/>
        <v/>
      </c>
      <c r="U15" s="3"/>
      <c r="V15" s="90" t="str">
        <f t="shared" si="2"/>
        <v>Đạt</v>
      </c>
      <c r="W15" s="73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2"/>
    </row>
    <row r="16" spans="2:38" ht="35.1" customHeight="1">
      <c r="B16" s="25">
        <v>6</v>
      </c>
      <c r="C16" s="26" t="s">
        <v>195</v>
      </c>
      <c r="D16" s="27" t="s">
        <v>196</v>
      </c>
      <c r="E16" s="28" t="s">
        <v>197</v>
      </c>
      <c r="F16" s="29" t="s">
        <v>198</v>
      </c>
      <c r="G16" s="26" t="s">
        <v>66</v>
      </c>
      <c r="H16" s="30">
        <v>8</v>
      </c>
      <c r="I16" s="30" t="s">
        <v>27</v>
      </c>
      <c r="J16" s="30">
        <v>9</v>
      </c>
      <c r="K16" s="30" t="s">
        <v>27</v>
      </c>
      <c r="L16" s="37"/>
      <c r="M16" s="37"/>
      <c r="N16" s="37"/>
      <c r="O16" s="37"/>
      <c r="P16" s="32">
        <v>8</v>
      </c>
      <c r="Q16" s="33">
        <f t="shared" si="0"/>
        <v>8.4</v>
      </c>
      <c r="R16" s="34" t="str">
        <f t="shared" si="3"/>
        <v>B+</v>
      </c>
      <c r="S16" s="35" t="str">
        <f t="shared" si="1"/>
        <v>Khá</v>
      </c>
      <c r="T16" s="36" t="str">
        <f t="shared" si="4"/>
        <v/>
      </c>
      <c r="U16" s="3"/>
      <c r="V16" s="90" t="str">
        <f t="shared" si="2"/>
        <v>Đạt</v>
      </c>
      <c r="W16" s="73"/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2"/>
    </row>
    <row r="17" spans="2:38" ht="35.1" customHeight="1">
      <c r="B17" s="25">
        <v>7</v>
      </c>
      <c r="C17" s="26" t="s">
        <v>199</v>
      </c>
      <c r="D17" s="27" t="s">
        <v>95</v>
      </c>
      <c r="E17" s="28" t="s">
        <v>113</v>
      </c>
      <c r="F17" s="29" t="s">
        <v>200</v>
      </c>
      <c r="G17" s="26" t="s">
        <v>75</v>
      </c>
      <c r="H17" s="30">
        <v>8</v>
      </c>
      <c r="I17" s="30" t="s">
        <v>27</v>
      </c>
      <c r="J17" s="30">
        <v>9</v>
      </c>
      <c r="K17" s="30" t="s">
        <v>27</v>
      </c>
      <c r="L17" s="37"/>
      <c r="M17" s="37"/>
      <c r="N17" s="37"/>
      <c r="O17" s="37"/>
      <c r="P17" s="32">
        <v>1</v>
      </c>
      <c r="Q17" s="33">
        <f t="shared" si="0"/>
        <v>4.9000000000000004</v>
      </c>
      <c r="R17" s="34" t="str">
        <f t="shared" si="3"/>
        <v>D</v>
      </c>
      <c r="S17" s="35" t="str">
        <f t="shared" si="1"/>
        <v>Trung bình yếu</v>
      </c>
      <c r="T17" s="36" t="str">
        <f t="shared" si="4"/>
        <v/>
      </c>
      <c r="U17" s="3"/>
      <c r="V17" s="90" t="str">
        <f t="shared" si="2"/>
        <v>Đạt</v>
      </c>
      <c r="W17" s="73"/>
      <c r="X17" s="61"/>
      <c r="Y17" s="61"/>
      <c r="Z17" s="61"/>
      <c r="AA17" s="61"/>
      <c r="AB17" s="61"/>
      <c r="AC17" s="61"/>
      <c r="AD17" s="61"/>
      <c r="AE17" s="61"/>
      <c r="AF17" s="61"/>
      <c r="AG17" s="61"/>
      <c r="AH17" s="61"/>
      <c r="AI17" s="61"/>
      <c r="AJ17" s="61"/>
      <c r="AK17" s="61"/>
      <c r="AL17" s="2"/>
    </row>
    <row r="18" spans="2:38" ht="35.1" customHeight="1">
      <c r="B18" s="25">
        <v>8</v>
      </c>
      <c r="C18" s="26" t="s">
        <v>201</v>
      </c>
      <c r="D18" s="27" t="s">
        <v>202</v>
      </c>
      <c r="E18" s="28" t="s">
        <v>203</v>
      </c>
      <c r="F18" s="29" t="s">
        <v>204</v>
      </c>
      <c r="G18" s="26" t="s">
        <v>97</v>
      </c>
      <c r="H18" s="30">
        <v>8</v>
      </c>
      <c r="I18" s="30" t="s">
        <v>27</v>
      </c>
      <c r="J18" s="30">
        <v>9</v>
      </c>
      <c r="K18" s="30" t="s">
        <v>27</v>
      </c>
      <c r="L18" s="37"/>
      <c r="M18" s="37"/>
      <c r="N18" s="37"/>
      <c r="O18" s="37"/>
      <c r="P18" s="32">
        <v>7</v>
      </c>
      <c r="Q18" s="33">
        <f t="shared" si="0"/>
        <v>7.9</v>
      </c>
      <c r="R18" s="34" t="str">
        <f t="shared" si="3"/>
        <v>B</v>
      </c>
      <c r="S18" s="35" t="str">
        <f t="shared" si="1"/>
        <v>Khá</v>
      </c>
      <c r="T18" s="36" t="str">
        <f t="shared" si="4"/>
        <v/>
      </c>
      <c r="U18" s="3"/>
      <c r="V18" s="90" t="str">
        <f t="shared" si="2"/>
        <v>Đạt</v>
      </c>
      <c r="W18" s="73"/>
      <c r="X18" s="61"/>
      <c r="Y18" s="61"/>
      <c r="Z18" s="61"/>
      <c r="AA18" s="61"/>
      <c r="AB18" s="61"/>
      <c r="AC18" s="61"/>
      <c r="AD18" s="61"/>
      <c r="AE18" s="61"/>
      <c r="AF18" s="61"/>
      <c r="AG18" s="61"/>
      <c r="AH18" s="61"/>
      <c r="AI18" s="61"/>
      <c r="AJ18" s="61"/>
      <c r="AK18" s="61"/>
      <c r="AL18" s="2"/>
    </row>
    <row r="19" spans="2:38" ht="35.1" customHeight="1">
      <c r="B19" s="25">
        <v>9</v>
      </c>
      <c r="C19" s="26" t="s">
        <v>205</v>
      </c>
      <c r="D19" s="27" t="s">
        <v>206</v>
      </c>
      <c r="E19" s="28" t="s">
        <v>207</v>
      </c>
      <c r="F19" s="29" t="s">
        <v>208</v>
      </c>
      <c r="G19" s="26" t="s">
        <v>75</v>
      </c>
      <c r="H19" s="30">
        <v>7</v>
      </c>
      <c r="I19" s="30" t="s">
        <v>27</v>
      </c>
      <c r="J19" s="30">
        <v>7</v>
      </c>
      <c r="K19" s="30" t="s">
        <v>27</v>
      </c>
      <c r="L19" s="37"/>
      <c r="M19" s="37"/>
      <c r="N19" s="37"/>
      <c r="O19" s="37"/>
      <c r="P19" s="32">
        <v>5</v>
      </c>
      <c r="Q19" s="33">
        <f t="shared" si="0"/>
        <v>6</v>
      </c>
      <c r="R19" s="34" t="str">
        <f t="shared" si="3"/>
        <v>C</v>
      </c>
      <c r="S19" s="35" t="str">
        <f t="shared" si="1"/>
        <v>Trung bình</v>
      </c>
      <c r="T19" s="36" t="str">
        <f t="shared" si="4"/>
        <v/>
      </c>
      <c r="U19" s="3"/>
      <c r="V19" s="90" t="str">
        <f t="shared" si="2"/>
        <v>Đạt</v>
      </c>
      <c r="W19" s="73"/>
      <c r="X19" s="61"/>
      <c r="Y19" s="61"/>
      <c r="Z19" s="61"/>
      <c r="AA19" s="61"/>
      <c r="AB19" s="61"/>
      <c r="AC19" s="61"/>
      <c r="AD19" s="61"/>
      <c r="AE19" s="61"/>
      <c r="AF19" s="61"/>
      <c r="AG19" s="61"/>
      <c r="AH19" s="61"/>
      <c r="AI19" s="61"/>
      <c r="AJ19" s="61"/>
      <c r="AK19" s="61"/>
      <c r="AL19" s="2"/>
    </row>
    <row r="20" spans="2:38" ht="35.1" customHeight="1">
      <c r="B20" s="25">
        <v>10</v>
      </c>
      <c r="C20" s="26" t="s">
        <v>209</v>
      </c>
      <c r="D20" s="27" t="s">
        <v>210</v>
      </c>
      <c r="E20" s="28" t="s">
        <v>207</v>
      </c>
      <c r="F20" s="29" t="s">
        <v>211</v>
      </c>
      <c r="G20" s="26" t="s">
        <v>97</v>
      </c>
      <c r="H20" s="30">
        <v>0</v>
      </c>
      <c r="I20" s="30" t="s">
        <v>27</v>
      </c>
      <c r="J20" s="30">
        <v>0</v>
      </c>
      <c r="K20" s="30" t="s">
        <v>27</v>
      </c>
      <c r="L20" s="37"/>
      <c r="M20" s="37"/>
      <c r="N20" s="37"/>
      <c r="O20" s="37"/>
      <c r="P20" s="32" t="s">
        <v>651</v>
      </c>
      <c r="Q20" s="33">
        <f t="shared" si="0"/>
        <v>0</v>
      </c>
      <c r="R20" s="34" t="str">
        <f t="shared" si="3"/>
        <v>F</v>
      </c>
      <c r="S20" s="35" t="str">
        <f t="shared" si="1"/>
        <v>Kém</v>
      </c>
      <c r="T20" s="36" t="str">
        <f t="shared" si="4"/>
        <v>Không đủ ĐKDT</v>
      </c>
      <c r="U20" s="3"/>
      <c r="V20" s="90" t="str">
        <f t="shared" si="2"/>
        <v>Học lại</v>
      </c>
      <c r="W20" s="73"/>
      <c r="X20" s="61"/>
      <c r="Y20" s="61"/>
      <c r="Z20" s="61"/>
      <c r="AA20" s="61"/>
      <c r="AB20" s="61"/>
      <c r="AC20" s="61"/>
      <c r="AD20" s="61"/>
      <c r="AE20" s="61"/>
      <c r="AF20" s="61"/>
      <c r="AG20" s="61"/>
      <c r="AH20" s="61"/>
      <c r="AI20" s="61"/>
      <c r="AJ20" s="61"/>
      <c r="AK20" s="61"/>
      <c r="AL20" s="2"/>
    </row>
    <row r="21" spans="2:38" ht="35.1" customHeight="1">
      <c r="B21" s="25">
        <v>11</v>
      </c>
      <c r="C21" s="26" t="s">
        <v>212</v>
      </c>
      <c r="D21" s="27" t="s">
        <v>213</v>
      </c>
      <c r="E21" s="28" t="s">
        <v>214</v>
      </c>
      <c r="F21" s="29" t="s">
        <v>215</v>
      </c>
      <c r="G21" s="26" t="s">
        <v>97</v>
      </c>
      <c r="H21" s="30">
        <v>8</v>
      </c>
      <c r="I21" s="30" t="s">
        <v>27</v>
      </c>
      <c r="J21" s="30">
        <v>9</v>
      </c>
      <c r="K21" s="30" t="s">
        <v>27</v>
      </c>
      <c r="L21" s="37"/>
      <c r="M21" s="37"/>
      <c r="N21" s="37"/>
      <c r="O21" s="37"/>
      <c r="P21" s="32">
        <v>6</v>
      </c>
      <c r="Q21" s="33">
        <f t="shared" si="0"/>
        <v>7.4</v>
      </c>
      <c r="R21" s="34" t="str">
        <f t="shared" si="3"/>
        <v>B</v>
      </c>
      <c r="S21" s="35" t="str">
        <f t="shared" si="1"/>
        <v>Khá</v>
      </c>
      <c r="T21" s="36" t="str">
        <f t="shared" si="4"/>
        <v/>
      </c>
      <c r="U21" s="3"/>
      <c r="V21" s="90" t="str">
        <f t="shared" si="2"/>
        <v>Đạt</v>
      </c>
      <c r="W21" s="73"/>
      <c r="X21" s="61"/>
      <c r="Y21" s="61"/>
      <c r="Z21" s="61"/>
      <c r="AA21" s="61"/>
      <c r="AB21" s="61"/>
      <c r="AC21" s="61"/>
      <c r="AD21" s="61"/>
      <c r="AE21" s="61"/>
      <c r="AF21" s="61"/>
      <c r="AG21" s="61"/>
      <c r="AH21" s="61"/>
      <c r="AI21" s="61"/>
      <c r="AJ21" s="61"/>
      <c r="AK21" s="61"/>
      <c r="AL21" s="2"/>
    </row>
    <row r="22" spans="2:38" ht="35.1" customHeight="1">
      <c r="B22" s="25">
        <v>12</v>
      </c>
      <c r="C22" s="26" t="s">
        <v>216</v>
      </c>
      <c r="D22" s="27" t="s">
        <v>217</v>
      </c>
      <c r="E22" s="28" t="s">
        <v>218</v>
      </c>
      <c r="F22" s="29" t="s">
        <v>219</v>
      </c>
      <c r="G22" s="26" t="s">
        <v>89</v>
      </c>
      <c r="H22" s="30">
        <v>8</v>
      </c>
      <c r="I22" s="30" t="s">
        <v>27</v>
      </c>
      <c r="J22" s="30">
        <v>9</v>
      </c>
      <c r="K22" s="30" t="s">
        <v>27</v>
      </c>
      <c r="L22" s="37"/>
      <c r="M22" s="37"/>
      <c r="N22" s="37"/>
      <c r="O22" s="37"/>
      <c r="P22" s="32">
        <v>5</v>
      </c>
      <c r="Q22" s="33">
        <f t="shared" si="0"/>
        <v>6.9</v>
      </c>
      <c r="R22" s="34" t="str">
        <f t="shared" si="3"/>
        <v>C+</v>
      </c>
      <c r="S22" s="35" t="str">
        <f t="shared" si="1"/>
        <v>Trung bình</v>
      </c>
      <c r="T22" s="36" t="str">
        <f t="shared" si="4"/>
        <v/>
      </c>
      <c r="U22" s="3"/>
      <c r="V22" s="90" t="str">
        <f t="shared" si="2"/>
        <v>Đạt</v>
      </c>
      <c r="W22" s="73"/>
      <c r="X22" s="61"/>
      <c r="Y22" s="61"/>
      <c r="Z22" s="61"/>
      <c r="AA22" s="61"/>
      <c r="AB22" s="61"/>
      <c r="AC22" s="61"/>
      <c r="AD22" s="61"/>
      <c r="AE22" s="61"/>
      <c r="AF22" s="61"/>
      <c r="AG22" s="61"/>
      <c r="AH22" s="61"/>
      <c r="AI22" s="61"/>
      <c r="AJ22" s="61"/>
      <c r="AK22" s="61"/>
      <c r="AL22" s="2"/>
    </row>
    <row r="23" spans="2:38" ht="35.1" customHeight="1">
      <c r="B23" s="25">
        <v>13</v>
      </c>
      <c r="C23" s="26" t="s">
        <v>220</v>
      </c>
      <c r="D23" s="27" t="s">
        <v>95</v>
      </c>
      <c r="E23" s="28" t="s">
        <v>221</v>
      </c>
      <c r="F23" s="29" t="s">
        <v>222</v>
      </c>
      <c r="G23" s="26" t="s">
        <v>66</v>
      </c>
      <c r="H23" s="30">
        <v>2</v>
      </c>
      <c r="I23" s="30" t="s">
        <v>27</v>
      </c>
      <c r="J23" s="30">
        <v>2</v>
      </c>
      <c r="K23" s="30" t="s">
        <v>27</v>
      </c>
      <c r="L23" s="37"/>
      <c r="M23" s="37"/>
      <c r="N23" s="37"/>
      <c r="O23" s="37"/>
      <c r="P23" s="32" t="s">
        <v>652</v>
      </c>
      <c r="Q23" s="33">
        <v>0</v>
      </c>
      <c r="R23" s="34" t="str">
        <f t="shared" si="3"/>
        <v>F</v>
      </c>
      <c r="S23" s="35" t="str">
        <f t="shared" si="1"/>
        <v>Kém</v>
      </c>
      <c r="T23" s="36" t="s">
        <v>653</v>
      </c>
      <c r="U23" s="3"/>
      <c r="V23" s="90" t="str">
        <f t="shared" si="2"/>
        <v>Học lại</v>
      </c>
      <c r="W23" s="73"/>
      <c r="X23" s="61"/>
      <c r="Y23" s="61"/>
      <c r="Z23" s="61"/>
      <c r="AA23" s="61"/>
      <c r="AB23" s="61"/>
      <c r="AC23" s="61"/>
      <c r="AD23" s="61"/>
      <c r="AE23" s="61"/>
      <c r="AF23" s="61"/>
      <c r="AG23" s="61"/>
      <c r="AH23" s="61"/>
      <c r="AI23" s="61"/>
      <c r="AJ23" s="61"/>
      <c r="AK23" s="61"/>
      <c r="AL23" s="2"/>
    </row>
    <row r="24" spans="2:38" ht="35.1" customHeight="1">
      <c r="B24" s="25">
        <v>14</v>
      </c>
      <c r="C24" s="26" t="s">
        <v>223</v>
      </c>
      <c r="D24" s="27" t="s">
        <v>224</v>
      </c>
      <c r="E24" s="28" t="s">
        <v>225</v>
      </c>
      <c r="F24" s="29" t="s">
        <v>226</v>
      </c>
      <c r="G24" s="26" t="s">
        <v>89</v>
      </c>
      <c r="H24" s="30">
        <v>7</v>
      </c>
      <c r="I24" s="30" t="s">
        <v>27</v>
      </c>
      <c r="J24" s="30">
        <v>7</v>
      </c>
      <c r="K24" s="30" t="s">
        <v>27</v>
      </c>
      <c r="L24" s="37"/>
      <c r="M24" s="37"/>
      <c r="N24" s="37"/>
      <c r="O24" s="37"/>
      <c r="P24" s="32">
        <v>4</v>
      </c>
      <c r="Q24" s="33">
        <f t="shared" si="0"/>
        <v>5.5</v>
      </c>
      <c r="R24" s="34" t="str">
        <f t="shared" si="3"/>
        <v>C</v>
      </c>
      <c r="S24" s="35" t="str">
        <f t="shared" si="1"/>
        <v>Trung bình</v>
      </c>
      <c r="T24" s="36" t="str">
        <f t="shared" si="4"/>
        <v/>
      </c>
      <c r="U24" s="3"/>
      <c r="V24" s="90" t="str">
        <f t="shared" si="2"/>
        <v>Đạt</v>
      </c>
      <c r="W24" s="73"/>
      <c r="X24" s="61"/>
      <c r="Y24" s="61"/>
      <c r="Z24" s="61"/>
      <c r="AA24" s="61"/>
      <c r="AB24" s="61"/>
      <c r="AC24" s="61"/>
      <c r="AD24" s="61"/>
      <c r="AE24" s="61"/>
      <c r="AF24" s="61"/>
      <c r="AG24" s="61"/>
      <c r="AH24" s="61"/>
      <c r="AI24" s="61"/>
      <c r="AJ24" s="61"/>
      <c r="AK24" s="61"/>
      <c r="AL24" s="2"/>
    </row>
    <row r="25" spans="2:38" ht="35.1" customHeight="1">
      <c r="B25" s="25">
        <v>15</v>
      </c>
      <c r="C25" s="26" t="s">
        <v>227</v>
      </c>
      <c r="D25" s="27" t="s">
        <v>228</v>
      </c>
      <c r="E25" s="28" t="s">
        <v>229</v>
      </c>
      <c r="F25" s="29" t="s">
        <v>230</v>
      </c>
      <c r="G25" s="26" t="s">
        <v>75</v>
      </c>
      <c r="H25" s="30">
        <v>8</v>
      </c>
      <c r="I25" s="30" t="s">
        <v>27</v>
      </c>
      <c r="J25" s="30">
        <v>9</v>
      </c>
      <c r="K25" s="30" t="s">
        <v>27</v>
      </c>
      <c r="L25" s="37"/>
      <c r="M25" s="37"/>
      <c r="N25" s="37"/>
      <c r="O25" s="37"/>
      <c r="P25" s="32">
        <v>6</v>
      </c>
      <c r="Q25" s="33">
        <f t="shared" si="0"/>
        <v>7.4</v>
      </c>
      <c r="R25" s="34" t="str">
        <f t="shared" si="3"/>
        <v>B</v>
      </c>
      <c r="S25" s="35" t="str">
        <f t="shared" si="1"/>
        <v>Khá</v>
      </c>
      <c r="T25" s="36" t="str">
        <f t="shared" si="4"/>
        <v/>
      </c>
      <c r="U25" s="3"/>
      <c r="V25" s="90" t="str">
        <f t="shared" si="2"/>
        <v>Đạt</v>
      </c>
      <c r="W25" s="73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2"/>
    </row>
    <row r="26" spans="2:38" ht="35.1" customHeight="1">
      <c r="B26" s="25">
        <v>16</v>
      </c>
      <c r="C26" s="26" t="s">
        <v>231</v>
      </c>
      <c r="D26" s="27" t="s">
        <v>232</v>
      </c>
      <c r="E26" s="28" t="s">
        <v>233</v>
      </c>
      <c r="F26" s="29" t="s">
        <v>234</v>
      </c>
      <c r="G26" s="26" t="s">
        <v>97</v>
      </c>
      <c r="H26" s="30">
        <v>8</v>
      </c>
      <c r="I26" s="30" t="s">
        <v>27</v>
      </c>
      <c r="J26" s="30">
        <v>9</v>
      </c>
      <c r="K26" s="30" t="s">
        <v>27</v>
      </c>
      <c r="L26" s="37"/>
      <c r="M26" s="37"/>
      <c r="N26" s="37"/>
      <c r="O26" s="37"/>
      <c r="P26" s="32">
        <v>5</v>
      </c>
      <c r="Q26" s="33">
        <f t="shared" si="0"/>
        <v>6.9</v>
      </c>
      <c r="R26" s="34" t="str">
        <f t="shared" si="3"/>
        <v>C+</v>
      </c>
      <c r="S26" s="35" t="str">
        <f t="shared" si="1"/>
        <v>Trung bình</v>
      </c>
      <c r="T26" s="36" t="str">
        <f t="shared" si="4"/>
        <v/>
      </c>
      <c r="U26" s="3"/>
      <c r="V26" s="90" t="str">
        <f t="shared" si="2"/>
        <v>Đạt</v>
      </c>
      <c r="W26" s="73"/>
      <c r="X26" s="61"/>
      <c r="Y26" s="61"/>
      <c r="Z26" s="61"/>
      <c r="AA26" s="61"/>
      <c r="AB26" s="61"/>
      <c r="AC26" s="61"/>
      <c r="AD26" s="61"/>
      <c r="AE26" s="61"/>
      <c r="AF26" s="61"/>
      <c r="AG26" s="61"/>
      <c r="AH26" s="61"/>
      <c r="AI26" s="61"/>
      <c r="AJ26" s="61"/>
      <c r="AK26" s="61"/>
      <c r="AL26" s="2"/>
    </row>
    <row r="27" spans="2:38" ht="35.1" customHeight="1">
      <c r="B27" s="25">
        <v>17</v>
      </c>
      <c r="C27" s="26" t="s">
        <v>235</v>
      </c>
      <c r="D27" s="27" t="s">
        <v>95</v>
      </c>
      <c r="E27" s="28" t="s">
        <v>236</v>
      </c>
      <c r="F27" s="29" t="s">
        <v>237</v>
      </c>
      <c r="G27" s="26" t="s">
        <v>66</v>
      </c>
      <c r="H27" s="30">
        <v>8</v>
      </c>
      <c r="I27" s="30" t="s">
        <v>27</v>
      </c>
      <c r="J27" s="30">
        <v>9</v>
      </c>
      <c r="K27" s="30" t="s">
        <v>27</v>
      </c>
      <c r="L27" s="37"/>
      <c r="M27" s="37"/>
      <c r="N27" s="37"/>
      <c r="O27" s="37"/>
      <c r="P27" s="32">
        <v>2</v>
      </c>
      <c r="Q27" s="33">
        <f t="shared" si="0"/>
        <v>5.4</v>
      </c>
      <c r="R27" s="34" t="str">
        <f t="shared" si="3"/>
        <v>D+</v>
      </c>
      <c r="S27" s="35" t="str">
        <f t="shared" si="1"/>
        <v>Trung bình yếu</v>
      </c>
      <c r="T27" s="36" t="str">
        <f t="shared" si="4"/>
        <v/>
      </c>
      <c r="U27" s="3"/>
      <c r="V27" s="90" t="str">
        <f t="shared" si="2"/>
        <v>Đạt</v>
      </c>
      <c r="W27" s="73"/>
      <c r="X27" s="61"/>
      <c r="Y27" s="61"/>
      <c r="Z27" s="61"/>
      <c r="AA27" s="61"/>
      <c r="AB27" s="61"/>
      <c r="AC27" s="61"/>
      <c r="AD27" s="61"/>
      <c r="AE27" s="61"/>
      <c r="AF27" s="61"/>
      <c r="AG27" s="61"/>
      <c r="AH27" s="61"/>
      <c r="AI27" s="61"/>
      <c r="AJ27" s="61"/>
      <c r="AK27" s="61"/>
      <c r="AL27" s="2"/>
    </row>
    <row r="28" spans="2:38" ht="35.1" customHeight="1">
      <c r="B28" s="25">
        <v>18</v>
      </c>
      <c r="C28" s="26" t="s">
        <v>238</v>
      </c>
      <c r="D28" s="27" t="s">
        <v>239</v>
      </c>
      <c r="E28" s="28" t="s">
        <v>240</v>
      </c>
      <c r="F28" s="29" t="s">
        <v>241</v>
      </c>
      <c r="G28" s="26" t="s">
        <v>97</v>
      </c>
      <c r="H28" s="30">
        <v>8</v>
      </c>
      <c r="I28" s="30" t="s">
        <v>27</v>
      </c>
      <c r="J28" s="30">
        <v>9</v>
      </c>
      <c r="K28" s="30" t="s">
        <v>27</v>
      </c>
      <c r="L28" s="37"/>
      <c r="M28" s="37"/>
      <c r="N28" s="37"/>
      <c r="O28" s="37"/>
      <c r="P28" s="32">
        <v>5</v>
      </c>
      <c r="Q28" s="33">
        <f t="shared" si="0"/>
        <v>6.9</v>
      </c>
      <c r="R28" s="34" t="str">
        <f t="shared" si="3"/>
        <v>C+</v>
      </c>
      <c r="S28" s="35" t="str">
        <f t="shared" si="1"/>
        <v>Trung bình</v>
      </c>
      <c r="T28" s="36" t="str">
        <f t="shared" si="4"/>
        <v/>
      </c>
      <c r="U28" s="3"/>
      <c r="V28" s="90" t="str">
        <f t="shared" si="2"/>
        <v>Đạt</v>
      </c>
      <c r="W28" s="73"/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61"/>
      <c r="AI28" s="61"/>
      <c r="AJ28" s="61"/>
      <c r="AK28" s="61"/>
      <c r="AL28" s="2"/>
    </row>
    <row r="29" spans="2:38" ht="35.1" customHeight="1">
      <c r="B29" s="25">
        <v>19</v>
      </c>
      <c r="C29" s="26" t="s">
        <v>242</v>
      </c>
      <c r="D29" s="27" t="s">
        <v>95</v>
      </c>
      <c r="E29" s="28" t="s">
        <v>243</v>
      </c>
      <c r="F29" s="29" t="s">
        <v>244</v>
      </c>
      <c r="G29" s="26" t="s">
        <v>66</v>
      </c>
      <c r="H29" s="30">
        <v>8</v>
      </c>
      <c r="I29" s="30" t="s">
        <v>27</v>
      </c>
      <c r="J29" s="30">
        <v>9</v>
      </c>
      <c r="K29" s="30" t="s">
        <v>27</v>
      </c>
      <c r="L29" s="37"/>
      <c r="M29" s="37"/>
      <c r="N29" s="37"/>
      <c r="O29" s="37"/>
      <c r="P29" s="32">
        <v>7</v>
      </c>
      <c r="Q29" s="33">
        <f t="shared" si="0"/>
        <v>7.9</v>
      </c>
      <c r="R29" s="34" t="str">
        <f t="shared" si="3"/>
        <v>B</v>
      </c>
      <c r="S29" s="35" t="str">
        <f t="shared" si="1"/>
        <v>Khá</v>
      </c>
      <c r="T29" s="36" t="str">
        <f t="shared" si="4"/>
        <v/>
      </c>
      <c r="U29" s="3"/>
      <c r="V29" s="90" t="str">
        <f t="shared" si="2"/>
        <v>Đạt</v>
      </c>
      <c r="W29" s="73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2"/>
    </row>
    <row r="30" spans="2:38" ht="35.1" customHeight="1">
      <c r="B30" s="25">
        <v>20</v>
      </c>
      <c r="C30" s="26" t="s">
        <v>245</v>
      </c>
      <c r="D30" s="27" t="s">
        <v>246</v>
      </c>
      <c r="E30" s="28" t="s">
        <v>247</v>
      </c>
      <c r="F30" s="29" t="s">
        <v>248</v>
      </c>
      <c r="G30" s="26" t="s">
        <v>66</v>
      </c>
      <c r="H30" s="30">
        <v>8</v>
      </c>
      <c r="I30" s="30" t="s">
        <v>27</v>
      </c>
      <c r="J30" s="30">
        <v>9</v>
      </c>
      <c r="K30" s="30" t="s">
        <v>27</v>
      </c>
      <c r="L30" s="37"/>
      <c r="M30" s="37"/>
      <c r="N30" s="37"/>
      <c r="O30" s="37"/>
      <c r="P30" s="32">
        <v>3</v>
      </c>
      <c r="Q30" s="33">
        <f t="shared" si="0"/>
        <v>5.9</v>
      </c>
      <c r="R30" s="34" t="str">
        <f t="shared" si="3"/>
        <v>C</v>
      </c>
      <c r="S30" s="35" t="str">
        <f t="shared" si="1"/>
        <v>Trung bình</v>
      </c>
      <c r="T30" s="36" t="str">
        <f t="shared" si="4"/>
        <v/>
      </c>
      <c r="U30" s="3"/>
      <c r="V30" s="90" t="str">
        <f t="shared" si="2"/>
        <v>Đạt</v>
      </c>
      <c r="W30" s="73"/>
      <c r="X30" s="61"/>
      <c r="Y30" s="61"/>
      <c r="Z30" s="61"/>
      <c r="AA30" s="61"/>
      <c r="AB30" s="61"/>
      <c r="AC30" s="61"/>
      <c r="AD30" s="61"/>
      <c r="AE30" s="61"/>
      <c r="AF30" s="61"/>
      <c r="AG30" s="61"/>
      <c r="AH30" s="61"/>
      <c r="AI30" s="61"/>
      <c r="AJ30" s="61"/>
      <c r="AK30" s="61"/>
      <c r="AL30" s="2"/>
    </row>
    <row r="31" spans="2:38" ht="35.1" customHeight="1">
      <c r="B31" s="25">
        <v>21</v>
      </c>
      <c r="C31" s="26" t="s">
        <v>249</v>
      </c>
      <c r="D31" s="27" t="s">
        <v>250</v>
      </c>
      <c r="E31" s="28" t="s">
        <v>251</v>
      </c>
      <c r="F31" s="29" t="s">
        <v>252</v>
      </c>
      <c r="G31" s="26" t="s">
        <v>75</v>
      </c>
      <c r="H31" s="30">
        <v>8</v>
      </c>
      <c r="I31" s="30" t="s">
        <v>27</v>
      </c>
      <c r="J31" s="30">
        <v>9</v>
      </c>
      <c r="K31" s="30" t="s">
        <v>27</v>
      </c>
      <c r="L31" s="37"/>
      <c r="M31" s="37"/>
      <c r="N31" s="37"/>
      <c r="O31" s="37"/>
      <c r="P31" s="32">
        <v>6</v>
      </c>
      <c r="Q31" s="33">
        <f t="shared" si="0"/>
        <v>7.4</v>
      </c>
      <c r="R31" s="34" t="str">
        <f t="shared" si="3"/>
        <v>B</v>
      </c>
      <c r="S31" s="35" t="str">
        <f t="shared" si="1"/>
        <v>Khá</v>
      </c>
      <c r="T31" s="36" t="str">
        <f t="shared" si="4"/>
        <v/>
      </c>
      <c r="U31" s="3"/>
      <c r="V31" s="90" t="str">
        <f t="shared" si="2"/>
        <v>Đạt</v>
      </c>
      <c r="W31" s="73"/>
      <c r="X31" s="61"/>
      <c r="Y31" s="61"/>
      <c r="Z31" s="61"/>
      <c r="AA31" s="61"/>
      <c r="AB31" s="61"/>
      <c r="AC31" s="61"/>
      <c r="AD31" s="61"/>
      <c r="AE31" s="61"/>
      <c r="AF31" s="61"/>
      <c r="AG31" s="61"/>
      <c r="AH31" s="61"/>
      <c r="AI31" s="61"/>
      <c r="AJ31" s="61"/>
      <c r="AK31" s="61"/>
      <c r="AL31" s="2"/>
    </row>
    <row r="32" spans="2:38" ht="35.1" customHeight="1">
      <c r="B32" s="25">
        <v>22</v>
      </c>
      <c r="C32" s="26" t="s">
        <v>253</v>
      </c>
      <c r="D32" s="27" t="s">
        <v>254</v>
      </c>
      <c r="E32" s="28" t="s">
        <v>255</v>
      </c>
      <c r="F32" s="29" t="s">
        <v>256</v>
      </c>
      <c r="G32" s="26" t="s">
        <v>75</v>
      </c>
      <c r="H32" s="30">
        <v>8</v>
      </c>
      <c r="I32" s="30" t="s">
        <v>27</v>
      </c>
      <c r="J32" s="30">
        <v>9</v>
      </c>
      <c r="K32" s="30" t="s">
        <v>27</v>
      </c>
      <c r="L32" s="37"/>
      <c r="M32" s="37"/>
      <c r="N32" s="37"/>
      <c r="O32" s="37"/>
      <c r="P32" s="32">
        <v>3</v>
      </c>
      <c r="Q32" s="33">
        <f t="shared" si="0"/>
        <v>5.9</v>
      </c>
      <c r="R32" s="34" t="str">
        <f t="shared" si="3"/>
        <v>C</v>
      </c>
      <c r="S32" s="35" t="str">
        <f t="shared" si="1"/>
        <v>Trung bình</v>
      </c>
      <c r="T32" s="36" t="str">
        <f t="shared" si="4"/>
        <v/>
      </c>
      <c r="U32" s="3"/>
      <c r="V32" s="90" t="str">
        <f t="shared" si="2"/>
        <v>Đạt</v>
      </c>
      <c r="W32" s="73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2"/>
    </row>
    <row r="33" spans="1:38" ht="7.5" customHeight="1">
      <c r="A33" s="2"/>
      <c r="B33" s="38"/>
      <c r="C33" s="39"/>
      <c r="D33" s="39"/>
      <c r="E33" s="40"/>
      <c r="F33" s="40"/>
      <c r="G33" s="40"/>
      <c r="H33" s="41"/>
      <c r="I33" s="42"/>
      <c r="J33" s="42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3"/>
    </row>
    <row r="34" spans="1:38" ht="16.5">
      <c r="A34" s="2"/>
      <c r="B34" s="124" t="s">
        <v>28</v>
      </c>
      <c r="C34" s="124"/>
      <c r="D34" s="39"/>
      <c r="E34" s="40"/>
      <c r="F34" s="40"/>
      <c r="G34" s="40"/>
      <c r="H34" s="41"/>
      <c r="I34" s="42"/>
      <c r="J34" s="42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3"/>
    </row>
    <row r="35" spans="1:38" ht="16.5" customHeight="1">
      <c r="A35" s="2"/>
      <c r="B35" s="44" t="s">
        <v>29</v>
      </c>
      <c r="C35" s="44"/>
      <c r="D35" s="45">
        <f>+$Y$9</f>
        <v>22</v>
      </c>
      <c r="E35" s="46" t="s">
        <v>30</v>
      </c>
      <c r="F35" s="46"/>
      <c r="G35" s="117" t="s">
        <v>31</v>
      </c>
      <c r="H35" s="117"/>
      <c r="I35" s="117"/>
      <c r="J35" s="117"/>
      <c r="K35" s="117"/>
      <c r="L35" s="117"/>
      <c r="M35" s="117"/>
      <c r="N35" s="117"/>
      <c r="O35" s="117"/>
      <c r="P35" s="47">
        <f>$Y$9 -COUNTIF($T$10:$T$222,"Vắng") -COUNTIF($T$10:$T$222,"Vắng có phép") - COUNTIF($T$10:$T$222,"Đình chỉ thi") - COUNTIF($T$10:$T$222,"Không đủ ĐKDT")</f>
        <v>19</v>
      </c>
      <c r="Q35" s="47"/>
      <c r="R35" s="48"/>
      <c r="S35" s="49"/>
      <c r="T35" s="49" t="s">
        <v>30</v>
      </c>
      <c r="U35" s="3"/>
    </row>
    <row r="36" spans="1:38" ht="16.5" customHeight="1">
      <c r="A36" s="2"/>
      <c r="B36" s="44" t="s">
        <v>32</v>
      </c>
      <c r="C36" s="44"/>
      <c r="D36" s="45">
        <f>+$AJ$9</f>
        <v>19</v>
      </c>
      <c r="E36" s="46" t="s">
        <v>30</v>
      </c>
      <c r="F36" s="46"/>
      <c r="G36" s="117" t="s">
        <v>33</v>
      </c>
      <c r="H36" s="117"/>
      <c r="I36" s="117"/>
      <c r="J36" s="117"/>
      <c r="K36" s="117"/>
      <c r="L36" s="117"/>
      <c r="M36" s="117"/>
      <c r="N36" s="117"/>
      <c r="O36" s="117"/>
      <c r="P36" s="50">
        <f>COUNTIF($T$10:$T$98,"Vắng")</f>
        <v>1</v>
      </c>
      <c r="Q36" s="50"/>
      <c r="R36" s="51"/>
      <c r="S36" s="49"/>
      <c r="T36" s="49" t="s">
        <v>30</v>
      </c>
      <c r="U36" s="3"/>
    </row>
    <row r="37" spans="1:38" ht="16.5" customHeight="1">
      <c r="A37" s="2"/>
      <c r="B37" s="44" t="s">
        <v>45</v>
      </c>
      <c r="C37" s="44"/>
      <c r="D37" s="84">
        <f>COUNTIF(V11:V32,"Học lại")</f>
        <v>3</v>
      </c>
      <c r="E37" s="46" t="s">
        <v>30</v>
      </c>
      <c r="F37" s="46"/>
      <c r="G37" s="117" t="s">
        <v>46</v>
      </c>
      <c r="H37" s="117"/>
      <c r="I37" s="117"/>
      <c r="J37" s="117"/>
      <c r="K37" s="117"/>
      <c r="L37" s="117"/>
      <c r="M37" s="117"/>
      <c r="N37" s="117"/>
      <c r="O37" s="117"/>
      <c r="P37" s="47">
        <f>COUNTIF($T$10:$T$98,"Vắng có phép")</f>
        <v>0</v>
      </c>
      <c r="Q37" s="47"/>
      <c r="R37" s="48"/>
      <c r="S37" s="49"/>
      <c r="T37" s="49" t="s">
        <v>30</v>
      </c>
      <c r="U37" s="3"/>
    </row>
    <row r="38" spans="1:38" ht="3" customHeight="1">
      <c r="A38" s="2"/>
      <c r="B38" s="38"/>
      <c r="C38" s="39"/>
      <c r="D38" s="39"/>
      <c r="E38" s="40"/>
      <c r="F38" s="40"/>
      <c r="G38" s="40"/>
      <c r="H38" s="41"/>
      <c r="I38" s="42"/>
      <c r="J38" s="42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3"/>
    </row>
    <row r="39" spans="1:38">
      <c r="B39" s="85" t="s">
        <v>34</v>
      </c>
      <c r="C39" s="85"/>
      <c r="D39" s="86">
        <f>COUNTIF(V11:V32,"Thi lại")</f>
        <v>0</v>
      </c>
      <c r="E39" s="87" t="s">
        <v>30</v>
      </c>
      <c r="F39" s="3"/>
      <c r="G39" s="3"/>
      <c r="H39" s="3"/>
      <c r="I39" s="3"/>
      <c r="J39" s="125"/>
      <c r="K39" s="125"/>
      <c r="L39" s="125"/>
      <c r="M39" s="125"/>
      <c r="N39" s="125"/>
      <c r="O39" s="125"/>
      <c r="P39" s="125"/>
      <c r="Q39" s="125"/>
      <c r="R39" s="125"/>
      <c r="S39" s="125"/>
      <c r="T39" s="125"/>
      <c r="U39" s="3"/>
    </row>
    <row r="40" spans="1:38">
      <c r="B40" s="85"/>
      <c r="C40" s="85"/>
      <c r="D40" s="86"/>
      <c r="E40" s="87"/>
      <c r="F40" s="3"/>
      <c r="G40" s="3"/>
      <c r="H40" s="3"/>
      <c r="I40" s="3"/>
      <c r="J40" s="125"/>
      <c r="K40" s="125"/>
      <c r="L40" s="125"/>
      <c r="M40" s="125"/>
      <c r="N40" s="125"/>
      <c r="O40" s="125"/>
      <c r="P40" s="125"/>
      <c r="Q40" s="125"/>
      <c r="R40" s="125"/>
      <c r="S40" s="125"/>
      <c r="T40" s="125"/>
      <c r="U40" s="3"/>
    </row>
    <row r="41" spans="1:38">
      <c r="A41" s="52"/>
      <c r="B41" s="126"/>
      <c r="C41" s="126"/>
      <c r="D41" s="126"/>
      <c r="E41" s="126"/>
      <c r="F41" s="126"/>
      <c r="G41" s="126"/>
      <c r="H41" s="126"/>
      <c r="I41" s="53"/>
      <c r="J41" s="127"/>
      <c r="K41" s="127"/>
      <c r="L41" s="127"/>
      <c r="M41" s="127"/>
      <c r="N41" s="127"/>
      <c r="O41" s="127"/>
      <c r="P41" s="127"/>
      <c r="Q41" s="127"/>
      <c r="R41" s="127"/>
      <c r="S41" s="127"/>
      <c r="T41" s="127"/>
      <c r="U41" s="3"/>
    </row>
    <row r="42" spans="1:38" ht="4.5" customHeight="1">
      <c r="A42" s="2"/>
      <c r="B42" s="38"/>
      <c r="C42" s="54"/>
      <c r="D42" s="54"/>
      <c r="E42" s="55"/>
      <c r="F42" s="55"/>
      <c r="G42" s="55"/>
      <c r="H42" s="56"/>
      <c r="I42" s="57"/>
      <c r="J42" s="57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38" s="2" customFormat="1">
      <c r="B43" s="126"/>
      <c r="C43" s="126"/>
      <c r="D43" s="128"/>
      <c r="E43" s="128"/>
      <c r="F43" s="128"/>
      <c r="G43" s="128"/>
      <c r="H43" s="128"/>
      <c r="I43" s="57"/>
      <c r="J43" s="57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3"/>
      <c r="V43" s="61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</row>
    <row r="44" spans="1:38" s="2" customFormat="1">
      <c r="A44" s="1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61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</row>
    <row r="45" spans="1:38" s="2" customFormat="1">
      <c r="A45" s="1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61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</row>
    <row r="46" spans="1:38" s="2" customFormat="1">
      <c r="A46" s="1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61"/>
      <c r="W46" s="60"/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0"/>
      <c r="AJ46" s="60"/>
      <c r="AK46" s="60"/>
      <c r="AL46" s="60"/>
    </row>
    <row r="47" spans="1:38" s="2" customFormat="1" ht="9.75" customHeight="1">
      <c r="A47" s="1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61"/>
      <c r="W47" s="60"/>
      <c r="X47" s="60"/>
      <c r="Y47" s="60"/>
      <c r="Z47" s="60"/>
      <c r="AA47" s="60"/>
      <c r="AB47" s="60"/>
      <c r="AC47" s="60"/>
      <c r="AD47" s="60"/>
      <c r="AE47" s="60"/>
      <c r="AF47" s="60"/>
      <c r="AG47" s="60"/>
      <c r="AH47" s="60"/>
      <c r="AI47" s="60"/>
      <c r="AJ47" s="60"/>
      <c r="AK47" s="60"/>
      <c r="AL47" s="60"/>
    </row>
    <row r="48" spans="1:38" s="2" customFormat="1" ht="3.75" customHeight="1">
      <c r="A48" s="1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61"/>
      <c r="W48" s="60"/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60"/>
    </row>
    <row r="49" spans="1:38" s="2" customFormat="1" ht="18" customHeight="1">
      <c r="A49" s="1"/>
      <c r="B49" s="130"/>
      <c r="C49" s="130"/>
      <c r="D49" s="130"/>
      <c r="E49" s="130"/>
      <c r="F49" s="130"/>
      <c r="G49" s="130"/>
      <c r="H49" s="130"/>
      <c r="I49" s="130"/>
      <c r="J49" s="130"/>
      <c r="K49" s="130"/>
      <c r="L49" s="130"/>
      <c r="M49" s="130"/>
      <c r="N49" s="130"/>
      <c r="O49" s="130"/>
      <c r="P49" s="130"/>
      <c r="Q49" s="130"/>
      <c r="R49" s="130"/>
      <c r="S49" s="130"/>
      <c r="T49" s="130"/>
      <c r="U49" s="3"/>
      <c r="V49" s="61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60"/>
      <c r="AI49" s="60"/>
      <c r="AJ49" s="60"/>
      <c r="AK49" s="60"/>
      <c r="AL49" s="60"/>
    </row>
    <row r="50" spans="1:38" s="2" customFormat="1" ht="4.5" customHeight="1">
      <c r="A50" s="1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61"/>
      <c r="W50" s="60"/>
      <c r="X50" s="60"/>
      <c r="Y50" s="60"/>
      <c r="Z50" s="60"/>
      <c r="AA50" s="60"/>
      <c r="AB50" s="60"/>
      <c r="AC50" s="60"/>
      <c r="AD50" s="60"/>
      <c r="AE50" s="60"/>
      <c r="AF50" s="60"/>
      <c r="AG50" s="60"/>
      <c r="AH50" s="60"/>
      <c r="AI50" s="60"/>
      <c r="AJ50" s="60"/>
      <c r="AK50" s="60"/>
      <c r="AL50" s="60"/>
    </row>
    <row r="51" spans="1:38" s="2" customFormat="1" ht="36.75" customHeight="1">
      <c r="A51" s="1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61"/>
      <c r="W51" s="60"/>
      <c r="X51" s="60"/>
      <c r="Y51" s="60"/>
      <c r="Z51" s="60"/>
      <c r="AA51" s="60"/>
      <c r="AB51" s="60"/>
      <c r="AC51" s="60"/>
      <c r="AD51" s="60"/>
      <c r="AE51" s="60"/>
      <c r="AF51" s="60"/>
      <c r="AG51" s="60"/>
      <c r="AH51" s="60"/>
      <c r="AI51" s="60"/>
      <c r="AJ51" s="60"/>
      <c r="AK51" s="60"/>
      <c r="AL51" s="60"/>
    </row>
    <row r="52" spans="1:38" ht="38.25" customHeight="1">
      <c r="B52" s="131"/>
      <c r="C52" s="126"/>
      <c r="D52" s="126"/>
      <c r="E52" s="126"/>
      <c r="F52" s="126"/>
      <c r="G52" s="126"/>
      <c r="H52" s="131"/>
      <c r="I52" s="131"/>
      <c r="J52" s="131"/>
      <c r="K52" s="131"/>
      <c r="L52" s="131"/>
      <c r="M52" s="131"/>
      <c r="N52" s="132"/>
      <c r="O52" s="132"/>
      <c r="P52" s="132"/>
      <c r="Q52" s="132"/>
      <c r="R52" s="132"/>
      <c r="S52" s="132"/>
      <c r="T52" s="132"/>
    </row>
    <row r="53" spans="1:38">
      <c r="B53" s="38"/>
      <c r="C53" s="54"/>
      <c r="D53" s="54"/>
      <c r="E53" s="55"/>
      <c r="F53" s="55"/>
      <c r="G53" s="55"/>
      <c r="H53" s="56"/>
      <c r="I53" s="57"/>
      <c r="J53" s="57"/>
      <c r="K53" s="3"/>
      <c r="L53" s="3"/>
      <c r="M53" s="3"/>
      <c r="N53" s="3"/>
      <c r="O53" s="3"/>
      <c r="P53" s="3"/>
      <c r="Q53" s="3"/>
      <c r="R53" s="3"/>
      <c r="S53" s="3"/>
      <c r="T53" s="3"/>
    </row>
    <row r="54" spans="1:38">
      <c r="B54" s="126"/>
      <c r="C54" s="126"/>
      <c r="D54" s="128"/>
      <c r="E54" s="128"/>
      <c r="F54" s="128"/>
      <c r="G54" s="128"/>
      <c r="H54" s="128"/>
      <c r="I54" s="57"/>
      <c r="J54" s="57"/>
      <c r="K54" s="43"/>
      <c r="L54" s="43"/>
      <c r="M54" s="43"/>
      <c r="N54" s="43"/>
      <c r="O54" s="43"/>
      <c r="P54" s="43"/>
      <c r="Q54" s="43"/>
      <c r="R54" s="43"/>
      <c r="S54" s="43"/>
      <c r="T54" s="43"/>
    </row>
    <row r="55" spans="1:38"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</row>
    <row r="60" spans="1:38">
      <c r="B60" s="129"/>
      <c r="C60" s="129"/>
      <c r="D60" s="129"/>
      <c r="E60" s="129"/>
      <c r="F60" s="129"/>
      <c r="G60" s="129"/>
      <c r="H60" s="129"/>
      <c r="I60" s="129"/>
      <c r="J60" s="129"/>
      <c r="K60" s="129"/>
      <c r="L60" s="129"/>
      <c r="M60" s="129"/>
      <c r="N60" s="129"/>
      <c r="O60" s="129"/>
      <c r="P60" s="129"/>
      <c r="Q60" s="129"/>
      <c r="R60" s="129"/>
      <c r="S60" s="129"/>
      <c r="T60" s="129"/>
    </row>
  </sheetData>
  <sheetProtection formatCells="0" formatColumns="0" formatRows="0" insertColumns="0" insertRows="0" insertHyperlinks="0" deleteColumns="0" deleteRows="0" sort="0" autoFilter="0" pivotTables="0"/>
  <autoFilter ref="A9:AL32">
    <filterColumn colId="3" showButton="0"/>
  </autoFilter>
  <mergeCells count="58">
    <mergeCell ref="J40:T40"/>
    <mergeCell ref="G35:O35"/>
    <mergeCell ref="G36:O36"/>
    <mergeCell ref="G37:O37"/>
    <mergeCell ref="H1:K1"/>
    <mergeCell ref="L1:T1"/>
    <mergeCell ref="B2:G2"/>
    <mergeCell ref="H2:T2"/>
    <mergeCell ref="B3:G3"/>
    <mergeCell ref="H3:T3"/>
    <mergeCell ref="B6:C6"/>
    <mergeCell ref="B5:C5"/>
    <mergeCell ref="H6:N6"/>
    <mergeCell ref="O6:T6"/>
    <mergeCell ref="J8:J9"/>
    <mergeCell ref="K8:K9"/>
    <mergeCell ref="L8:L9"/>
    <mergeCell ref="H8:H9"/>
    <mergeCell ref="M8:N8"/>
    <mergeCell ref="B8:B9"/>
    <mergeCell ref="C8:C9"/>
    <mergeCell ref="D8:E9"/>
    <mergeCell ref="F8:F9"/>
    <mergeCell ref="I8:I9"/>
    <mergeCell ref="G8:G9"/>
    <mergeCell ref="AD5:AE7"/>
    <mergeCell ref="AF5:AG7"/>
    <mergeCell ref="AH5:AI7"/>
    <mergeCell ref="X5:X8"/>
    <mergeCell ref="Y5:Y8"/>
    <mergeCell ref="J39:T39"/>
    <mergeCell ref="AJ5:AK7"/>
    <mergeCell ref="B41:H41"/>
    <mergeCell ref="J41:T41"/>
    <mergeCell ref="B43:C43"/>
    <mergeCell ref="D43:H43"/>
    <mergeCell ref="S8:S9"/>
    <mergeCell ref="T8:T10"/>
    <mergeCell ref="B10:G10"/>
    <mergeCell ref="B34:C34"/>
    <mergeCell ref="O8:O9"/>
    <mergeCell ref="P8:P9"/>
    <mergeCell ref="Q8:Q10"/>
    <mergeCell ref="R8:R9"/>
    <mergeCell ref="W5:W8"/>
    <mergeCell ref="Z5:AC7"/>
    <mergeCell ref="B49:C49"/>
    <mergeCell ref="D49:I49"/>
    <mergeCell ref="J49:T49"/>
    <mergeCell ref="B54:C54"/>
    <mergeCell ref="D54:H54"/>
    <mergeCell ref="N60:T60"/>
    <mergeCell ref="H60:M60"/>
    <mergeCell ref="E60:G60"/>
    <mergeCell ref="B60:D60"/>
    <mergeCell ref="B52:G52"/>
    <mergeCell ref="H52:M52"/>
    <mergeCell ref="N52:T52"/>
  </mergeCells>
  <conditionalFormatting sqref="H11:P32">
    <cfRule type="cellIs" dxfId="13" priority="4" operator="greaterThan">
      <formula>10</formula>
    </cfRule>
  </conditionalFormatting>
  <conditionalFormatting sqref="C1:C1048576">
    <cfRule type="duplicateValues" dxfId="12" priority="1"/>
  </conditionalFormatting>
  <dataValidations count="1">
    <dataValidation allowBlank="1" showInputMessage="1" showErrorMessage="1" errorTitle="Không xóa dữ liệu" error="Không xóa dữ liệu" prompt="Không xóa dữ liệu" sqref="AL3:AL9 X3:AK4 W5:AK9 D37 V11:W32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AL64"/>
  <sheetViews>
    <sheetView topLeftCell="B1" workbookViewId="0">
      <pane ySplit="4" topLeftCell="A51" activePane="bottomLeft" state="frozen"/>
      <selection activeCell="A6" sqref="A6:XFD6"/>
      <selection pane="bottomLeft" activeCell="B44" sqref="A44:XFD64"/>
    </sheetView>
  </sheetViews>
  <sheetFormatPr defaultColWidth="9" defaultRowHeight="15.75"/>
  <cols>
    <col min="1" max="1" width="1.25" style="1" hidden="1" customWidth="1"/>
    <col min="2" max="2" width="4.875" style="1" customWidth="1"/>
    <col min="3" max="3" width="11.875" style="1" customWidth="1"/>
    <col min="4" max="4" width="12.25" style="1" customWidth="1"/>
    <col min="5" max="5" width="7.25" style="1" customWidth="1"/>
    <col min="6" max="6" width="9.375" style="1" hidden="1" customWidth="1"/>
    <col min="7" max="7" width="12.25" style="1" customWidth="1"/>
    <col min="8" max="8" width="6.5" style="1" customWidth="1"/>
    <col min="9" max="9" width="5.75" style="1" hidden="1" customWidth="1"/>
    <col min="10" max="10" width="7" style="1" customWidth="1"/>
    <col min="11" max="11" width="4.375" style="1" hidden="1" customWidth="1"/>
    <col min="12" max="12" width="5.25" style="1" hidden="1" customWidth="1"/>
    <col min="13" max="13" width="4.875" style="1" hidden="1" customWidth="1"/>
    <col min="14" max="14" width="9.625" style="1" hidden="1" customWidth="1"/>
    <col min="15" max="15" width="7.5" style="1" hidden="1" customWidth="1"/>
    <col min="16" max="16" width="6.7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2.625" style="1" customWidth="1"/>
    <col min="21" max="21" width="6.5" style="1" customWidth="1"/>
    <col min="22" max="22" width="6.5" style="61" customWidth="1"/>
    <col min="23" max="38" width="9" style="60"/>
    <col min="39" max="16384" width="9" style="1"/>
  </cols>
  <sheetData>
    <row r="1" spans="2:38" ht="26.25" hidden="1">
      <c r="H1" s="98" t="s">
        <v>0</v>
      </c>
      <c r="I1" s="98"/>
      <c r="J1" s="98"/>
      <c r="K1" s="98"/>
      <c r="L1" s="98" t="s">
        <v>52</v>
      </c>
      <c r="M1" s="98"/>
      <c r="N1" s="98"/>
      <c r="O1" s="98"/>
      <c r="P1" s="98"/>
      <c r="Q1" s="98"/>
      <c r="R1" s="98"/>
      <c r="S1" s="98"/>
      <c r="T1" s="98"/>
    </row>
    <row r="2" spans="2:38" ht="27.75" customHeight="1">
      <c r="B2" s="99" t="s">
        <v>1</v>
      </c>
      <c r="C2" s="99"/>
      <c r="D2" s="99"/>
      <c r="E2" s="99"/>
      <c r="F2" s="99"/>
      <c r="G2" s="99"/>
      <c r="H2" s="133" t="s">
        <v>650</v>
      </c>
      <c r="I2" s="133"/>
      <c r="J2" s="133"/>
      <c r="K2" s="133"/>
      <c r="L2" s="133"/>
      <c r="M2" s="133"/>
      <c r="N2" s="133"/>
      <c r="O2" s="133"/>
      <c r="P2" s="133"/>
      <c r="Q2" s="133"/>
      <c r="R2" s="133"/>
      <c r="S2" s="133"/>
      <c r="T2" s="133"/>
      <c r="U2" s="3"/>
    </row>
    <row r="3" spans="2:38" ht="25.5" customHeight="1">
      <c r="B3" s="101" t="s">
        <v>2</v>
      </c>
      <c r="C3" s="101"/>
      <c r="D3" s="101"/>
      <c r="E3" s="101"/>
      <c r="F3" s="101"/>
      <c r="G3" s="101"/>
      <c r="H3" s="102" t="s">
        <v>48</v>
      </c>
      <c r="I3" s="102"/>
      <c r="J3" s="102"/>
      <c r="K3" s="102"/>
      <c r="L3" s="102"/>
      <c r="M3" s="102"/>
      <c r="N3" s="102"/>
      <c r="O3" s="102"/>
      <c r="P3" s="102"/>
      <c r="Q3" s="102"/>
      <c r="R3" s="102"/>
      <c r="S3" s="102"/>
      <c r="T3" s="102"/>
      <c r="U3" s="4"/>
      <c r="V3" s="88"/>
      <c r="AD3" s="61"/>
      <c r="AE3" s="62"/>
      <c r="AF3" s="61"/>
      <c r="AG3" s="61"/>
      <c r="AH3" s="61"/>
      <c r="AI3" s="62"/>
      <c r="AJ3" s="61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8"/>
      <c r="AE4" s="63"/>
      <c r="AI4" s="63"/>
    </row>
    <row r="5" spans="2:38" ht="23.25" customHeight="1">
      <c r="B5" s="108" t="s">
        <v>3</v>
      </c>
      <c r="C5" s="108"/>
      <c r="D5" s="96" t="s">
        <v>49</v>
      </c>
      <c r="E5" s="96"/>
      <c r="F5" s="96"/>
      <c r="G5" s="96"/>
      <c r="H5" s="96"/>
      <c r="I5" s="96"/>
      <c r="J5" s="96"/>
      <c r="K5" s="96"/>
      <c r="L5" s="96"/>
      <c r="M5" s="96"/>
      <c r="N5" s="96"/>
      <c r="O5" s="96" t="s">
        <v>54</v>
      </c>
      <c r="P5" s="96"/>
      <c r="Q5" s="96"/>
      <c r="R5" s="96"/>
      <c r="S5" s="96"/>
      <c r="T5" s="96"/>
      <c r="W5" s="103" t="s">
        <v>41</v>
      </c>
      <c r="X5" s="103" t="s">
        <v>9</v>
      </c>
      <c r="Y5" s="103" t="s">
        <v>40</v>
      </c>
      <c r="Z5" s="103" t="s">
        <v>39</v>
      </c>
      <c r="AA5" s="103"/>
      <c r="AB5" s="103"/>
      <c r="AC5" s="103"/>
      <c r="AD5" s="103" t="s">
        <v>38</v>
      </c>
      <c r="AE5" s="103"/>
      <c r="AF5" s="103" t="s">
        <v>36</v>
      </c>
      <c r="AG5" s="103"/>
      <c r="AH5" s="103" t="s">
        <v>37</v>
      </c>
      <c r="AI5" s="103"/>
      <c r="AJ5" s="103" t="s">
        <v>35</v>
      </c>
      <c r="AK5" s="103"/>
      <c r="AL5" s="82"/>
    </row>
    <row r="6" spans="2:38" ht="17.25" customHeight="1">
      <c r="B6" s="104" t="s">
        <v>4</v>
      </c>
      <c r="C6" s="104"/>
      <c r="D6" s="8">
        <v>3</v>
      </c>
      <c r="G6" s="93" t="s">
        <v>47</v>
      </c>
      <c r="H6" s="105">
        <v>43630</v>
      </c>
      <c r="I6" s="106"/>
      <c r="J6" s="106"/>
      <c r="K6" s="106"/>
      <c r="L6" s="106"/>
      <c r="M6" s="106"/>
      <c r="N6" s="106"/>
      <c r="O6" s="107" t="s">
        <v>55</v>
      </c>
      <c r="P6" s="107"/>
      <c r="Q6" s="107"/>
      <c r="R6" s="107"/>
      <c r="S6" s="107"/>
      <c r="T6" s="107"/>
      <c r="W6" s="103"/>
      <c r="X6" s="103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  <c r="AJ6" s="103"/>
      <c r="AK6" s="103"/>
      <c r="AL6" s="82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8"/>
      <c r="Q7" s="3"/>
      <c r="R7" s="3"/>
      <c r="S7" s="3"/>
      <c r="T7" s="3"/>
      <c r="W7" s="103"/>
      <c r="X7" s="103"/>
      <c r="Y7" s="103"/>
      <c r="Z7" s="103"/>
      <c r="AA7" s="103"/>
      <c r="AB7" s="103"/>
      <c r="AC7" s="103"/>
      <c r="AD7" s="103"/>
      <c r="AE7" s="103"/>
      <c r="AF7" s="103"/>
      <c r="AG7" s="103"/>
      <c r="AH7" s="103"/>
      <c r="AI7" s="103"/>
      <c r="AJ7" s="103"/>
      <c r="AK7" s="103"/>
      <c r="AL7" s="82"/>
    </row>
    <row r="8" spans="2:38" ht="44.25" customHeight="1">
      <c r="B8" s="109" t="s">
        <v>5</v>
      </c>
      <c r="C8" s="111" t="s">
        <v>6</v>
      </c>
      <c r="D8" s="113" t="s">
        <v>7</v>
      </c>
      <c r="E8" s="114"/>
      <c r="F8" s="109" t="s">
        <v>8</v>
      </c>
      <c r="G8" s="109" t="s">
        <v>9</v>
      </c>
      <c r="H8" s="122" t="s">
        <v>10</v>
      </c>
      <c r="I8" s="122" t="s">
        <v>11</v>
      </c>
      <c r="J8" s="122" t="s">
        <v>12</v>
      </c>
      <c r="K8" s="122" t="s">
        <v>13</v>
      </c>
      <c r="L8" s="120" t="s">
        <v>14</v>
      </c>
      <c r="M8" s="118" t="s">
        <v>42</v>
      </c>
      <c r="N8" s="119"/>
      <c r="O8" s="120" t="s">
        <v>15</v>
      </c>
      <c r="P8" s="120" t="s">
        <v>16</v>
      </c>
      <c r="Q8" s="109" t="s">
        <v>17</v>
      </c>
      <c r="R8" s="120" t="s">
        <v>18</v>
      </c>
      <c r="S8" s="109" t="s">
        <v>19</v>
      </c>
      <c r="T8" s="109" t="s">
        <v>20</v>
      </c>
      <c r="W8" s="103"/>
      <c r="X8" s="103"/>
      <c r="Y8" s="103"/>
      <c r="Z8" s="64" t="s">
        <v>21</v>
      </c>
      <c r="AA8" s="64" t="s">
        <v>22</v>
      </c>
      <c r="AB8" s="64" t="s">
        <v>23</v>
      </c>
      <c r="AC8" s="64" t="s">
        <v>24</v>
      </c>
      <c r="AD8" s="64" t="s">
        <v>25</v>
      </c>
      <c r="AE8" s="64" t="s">
        <v>24</v>
      </c>
      <c r="AF8" s="64" t="s">
        <v>25</v>
      </c>
      <c r="AG8" s="64" t="s">
        <v>24</v>
      </c>
      <c r="AH8" s="64" t="s">
        <v>25</v>
      </c>
      <c r="AI8" s="64" t="s">
        <v>24</v>
      </c>
      <c r="AJ8" s="64" t="s">
        <v>25</v>
      </c>
      <c r="AK8" s="65" t="s">
        <v>24</v>
      </c>
      <c r="AL8" s="80"/>
    </row>
    <row r="9" spans="2:38" ht="44.25" customHeight="1">
      <c r="B9" s="110"/>
      <c r="C9" s="112"/>
      <c r="D9" s="115"/>
      <c r="E9" s="116"/>
      <c r="F9" s="110"/>
      <c r="G9" s="110"/>
      <c r="H9" s="122"/>
      <c r="I9" s="122"/>
      <c r="J9" s="122"/>
      <c r="K9" s="122"/>
      <c r="L9" s="120"/>
      <c r="M9" s="92" t="s">
        <v>43</v>
      </c>
      <c r="N9" s="92" t="s">
        <v>44</v>
      </c>
      <c r="O9" s="120"/>
      <c r="P9" s="120"/>
      <c r="Q9" s="121"/>
      <c r="R9" s="120"/>
      <c r="S9" s="110"/>
      <c r="T9" s="121"/>
      <c r="V9" s="89"/>
      <c r="W9" s="66" t="str">
        <f>+D5</f>
        <v>Thực hành cơ sở</v>
      </c>
      <c r="X9" s="67">
        <f>+P5</f>
        <v>0</v>
      </c>
      <c r="Y9" s="68">
        <f>+$AH$9+$AJ$9+$AF$9</f>
        <v>26</v>
      </c>
      <c r="Z9" s="62">
        <f>COUNTIF($S$10:$S$96,"Khiển trách")</f>
        <v>0</v>
      </c>
      <c r="AA9" s="62">
        <f>COUNTIF($S$10:$S$96,"Cảnh cáo")</f>
        <v>0</v>
      </c>
      <c r="AB9" s="62">
        <f>COUNTIF($S$10:$S$96,"Đình chỉ thi")</f>
        <v>0</v>
      </c>
      <c r="AC9" s="69">
        <f>+($Z$9+$AA$9+$AB$9)/$Y$9*100%</f>
        <v>0</v>
      </c>
      <c r="AD9" s="62">
        <f>SUM(COUNTIF($S$10:$S$94,"Vắng"),COUNTIF($S$10:$S$94,"Vắng có phép"))</f>
        <v>0</v>
      </c>
      <c r="AE9" s="70">
        <f>+$AD$9/$Y$9</f>
        <v>0</v>
      </c>
      <c r="AF9" s="71">
        <f>COUNTIF($V$10:$V$94,"Thi lại")</f>
        <v>0</v>
      </c>
      <c r="AG9" s="70">
        <f>+$AF$9/$Y$9</f>
        <v>0</v>
      </c>
      <c r="AH9" s="71">
        <f>COUNTIF($V$10:$V$95,"Học lại")</f>
        <v>2</v>
      </c>
      <c r="AI9" s="70">
        <f>+$AH$9/$Y$9</f>
        <v>7.6923076923076927E-2</v>
      </c>
      <c r="AJ9" s="62">
        <f>COUNTIF($V$11:$V$95,"Đạt")</f>
        <v>24</v>
      </c>
      <c r="AK9" s="69">
        <f>+$AJ$9/$Y$9</f>
        <v>0.92307692307692313</v>
      </c>
      <c r="AL9" s="81"/>
    </row>
    <row r="10" spans="2:38" ht="25.5" customHeight="1">
      <c r="B10" s="118" t="s">
        <v>26</v>
      </c>
      <c r="C10" s="123"/>
      <c r="D10" s="123"/>
      <c r="E10" s="123"/>
      <c r="F10" s="123"/>
      <c r="G10" s="119"/>
      <c r="H10" s="10">
        <v>10</v>
      </c>
      <c r="I10" s="10"/>
      <c r="J10" s="10">
        <v>40</v>
      </c>
      <c r="K10" s="10"/>
      <c r="L10" s="11"/>
      <c r="M10" s="12"/>
      <c r="N10" s="12"/>
      <c r="O10" s="12"/>
      <c r="P10" s="59">
        <f>100-(H10+I10+J10+K10)</f>
        <v>50</v>
      </c>
      <c r="Q10" s="110"/>
      <c r="R10" s="13"/>
      <c r="S10" s="13"/>
      <c r="T10" s="110"/>
      <c r="W10" s="61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  <c r="AL10" s="82"/>
    </row>
    <row r="11" spans="2:38" ht="30" customHeight="1">
      <c r="B11" s="14">
        <v>1</v>
      </c>
      <c r="C11" s="15" t="s">
        <v>257</v>
      </c>
      <c r="D11" s="16" t="s">
        <v>258</v>
      </c>
      <c r="E11" s="17" t="s">
        <v>64</v>
      </c>
      <c r="F11" s="18" t="s">
        <v>259</v>
      </c>
      <c r="G11" s="15" t="s">
        <v>66</v>
      </c>
      <c r="H11" s="19">
        <v>7.5</v>
      </c>
      <c r="I11" s="19" t="s">
        <v>27</v>
      </c>
      <c r="J11" s="19">
        <v>9</v>
      </c>
      <c r="K11" s="19" t="s">
        <v>27</v>
      </c>
      <c r="L11" s="20"/>
      <c r="M11" s="20"/>
      <c r="N11" s="20"/>
      <c r="O11" s="20"/>
      <c r="P11" s="21">
        <v>1</v>
      </c>
      <c r="Q11" s="22">
        <f t="shared" ref="Q11:Q36" si="0">ROUND(SUMPRODUCT(H11:P11,$H$10:$P$10)/100,1)</f>
        <v>4.9000000000000004</v>
      </c>
      <c r="R11" s="23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D</v>
      </c>
      <c r="S11" s="23" t="str">
        <f t="shared" ref="S11:S36" si="1">IF($Q11&lt;4,"Kém",IF(AND($Q11&gt;=4,$Q11&lt;=5.4),"Trung bình yếu",IF(AND($Q11&gt;=5.5,$Q11&lt;=6.9),"Trung bình",IF(AND($Q11&gt;=7,$Q11&lt;=8.4),"Khá",IF(AND($Q11&gt;=8.5,$Q11&lt;=10),"Giỏi","")))))</f>
        <v>Trung bình yếu</v>
      </c>
      <c r="T11" s="24" t="str">
        <f>+IF(OR($H11=0,$I11=0,$J11=0,$K11=0),"Không đủ ĐKDT","")</f>
        <v/>
      </c>
      <c r="U11" s="3"/>
      <c r="V11" s="90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3"/>
      <c r="X11" s="72"/>
      <c r="Y11" s="72"/>
      <c r="Z11" s="72"/>
      <c r="AA11" s="72"/>
      <c r="AB11" s="72"/>
      <c r="AC11" s="72"/>
      <c r="AD11" s="72"/>
      <c r="AE11" s="72"/>
      <c r="AF11" s="72"/>
      <c r="AG11" s="72"/>
      <c r="AH11" s="72"/>
      <c r="AI11" s="72"/>
      <c r="AJ11" s="72"/>
      <c r="AK11" s="72"/>
      <c r="AL11" s="82"/>
    </row>
    <row r="12" spans="2:38" ht="30" customHeight="1">
      <c r="B12" s="25">
        <v>2</v>
      </c>
      <c r="C12" s="26" t="s">
        <v>260</v>
      </c>
      <c r="D12" s="27" t="s">
        <v>193</v>
      </c>
      <c r="E12" s="28" t="s">
        <v>261</v>
      </c>
      <c r="F12" s="29" t="s">
        <v>262</v>
      </c>
      <c r="G12" s="26" t="s">
        <v>75</v>
      </c>
      <c r="H12" s="30">
        <v>8.5</v>
      </c>
      <c r="I12" s="30" t="s">
        <v>27</v>
      </c>
      <c r="J12" s="30">
        <v>9</v>
      </c>
      <c r="K12" s="30" t="s">
        <v>27</v>
      </c>
      <c r="L12" s="31"/>
      <c r="M12" s="31"/>
      <c r="N12" s="31"/>
      <c r="O12" s="31"/>
      <c r="P12" s="32">
        <v>4</v>
      </c>
      <c r="Q12" s="33">
        <f t="shared" si="0"/>
        <v>6.5</v>
      </c>
      <c r="R12" s="34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C+</v>
      </c>
      <c r="S12" s="35" t="str">
        <f t="shared" si="1"/>
        <v>Trung bình</v>
      </c>
      <c r="T12" s="36" t="str">
        <f>+IF(OR($H12=0,$I12=0,$J12=0,$K12=0),"Không đủ ĐKDT","")</f>
        <v/>
      </c>
      <c r="U12" s="3"/>
      <c r="V12" s="90" t="str">
        <f t="shared" ref="V12:V36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W12" s="73"/>
      <c r="X12" s="72"/>
      <c r="Y12" s="72"/>
      <c r="Z12" s="72"/>
      <c r="AA12" s="64"/>
      <c r="AB12" s="64"/>
      <c r="AC12" s="64"/>
      <c r="AD12" s="64"/>
      <c r="AE12" s="63"/>
      <c r="AF12" s="64"/>
      <c r="AG12" s="64"/>
      <c r="AH12" s="64"/>
      <c r="AI12" s="64"/>
      <c r="AJ12" s="64"/>
      <c r="AK12" s="64"/>
      <c r="AL12" s="80"/>
    </row>
    <row r="13" spans="2:38" ht="30" customHeight="1">
      <c r="B13" s="25">
        <v>3</v>
      </c>
      <c r="C13" s="26" t="s">
        <v>263</v>
      </c>
      <c r="D13" s="27" t="s">
        <v>264</v>
      </c>
      <c r="E13" s="28" t="s">
        <v>265</v>
      </c>
      <c r="F13" s="29" t="s">
        <v>106</v>
      </c>
      <c r="G13" s="26" t="s">
        <v>75</v>
      </c>
      <c r="H13" s="30">
        <v>5</v>
      </c>
      <c r="I13" s="30" t="s">
        <v>27</v>
      </c>
      <c r="J13" s="30">
        <v>5</v>
      </c>
      <c r="K13" s="30" t="s">
        <v>27</v>
      </c>
      <c r="L13" s="37"/>
      <c r="M13" s="37"/>
      <c r="N13" s="37"/>
      <c r="O13" s="37"/>
      <c r="P13" s="32" t="s">
        <v>652</v>
      </c>
      <c r="Q13" s="33">
        <v>0</v>
      </c>
      <c r="R13" s="34" t="str">
        <f t="shared" ref="R13:R36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5" t="str">
        <f t="shared" si="1"/>
        <v>Kém</v>
      </c>
      <c r="T13" s="36" t="s">
        <v>653</v>
      </c>
      <c r="U13" s="3"/>
      <c r="V13" s="90" t="str">
        <f t="shared" si="2"/>
        <v>Học lại</v>
      </c>
      <c r="W13" s="73"/>
      <c r="X13" s="74"/>
      <c r="Y13" s="74"/>
      <c r="Z13" s="91"/>
      <c r="AA13" s="63"/>
      <c r="AB13" s="63"/>
      <c r="AC13" s="63"/>
      <c r="AD13" s="75"/>
      <c r="AE13" s="63"/>
      <c r="AF13" s="76"/>
      <c r="AG13" s="77"/>
      <c r="AH13" s="76"/>
      <c r="AI13" s="77"/>
      <c r="AJ13" s="76"/>
      <c r="AK13" s="63"/>
      <c r="AL13" s="83"/>
    </row>
    <row r="14" spans="2:38" ht="30" customHeight="1">
      <c r="B14" s="25">
        <v>4</v>
      </c>
      <c r="C14" s="26" t="s">
        <v>266</v>
      </c>
      <c r="D14" s="27" t="s">
        <v>95</v>
      </c>
      <c r="E14" s="28" t="s">
        <v>69</v>
      </c>
      <c r="F14" s="29" t="s">
        <v>267</v>
      </c>
      <c r="G14" s="26" t="s">
        <v>75</v>
      </c>
      <c r="H14" s="30">
        <v>8</v>
      </c>
      <c r="I14" s="30" t="s">
        <v>27</v>
      </c>
      <c r="J14" s="30">
        <v>9</v>
      </c>
      <c r="K14" s="30" t="s">
        <v>27</v>
      </c>
      <c r="L14" s="37"/>
      <c r="M14" s="37"/>
      <c r="N14" s="37"/>
      <c r="O14" s="37"/>
      <c r="P14" s="32">
        <v>4</v>
      </c>
      <c r="Q14" s="33">
        <f t="shared" si="0"/>
        <v>6.4</v>
      </c>
      <c r="R14" s="34" t="str">
        <f t="shared" si="3"/>
        <v>C</v>
      </c>
      <c r="S14" s="35" t="str">
        <f t="shared" si="1"/>
        <v>Trung bình</v>
      </c>
      <c r="T14" s="36" t="str">
        <f t="shared" ref="T14:T36" si="4">+IF(OR($H14=0,$I14=0,$J14=0,$K14=0),"Không đủ ĐKDT","")</f>
        <v/>
      </c>
      <c r="U14" s="3"/>
      <c r="V14" s="90" t="str">
        <f t="shared" si="2"/>
        <v>Đạt</v>
      </c>
      <c r="W14" s="73"/>
      <c r="X14" s="61"/>
      <c r="Y14" s="61"/>
      <c r="Z14" s="61"/>
      <c r="AA14" s="61"/>
      <c r="AB14" s="61"/>
      <c r="AC14" s="61"/>
      <c r="AD14" s="61"/>
      <c r="AE14" s="61"/>
      <c r="AF14" s="61"/>
      <c r="AG14" s="61"/>
      <c r="AH14" s="61"/>
      <c r="AI14" s="61"/>
      <c r="AJ14" s="61"/>
      <c r="AK14" s="61"/>
      <c r="AL14" s="2"/>
    </row>
    <row r="15" spans="2:38" ht="30" customHeight="1">
      <c r="B15" s="25">
        <v>5</v>
      </c>
      <c r="C15" s="26" t="s">
        <v>268</v>
      </c>
      <c r="D15" s="27" t="s">
        <v>269</v>
      </c>
      <c r="E15" s="28" t="s">
        <v>270</v>
      </c>
      <c r="F15" s="29" t="s">
        <v>271</v>
      </c>
      <c r="G15" s="26" t="s">
        <v>75</v>
      </c>
      <c r="H15" s="30">
        <v>8</v>
      </c>
      <c r="I15" s="30" t="s">
        <v>27</v>
      </c>
      <c r="J15" s="30">
        <v>9</v>
      </c>
      <c r="K15" s="30" t="s">
        <v>27</v>
      </c>
      <c r="L15" s="37"/>
      <c r="M15" s="37"/>
      <c r="N15" s="37"/>
      <c r="O15" s="37"/>
      <c r="P15" s="32">
        <v>4</v>
      </c>
      <c r="Q15" s="33">
        <f t="shared" si="0"/>
        <v>6.4</v>
      </c>
      <c r="R15" s="34" t="str">
        <f t="shared" si="3"/>
        <v>C</v>
      </c>
      <c r="S15" s="35" t="str">
        <f t="shared" si="1"/>
        <v>Trung bình</v>
      </c>
      <c r="T15" s="36" t="str">
        <f t="shared" si="4"/>
        <v/>
      </c>
      <c r="U15" s="3"/>
      <c r="V15" s="90" t="str">
        <f t="shared" si="2"/>
        <v>Đạt</v>
      </c>
      <c r="W15" s="73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2"/>
    </row>
    <row r="16" spans="2:38" ht="30" customHeight="1">
      <c r="B16" s="25">
        <v>6</v>
      </c>
      <c r="C16" s="26" t="s">
        <v>272</v>
      </c>
      <c r="D16" s="27" t="s">
        <v>273</v>
      </c>
      <c r="E16" s="28" t="s">
        <v>274</v>
      </c>
      <c r="F16" s="29" t="s">
        <v>275</v>
      </c>
      <c r="G16" s="26" t="s">
        <v>75</v>
      </c>
      <c r="H16" s="30">
        <v>8</v>
      </c>
      <c r="I16" s="30" t="s">
        <v>27</v>
      </c>
      <c r="J16" s="30">
        <v>9</v>
      </c>
      <c r="K16" s="30" t="s">
        <v>27</v>
      </c>
      <c r="L16" s="37"/>
      <c r="M16" s="37"/>
      <c r="N16" s="37"/>
      <c r="O16" s="37"/>
      <c r="P16" s="32">
        <v>3</v>
      </c>
      <c r="Q16" s="33">
        <f t="shared" si="0"/>
        <v>5.9</v>
      </c>
      <c r="R16" s="34" t="str">
        <f t="shared" si="3"/>
        <v>C</v>
      </c>
      <c r="S16" s="35" t="str">
        <f t="shared" si="1"/>
        <v>Trung bình</v>
      </c>
      <c r="T16" s="36" t="str">
        <f t="shared" si="4"/>
        <v/>
      </c>
      <c r="U16" s="3"/>
      <c r="V16" s="90" t="str">
        <f t="shared" si="2"/>
        <v>Đạt</v>
      </c>
      <c r="W16" s="73"/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2"/>
    </row>
    <row r="17" spans="2:38" ht="30" customHeight="1">
      <c r="B17" s="25">
        <v>7</v>
      </c>
      <c r="C17" s="26" t="s">
        <v>276</v>
      </c>
      <c r="D17" s="27" t="s">
        <v>213</v>
      </c>
      <c r="E17" s="28" t="s">
        <v>277</v>
      </c>
      <c r="F17" s="29" t="s">
        <v>278</v>
      </c>
      <c r="G17" s="26" t="s">
        <v>75</v>
      </c>
      <c r="H17" s="30">
        <v>7.5</v>
      </c>
      <c r="I17" s="30" t="s">
        <v>27</v>
      </c>
      <c r="J17" s="30">
        <v>9</v>
      </c>
      <c r="K17" s="30" t="s">
        <v>27</v>
      </c>
      <c r="L17" s="37"/>
      <c r="M17" s="37"/>
      <c r="N17" s="37"/>
      <c r="O17" s="37"/>
      <c r="P17" s="32">
        <v>4</v>
      </c>
      <c r="Q17" s="33">
        <f t="shared" si="0"/>
        <v>6.4</v>
      </c>
      <c r="R17" s="34" t="str">
        <f t="shared" si="3"/>
        <v>C</v>
      </c>
      <c r="S17" s="35" t="str">
        <f t="shared" si="1"/>
        <v>Trung bình</v>
      </c>
      <c r="T17" s="36" t="str">
        <f t="shared" si="4"/>
        <v/>
      </c>
      <c r="U17" s="3"/>
      <c r="V17" s="90" t="str">
        <f t="shared" si="2"/>
        <v>Đạt</v>
      </c>
      <c r="W17" s="73"/>
      <c r="X17" s="61"/>
      <c r="Y17" s="61"/>
      <c r="Z17" s="61"/>
      <c r="AA17" s="61"/>
      <c r="AB17" s="61"/>
      <c r="AC17" s="61"/>
      <c r="AD17" s="61"/>
      <c r="AE17" s="61"/>
      <c r="AF17" s="61"/>
      <c r="AG17" s="61"/>
      <c r="AH17" s="61"/>
      <c r="AI17" s="61"/>
      <c r="AJ17" s="61"/>
      <c r="AK17" s="61"/>
      <c r="AL17" s="2"/>
    </row>
    <row r="18" spans="2:38" ht="30" customHeight="1">
      <c r="B18" s="25">
        <v>8</v>
      </c>
      <c r="C18" s="26" t="s">
        <v>279</v>
      </c>
      <c r="D18" s="27" t="s">
        <v>280</v>
      </c>
      <c r="E18" s="28" t="s">
        <v>281</v>
      </c>
      <c r="F18" s="29" t="s">
        <v>96</v>
      </c>
      <c r="G18" s="26" t="s">
        <v>66</v>
      </c>
      <c r="H18" s="30">
        <v>7.5</v>
      </c>
      <c r="I18" s="30" t="s">
        <v>27</v>
      </c>
      <c r="J18" s="30">
        <v>9</v>
      </c>
      <c r="K18" s="30" t="s">
        <v>27</v>
      </c>
      <c r="L18" s="37"/>
      <c r="M18" s="37"/>
      <c r="N18" s="37"/>
      <c r="O18" s="37"/>
      <c r="P18" s="32">
        <v>3</v>
      </c>
      <c r="Q18" s="33">
        <f t="shared" si="0"/>
        <v>5.9</v>
      </c>
      <c r="R18" s="34" t="str">
        <f t="shared" si="3"/>
        <v>C</v>
      </c>
      <c r="S18" s="35" t="str">
        <f t="shared" si="1"/>
        <v>Trung bình</v>
      </c>
      <c r="T18" s="36" t="str">
        <f t="shared" si="4"/>
        <v/>
      </c>
      <c r="U18" s="3"/>
      <c r="V18" s="90" t="str">
        <f t="shared" si="2"/>
        <v>Đạt</v>
      </c>
      <c r="W18" s="73"/>
      <c r="X18" s="61"/>
      <c r="Y18" s="61"/>
      <c r="Z18" s="61"/>
      <c r="AA18" s="61"/>
      <c r="AB18" s="61"/>
      <c r="AC18" s="61"/>
      <c r="AD18" s="61"/>
      <c r="AE18" s="61"/>
      <c r="AF18" s="61"/>
      <c r="AG18" s="61"/>
      <c r="AH18" s="61"/>
      <c r="AI18" s="61"/>
      <c r="AJ18" s="61"/>
      <c r="AK18" s="61"/>
      <c r="AL18" s="2"/>
    </row>
    <row r="19" spans="2:38" ht="30" customHeight="1">
      <c r="B19" s="25">
        <v>9</v>
      </c>
      <c r="C19" s="26" t="s">
        <v>282</v>
      </c>
      <c r="D19" s="27" t="s">
        <v>283</v>
      </c>
      <c r="E19" s="28" t="s">
        <v>284</v>
      </c>
      <c r="F19" s="29" t="s">
        <v>285</v>
      </c>
      <c r="G19" s="26" t="s">
        <v>75</v>
      </c>
      <c r="H19" s="30">
        <v>7</v>
      </c>
      <c r="I19" s="30" t="s">
        <v>27</v>
      </c>
      <c r="J19" s="30">
        <v>9</v>
      </c>
      <c r="K19" s="30" t="s">
        <v>27</v>
      </c>
      <c r="L19" s="37"/>
      <c r="M19" s="37"/>
      <c r="N19" s="37"/>
      <c r="O19" s="37"/>
      <c r="P19" s="32">
        <v>4</v>
      </c>
      <c r="Q19" s="33">
        <f t="shared" si="0"/>
        <v>6.3</v>
      </c>
      <c r="R19" s="34" t="str">
        <f t="shared" si="3"/>
        <v>C</v>
      </c>
      <c r="S19" s="35" t="str">
        <f t="shared" si="1"/>
        <v>Trung bình</v>
      </c>
      <c r="T19" s="36" t="str">
        <f t="shared" si="4"/>
        <v/>
      </c>
      <c r="U19" s="3"/>
      <c r="V19" s="90" t="str">
        <f t="shared" si="2"/>
        <v>Đạt</v>
      </c>
      <c r="W19" s="73"/>
      <c r="X19" s="61"/>
      <c r="Y19" s="61"/>
      <c r="Z19" s="61"/>
      <c r="AA19" s="61"/>
      <c r="AB19" s="61"/>
      <c r="AC19" s="61"/>
      <c r="AD19" s="61"/>
      <c r="AE19" s="61"/>
      <c r="AF19" s="61"/>
      <c r="AG19" s="61"/>
      <c r="AH19" s="61"/>
      <c r="AI19" s="61"/>
      <c r="AJ19" s="61"/>
      <c r="AK19" s="61"/>
      <c r="AL19" s="2"/>
    </row>
    <row r="20" spans="2:38" ht="30" customHeight="1">
      <c r="B20" s="25">
        <v>10</v>
      </c>
      <c r="C20" s="26" t="s">
        <v>286</v>
      </c>
      <c r="D20" s="27" t="s">
        <v>287</v>
      </c>
      <c r="E20" s="28" t="s">
        <v>113</v>
      </c>
      <c r="F20" s="29" t="s">
        <v>288</v>
      </c>
      <c r="G20" s="26" t="s">
        <v>89</v>
      </c>
      <c r="H20" s="30">
        <v>8</v>
      </c>
      <c r="I20" s="30" t="s">
        <v>27</v>
      </c>
      <c r="J20" s="30">
        <v>9</v>
      </c>
      <c r="K20" s="30" t="s">
        <v>27</v>
      </c>
      <c r="L20" s="37"/>
      <c r="M20" s="37"/>
      <c r="N20" s="37"/>
      <c r="O20" s="37"/>
      <c r="P20" s="32">
        <v>2</v>
      </c>
      <c r="Q20" s="33">
        <f t="shared" si="0"/>
        <v>5.4</v>
      </c>
      <c r="R20" s="34" t="str">
        <f t="shared" si="3"/>
        <v>D+</v>
      </c>
      <c r="S20" s="35" t="str">
        <f t="shared" si="1"/>
        <v>Trung bình yếu</v>
      </c>
      <c r="T20" s="36" t="str">
        <f t="shared" si="4"/>
        <v/>
      </c>
      <c r="U20" s="3"/>
      <c r="V20" s="90" t="str">
        <f t="shared" si="2"/>
        <v>Đạt</v>
      </c>
      <c r="W20" s="73"/>
      <c r="X20" s="61"/>
      <c r="Y20" s="61"/>
      <c r="Z20" s="61"/>
      <c r="AA20" s="61"/>
      <c r="AB20" s="61"/>
      <c r="AC20" s="61"/>
      <c r="AD20" s="61"/>
      <c r="AE20" s="61"/>
      <c r="AF20" s="61"/>
      <c r="AG20" s="61"/>
      <c r="AH20" s="61"/>
      <c r="AI20" s="61"/>
      <c r="AJ20" s="61"/>
      <c r="AK20" s="61"/>
      <c r="AL20" s="2"/>
    </row>
    <row r="21" spans="2:38" ht="30" customHeight="1">
      <c r="B21" s="25">
        <v>11</v>
      </c>
      <c r="C21" s="26" t="s">
        <v>289</v>
      </c>
      <c r="D21" s="27" t="s">
        <v>95</v>
      </c>
      <c r="E21" s="28" t="s">
        <v>290</v>
      </c>
      <c r="F21" s="29" t="s">
        <v>291</v>
      </c>
      <c r="G21" s="26" t="s">
        <v>75</v>
      </c>
      <c r="H21" s="30">
        <v>8</v>
      </c>
      <c r="I21" s="30" t="s">
        <v>27</v>
      </c>
      <c r="J21" s="30">
        <v>9</v>
      </c>
      <c r="K21" s="30" t="s">
        <v>27</v>
      </c>
      <c r="L21" s="37"/>
      <c r="M21" s="37"/>
      <c r="N21" s="37"/>
      <c r="O21" s="37"/>
      <c r="P21" s="32">
        <v>6</v>
      </c>
      <c r="Q21" s="33">
        <f t="shared" si="0"/>
        <v>7.4</v>
      </c>
      <c r="R21" s="34" t="str">
        <f t="shared" si="3"/>
        <v>B</v>
      </c>
      <c r="S21" s="35" t="str">
        <f t="shared" si="1"/>
        <v>Khá</v>
      </c>
      <c r="T21" s="36" t="str">
        <f t="shared" si="4"/>
        <v/>
      </c>
      <c r="U21" s="3"/>
      <c r="V21" s="90" t="str">
        <f t="shared" si="2"/>
        <v>Đạt</v>
      </c>
      <c r="W21" s="73"/>
      <c r="X21" s="61"/>
      <c r="Y21" s="61"/>
      <c r="Z21" s="61"/>
      <c r="AA21" s="61"/>
      <c r="AB21" s="61"/>
      <c r="AC21" s="61"/>
      <c r="AD21" s="61"/>
      <c r="AE21" s="61"/>
      <c r="AF21" s="61"/>
      <c r="AG21" s="61"/>
      <c r="AH21" s="61"/>
      <c r="AI21" s="61"/>
      <c r="AJ21" s="61"/>
      <c r="AK21" s="61"/>
      <c r="AL21" s="2"/>
    </row>
    <row r="22" spans="2:38" ht="30" customHeight="1">
      <c r="B22" s="25">
        <v>12</v>
      </c>
      <c r="C22" s="26" t="s">
        <v>292</v>
      </c>
      <c r="D22" s="27" t="s">
        <v>293</v>
      </c>
      <c r="E22" s="28" t="s">
        <v>120</v>
      </c>
      <c r="F22" s="29" t="s">
        <v>65</v>
      </c>
      <c r="G22" s="26" t="s">
        <v>89</v>
      </c>
      <c r="H22" s="30">
        <v>6.5</v>
      </c>
      <c r="I22" s="30" t="s">
        <v>27</v>
      </c>
      <c r="J22" s="30">
        <v>9</v>
      </c>
      <c r="K22" s="30" t="s">
        <v>27</v>
      </c>
      <c r="L22" s="37"/>
      <c r="M22" s="37"/>
      <c r="N22" s="37"/>
      <c r="O22" s="37"/>
      <c r="P22" s="32">
        <v>4</v>
      </c>
      <c r="Q22" s="33">
        <f t="shared" si="0"/>
        <v>6.3</v>
      </c>
      <c r="R22" s="34" t="str">
        <f t="shared" si="3"/>
        <v>C</v>
      </c>
      <c r="S22" s="35" t="str">
        <f t="shared" si="1"/>
        <v>Trung bình</v>
      </c>
      <c r="T22" s="36" t="str">
        <f t="shared" si="4"/>
        <v/>
      </c>
      <c r="U22" s="3"/>
      <c r="V22" s="90" t="str">
        <f t="shared" si="2"/>
        <v>Đạt</v>
      </c>
      <c r="W22" s="73"/>
      <c r="X22" s="61"/>
      <c r="Y22" s="61"/>
      <c r="Z22" s="61"/>
      <c r="AA22" s="61"/>
      <c r="AB22" s="61"/>
      <c r="AC22" s="61"/>
      <c r="AD22" s="61"/>
      <c r="AE22" s="61"/>
      <c r="AF22" s="61"/>
      <c r="AG22" s="61"/>
      <c r="AH22" s="61"/>
      <c r="AI22" s="61"/>
      <c r="AJ22" s="61"/>
      <c r="AK22" s="61"/>
      <c r="AL22" s="2"/>
    </row>
    <row r="23" spans="2:38" ht="30" customHeight="1">
      <c r="B23" s="25">
        <v>13</v>
      </c>
      <c r="C23" s="26" t="s">
        <v>294</v>
      </c>
      <c r="D23" s="27" t="s">
        <v>295</v>
      </c>
      <c r="E23" s="28" t="s">
        <v>296</v>
      </c>
      <c r="F23" s="29" t="s">
        <v>297</v>
      </c>
      <c r="G23" s="26" t="s">
        <v>75</v>
      </c>
      <c r="H23" s="30">
        <v>8.5</v>
      </c>
      <c r="I23" s="30" t="s">
        <v>27</v>
      </c>
      <c r="J23" s="30">
        <v>9</v>
      </c>
      <c r="K23" s="30" t="s">
        <v>27</v>
      </c>
      <c r="L23" s="37"/>
      <c r="M23" s="37"/>
      <c r="N23" s="37"/>
      <c r="O23" s="37"/>
      <c r="P23" s="32">
        <v>4</v>
      </c>
      <c r="Q23" s="33">
        <f t="shared" si="0"/>
        <v>6.5</v>
      </c>
      <c r="R23" s="34" t="str">
        <f t="shared" si="3"/>
        <v>C+</v>
      </c>
      <c r="S23" s="35" t="str">
        <f t="shared" si="1"/>
        <v>Trung bình</v>
      </c>
      <c r="T23" s="36" t="str">
        <f t="shared" si="4"/>
        <v/>
      </c>
      <c r="U23" s="3"/>
      <c r="V23" s="90" t="str">
        <f t="shared" si="2"/>
        <v>Đạt</v>
      </c>
      <c r="W23" s="73"/>
      <c r="X23" s="61"/>
      <c r="Y23" s="61"/>
      <c r="Z23" s="61"/>
      <c r="AA23" s="61"/>
      <c r="AB23" s="61"/>
      <c r="AC23" s="61"/>
      <c r="AD23" s="61"/>
      <c r="AE23" s="61"/>
      <c r="AF23" s="61"/>
      <c r="AG23" s="61"/>
      <c r="AH23" s="61"/>
      <c r="AI23" s="61"/>
      <c r="AJ23" s="61"/>
      <c r="AK23" s="61"/>
      <c r="AL23" s="2"/>
    </row>
    <row r="24" spans="2:38" ht="30" customHeight="1">
      <c r="B24" s="25">
        <v>14</v>
      </c>
      <c r="C24" s="26" t="s">
        <v>298</v>
      </c>
      <c r="D24" s="27" t="s">
        <v>299</v>
      </c>
      <c r="E24" s="28" t="s">
        <v>296</v>
      </c>
      <c r="F24" s="29" t="s">
        <v>300</v>
      </c>
      <c r="G24" s="26" t="s">
        <v>97</v>
      </c>
      <c r="H24" s="30">
        <v>7</v>
      </c>
      <c r="I24" s="30" t="s">
        <v>27</v>
      </c>
      <c r="J24" s="30">
        <v>7</v>
      </c>
      <c r="K24" s="30" t="s">
        <v>27</v>
      </c>
      <c r="L24" s="37"/>
      <c r="M24" s="37"/>
      <c r="N24" s="37"/>
      <c r="O24" s="37"/>
      <c r="P24" s="32">
        <v>3</v>
      </c>
      <c r="Q24" s="33">
        <f t="shared" si="0"/>
        <v>5</v>
      </c>
      <c r="R24" s="34" t="str">
        <f t="shared" si="3"/>
        <v>D+</v>
      </c>
      <c r="S24" s="35" t="str">
        <f t="shared" si="1"/>
        <v>Trung bình yếu</v>
      </c>
      <c r="T24" s="36" t="str">
        <f t="shared" si="4"/>
        <v/>
      </c>
      <c r="U24" s="3"/>
      <c r="V24" s="90" t="str">
        <f t="shared" si="2"/>
        <v>Đạt</v>
      </c>
      <c r="W24" s="73"/>
      <c r="X24" s="61"/>
      <c r="Y24" s="61"/>
      <c r="Z24" s="61"/>
      <c r="AA24" s="61"/>
      <c r="AB24" s="61"/>
      <c r="AC24" s="61"/>
      <c r="AD24" s="61"/>
      <c r="AE24" s="61"/>
      <c r="AF24" s="61"/>
      <c r="AG24" s="61"/>
      <c r="AH24" s="61"/>
      <c r="AI24" s="61"/>
      <c r="AJ24" s="61"/>
      <c r="AK24" s="61"/>
      <c r="AL24" s="2"/>
    </row>
    <row r="25" spans="2:38" ht="30" customHeight="1">
      <c r="B25" s="25">
        <v>15</v>
      </c>
      <c r="C25" s="26" t="s">
        <v>301</v>
      </c>
      <c r="D25" s="27" t="s">
        <v>302</v>
      </c>
      <c r="E25" s="28" t="s">
        <v>303</v>
      </c>
      <c r="F25" s="29" t="s">
        <v>304</v>
      </c>
      <c r="G25" s="26" t="s">
        <v>75</v>
      </c>
      <c r="H25" s="30">
        <v>7.5</v>
      </c>
      <c r="I25" s="30" t="s">
        <v>27</v>
      </c>
      <c r="J25" s="30">
        <v>9</v>
      </c>
      <c r="K25" s="30" t="s">
        <v>27</v>
      </c>
      <c r="L25" s="37"/>
      <c r="M25" s="37"/>
      <c r="N25" s="37"/>
      <c r="O25" s="37"/>
      <c r="P25" s="32">
        <v>3</v>
      </c>
      <c r="Q25" s="33">
        <f t="shared" si="0"/>
        <v>5.9</v>
      </c>
      <c r="R25" s="34" t="str">
        <f t="shared" si="3"/>
        <v>C</v>
      </c>
      <c r="S25" s="35" t="str">
        <f t="shared" si="1"/>
        <v>Trung bình</v>
      </c>
      <c r="T25" s="36" t="str">
        <f t="shared" si="4"/>
        <v/>
      </c>
      <c r="U25" s="3"/>
      <c r="V25" s="90" t="str">
        <f t="shared" si="2"/>
        <v>Đạt</v>
      </c>
      <c r="W25" s="73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2"/>
    </row>
    <row r="26" spans="2:38" ht="30" customHeight="1">
      <c r="B26" s="25">
        <v>16</v>
      </c>
      <c r="C26" s="26" t="s">
        <v>305</v>
      </c>
      <c r="D26" s="27" t="s">
        <v>306</v>
      </c>
      <c r="E26" s="28" t="s">
        <v>214</v>
      </c>
      <c r="F26" s="29" t="s">
        <v>307</v>
      </c>
      <c r="G26" s="26" t="s">
        <v>66</v>
      </c>
      <c r="H26" s="30">
        <v>8</v>
      </c>
      <c r="I26" s="30" t="s">
        <v>27</v>
      </c>
      <c r="J26" s="30">
        <v>9</v>
      </c>
      <c r="K26" s="30" t="s">
        <v>27</v>
      </c>
      <c r="L26" s="37"/>
      <c r="M26" s="37"/>
      <c r="N26" s="37"/>
      <c r="O26" s="37"/>
      <c r="P26" s="32">
        <v>3</v>
      </c>
      <c r="Q26" s="33">
        <f t="shared" si="0"/>
        <v>5.9</v>
      </c>
      <c r="R26" s="34" t="str">
        <f t="shared" si="3"/>
        <v>C</v>
      </c>
      <c r="S26" s="35" t="str">
        <f t="shared" si="1"/>
        <v>Trung bình</v>
      </c>
      <c r="T26" s="36" t="str">
        <f t="shared" si="4"/>
        <v/>
      </c>
      <c r="U26" s="3"/>
      <c r="V26" s="90" t="str">
        <f t="shared" si="2"/>
        <v>Đạt</v>
      </c>
      <c r="W26" s="73"/>
      <c r="X26" s="61"/>
      <c r="Y26" s="61"/>
      <c r="Z26" s="61"/>
      <c r="AA26" s="61"/>
      <c r="AB26" s="61"/>
      <c r="AC26" s="61"/>
      <c r="AD26" s="61"/>
      <c r="AE26" s="61"/>
      <c r="AF26" s="61"/>
      <c r="AG26" s="61"/>
      <c r="AH26" s="61"/>
      <c r="AI26" s="61"/>
      <c r="AJ26" s="61"/>
      <c r="AK26" s="61"/>
      <c r="AL26" s="2"/>
    </row>
    <row r="27" spans="2:38" ht="30" customHeight="1">
      <c r="B27" s="25">
        <v>17</v>
      </c>
      <c r="C27" s="26" t="s">
        <v>308</v>
      </c>
      <c r="D27" s="27" t="s">
        <v>309</v>
      </c>
      <c r="E27" s="28" t="s">
        <v>310</v>
      </c>
      <c r="F27" s="29" t="s">
        <v>311</v>
      </c>
      <c r="G27" s="26" t="s">
        <v>75</v>
      </c>
      <c r="H27" s="30">
        <v>8.5</v>
      </c>
      <c r="I27" s="30" t="s">
        <v>27</v>
      </c>
      <c r="J27" s="30">
        <v>9</v>
      </c>
      <c r="K27" s="30" t="s">
        <v>27</v>
      </c>
      <c r="L27" s="37"/>
      <c r="M27" s="37"/>
      <c r="N27" s="37"/>
      <c r="O27" s="37"/>
      <c r="P27" s="32">
        <v>3</v>
      </c>
      <c r="Q27" s="33">
        <f t="shared" si="0"/>
        <v>6</v>
      </c>
      <c r="R27" s="34" t="str">
        <f t="shared" si="3"/>
        <v>C</v>
      </c>
      <c r="S27" s="35" t="str">
        <f t="shared" si="1"/>
        <v>Trung bình</v>
      </c>
      <c r="T27" s="36" t="str">
        <f t="shared" si="4"/>
        <v/>
      </c>
      <c r="U27" s="3"/>
      <c r="V27" s="90" t="str">
        <f t="shared" si="2"/>
        <v>Đạt</v>
      </c>
      <c r="W27" s="73"/>
      <c r="X27" s="61"/>
      <c r="Y27" s="61"/>
      <c r="Z27" s="61"/>
      <c r="AA27" s="61"/>
      <c r="AB27" s="61"/>
      <c r="AC27" s="61"/>
      <c r="AD27" s="61"/>
      <c r="AE27" s="61"/>
      <c r="AF27" s="61"/>
      <c r="AG27" s="61"/>
      <c r="AH27" s="61"/>
      <c r="AI27" s="61"/>
      <c r="AJ27" s="61"/>
      <c r="AK27" s="61"/>
      <c r="AL27" s="2"/>
    </row>
    <row r="28" spans="2:38" ht="30" customHeight="1">
      <c r="B28" s="25">
        <v>18</v>
      </c>
      <c r="C28" s="26" t="s">
        <v>312</v>
      </c>
      <c r="D28" s="27" t="s">
        <v>313</v>
      </c>
      <c r="E28" s="28" t="s">
        <v>314</v>
      </c>
      <c r="F28" s="29" t="s">
        <v>315</v>
      </c>
      <c r="G28" s="26" t="s">
        <v>75</v>
      </c>
      <c r="H28" s="30">
        <v>5</v>
      </c>
      <c r="I28" s="30" t="s">
        <v>27</v>
      </c>
      <c r="J28" s="30">
        <v>5</v>
      </c>
      <c r="K28" s="30" t="s">
        <v>27</v>
      </c>
      <c r="L28" s="37"/>
      <c r="M28" s="37"/>
      <c r="N28" s="37"/>
      <c r="O28" s="37"/>
      <c r="P28" s="32" t="s">
        <v>652</v>
      </c>
      <c r="Q28" s="33">
        <v>0</v>
      </c>
      <c r="R28" s="34" t="str">
        <f t="shared" si="3"/>
        <v>F</v>
      </c>
      <c r="S28" s="35" t="str">
        <f t="shared" si="1"/>
        <v>Kém</v>
      </c>
      <c r="T28" s="36" t="s">
        <v>653</v>
      </c>
      <c r="U28" s="3"/>
      <c r="V28" s="90" t="str">
        <f t="shared" si="2"/>
        <v>Học lại</v>
      </c>
      <c r="W28" s="73"/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61"/>
      <c r="AI28" s="61"/>
      <c r="AJ28" s="61"/>
      <c r="AK28" s="61"/>
      <c r="AL28" s="2"/>
    </row>
    <row r="29" spans="2:38" ht="30" customHeight="1">
      <c r="B29" s="25">
        <v>19</v>
      </c>
      <c r="C29" s="26" t="s">
        <v>316</v>
      </c>
      <c r="D29" s="27" t="s">
        <v>317</v>
      </c>
      <c r="E29" s="28" t="s">
        <v>314</v>
      </c>
      <c r="F29" s="29" t="s">
        <v>318</v>
      </c>
      <c r="G29" s="26" t="s">
        <v>97</v>
      </c>
      <c r="H29" s="30">
        <v>8</v>
      </c>
      <c r="I29" s="30" t="s">
        <v>27</v>
      </c>
      <c r="J29" s="30">
        <v>9</v>
      </c>
      <c r="K29" s="30" t="s">
        <v>27</v>
      </c>
      <c r="L29" s="37"/>
      <c r="M29" s="37"/>
      <c r="N29" s="37"/>
      <c r="O29" s="37"/>
      <c r="P29" s="32">
        <v>3</v>
      </c>
      <c r="Q29" s="33">
        <f t="shared" si="0"/>
        <v>5.9</v>
      </c>
      <c r="R29" s="34" t="str">
        <f t="shared" si="3"/>
        <v>C</v>
      </c>
      <c r="S29" s="35" t="str">
        <f t="shared" si="1"/>
        <v>Trung bình</v>
      </c>
      <c r="T29" s="36" t="str">
        <f t="shared" si="4"/>
        <v/>
      </c>
      <c r="U29" s="3"/>
      <c r="V29" s="90" t="str">
        <f t="shared" si="2"/>
        <v>Đạt</v>
      </c>
      <c r="W29" s="73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2"/>
    </row>
    <row r="30" spans="2:38" ht="30" customHeight="1">
      <c r="B30" s="25">
        <v>20</v>
      </c>
      <c r="C30" s="26" t="s">
        <v>319</v>
      </c>
      <c r="D30" s="27" t="s">
        <v>183</v>
      </c>
      <c r="E30" s="28" t="s">
        <v>138</v>
      </c>
      <c r="F30" s="29" t="s">
        <v>320</v>
      </c>
      <c r="G30" s="26" t="s">
        <v>89</v>
      </c>
      <c r="H30" s="30">
        <v>8</v>
      </c>
      <c r="I30" s="30" t="s">
        <v>27</v>
      </c>
      <c r="J30" s="30">
        <v>9</v>
      </c>
      <c r="K30" s="30" t="s">
        <v>27</v>
      </c>
      <c r="L30" s="37"/>
      <c r="M30" s="37"/>
      <c r="N30" s="37"/>
      <c r="O30" s="37"/>
      <c r="P30" s="32">
        <v>4</v>
      </c>
      <c r="Q30" s="33">
        <f t="shared" si="0"/>
        <v>6.4</v>
      </c>
      <c r="R30" s="34" t="str">
        <f t="shared" si="3"/>
        <v>C</v>
      </c>
      <c r="S30" s="35" t="str">
        <f t="shared" si="1"/>
        <v>Trung bình</v>
      </c>
      <c r="T30" s="36" t="str">
        <f t="shared" si="4"/>
        <v/>
      </c>
      <c r="U30" s="3"/>
      <c r="V30" s="90" t="str">
        <f t="shared" si="2"/>
        <v>Đạt</v>
      </c>
      <c r="W30" s="73"/>
      <c r="X30" s="61"/>
      <c r="Y30" s="61"/>
      <c r="Z30" s="61"/>
      <c r="AA30" s="61"/>
      <c r="AB30" s="61"/>
      <c r="AC30" s="61"/>
      <c r="AD30" s="61"/>
      <c r="AE30" s="61"/>
      <c r="AF30" s="61"/>
      <c r="AG30" s="61"/>
      <c r="AH30" s="61"/>
      <c r="AI30" s="61"/>
      <c r="AJ30" s="61"/>
      <c r="AK30" s="61"/>
      <c r="AL30" s="2"/>
    </row>
    <row r="31" spans="2:38" ht="30" customHeight="1">
      <c r="B31" s="25">
        <v>21</v>
      </c>
      <c r="C31" s="26" t="s">
        <v>321</v>
      </c>
      <c r="D31" s="27" t="s">
        <v>95</v>
      </c>
      <c r="E31" s="28" t="s">
        <v>322</v>
      </c>
      <c r="F31" s="29" t="s">
        <v>323</v>
      </c>
      <c r="G31" s="26" t="s">
        <v>97</v>
      </c>
      <c r="H31" s="30">
        <v>7</v>
      </c>
      <c r="I31" s="30" t="s">
        <v>27</v>
      </c>
      <c r="J31" s="30">
        <v>7</v>
      </c>
      <c r="K31" s="30" t="s">
        <v>27</v>
      </c>
      <c r="L31" s="37"/>
      <c r="M31" s="37"/>
      <c r="N31" s="37"/>
      <c r="O31" s="37"/>
      <c r="P31" s="32">
        <v>3</v>
      </c>
      <c r="Q31" s="33">
        <f t="shared" si="0"/>
        <v>5</v>
      </c>
      <c r="R31" s="34" t="str">
        <f t="shared" si="3"/>
        <v>D+</v>
      </c>
      <c r="S31" s="35" t="str">
        <f t="shared" si="1"/>
        <v>Trung bình yếu</v>
      </c>
      <c r="T31" s="36" t="str">
        <f t="shared" si="4"/>
        <v/>
      </c>
      <c r="U31" s="3"/>
      <c r="V31" s="90" t="str">
        <f t="shared" si="2"/>
        <v>Đạt</v>
      </c>
      <c r="W31" s="73"/>
      <c r="X31" s="61"/>
      <c r="Y31" s="61"/>
      <c r="Z31" s="61"/>
      <c r="AA31" s="61"/>
      <c r="AB31" s="61"/>
      <c r="AC31" s="61"/>
      <c r="AD31" s="61"/>
      <c r="AE31" s="61"/>
      <c r="AF31" s="61"/>
      <c r="AG31" s="61"/>
      <c r="AH31" s="61"/>
      <c r="AI31" s="61"/>
      <c r="AJ31" s="61"/>
      <c r="AK31" s="61"/>
      <c r="AL31" s="2"/>
    </row>
    <row r="32" spans="2:38" ht="30" customHeight="1">
      <c r="B32" s="25">
        <v>22</v>
      </c>
      <c r="C32" s="26" t="s">
        <v>324</v>
      </c>
      <c r="D32" s="27" t="s">
        <v>325</v>
      </c>
      <c r="E32" s="28" t="s">
        <v>148</v>
      </c>
      <c r="F32" s="29" t="s">
        <v>326</v>
      </c>
      <c r="G32" s="26" t="s">
        <v>66</v>
      </c>
      <c r="H32" s="30">
        <v>8</v>
      </c>
      <c r="I32" s="30" t="s">
        <v>27</v>
      </c>
      <c r="J32" s="30">
        <v>9</v>
      </c>
      <c r="K32" s="30" t="s">
        <v>27</v>
      </c>
      <c r="L32" s="37"/>
      <c r="M32" s="37"/>
      <c r="N32" s="37"/>
      <c r="O32" s="37"/>
      <c r="P32" s="32">
        <v>4</v>
      </c>
      <c r="Q32" s="33">
        <f t="shared" si="0"/>
        <v>6.4</v>
      </c>
      <c r="R32" s="34" t="str">
        <f t="shared" si="3"/>
        <v>C</v>
      </c>
      <c r="S32" s="35" t="str">
        <f t="shared" si="1"/>
        <v>Trung bình</v>
      </c>
      <c r="T32" s="36" t="str">
        <f t="shared" si="4"/>
        <v/>
      </c>
      <c r="U32" s="3"/>
      <c r="V32" s="90" t="str">
        <f t="shared" si="2"/>
        <v>Đạt</v>
      </c>
      <c r="W32" s="73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2"/>
    </row>
    <row r="33" spans="1:38" ht="30" customHeight="1">
      <c r="B33" s="25">
        <v>23</v>
      </c>
      <c r="C33" s="26" t="s">
        <v>327</v>
      </c>
      <c r="D33" s="27" t="s">
        <v>328</v>
      </c>
      <c r="E33" s="28" t="s">
        <v>151</v>
      </c>
      <c r="F33" s="29" t="s">
        <v>329</v>
      </c>
      <c r="G33" s="26" t="s">
        <v>75</v>
      </c>
      <c r="H33" s="30">
        <v>8.5</v>
      </c>
      <c r="I33" s="30" t="s">
        <v>27</v>
      </c>
      <c r="J33" s="30">
        <v>9</v>
      </c>
      <c r="K33" s="30" t="s">
        <v>27</v>
      </c>
      <c r="L33" s="37"/>
      <c r="M33" s="37"/>
      <c r="N33" s="37"/>
      <c r="O33" s="37"/>
      <c r="P33" s="32">
        <v>3</v>
      </c>
      <c r="Q33" s="33">
        <f t="shared" si="0"/>
        <v>6</v>
      </c>
      <c r="R33" s="34" t="str">
        <f t="shared" si="3"/>
        <v>C</v>
      </c>
      <c r="S33" s="35" t="str">
        <f t="shared" si="1"/>
        <v>Trung bình</v>
      </c>
      <c r="T33" s="36" t="str">
        <f t="shared" si="4"/>
        <v/>
      </c>
      <c r="U33" s="3"/>
      <c r="V33" s="90" t="str">
        <f t="shared" si="2"/>
        <v>Đạt</v>
      </c>
      <c r="W33" s="73"/>
      <c r="X33" s="61"/>
      <c r="Y33" s="61"/>
      <c r="Z33" s="61"/>
      <c r="AA33" s="61"/>
      <c r="AB33" s="61"/>
      <c r="AC33" s="61"/>
      <c r="AD33" s="61"/>
      <c r="AE33" s="61"/>
      <c r="AF33" s="61"/>
      <c r="AG33" s="61"/>
      <c r="AH33" s="61"/>
      <c r="AI33" s="61"/>
      <c r="AJ33" s="61"/>
      <c r="AK33" s="61"/>
      <c r="AL33" s="2"/>
    </row>
    <row r="34" spans="1:38" ht="30" customHeight="1">
      <c r="B34" s="25">
        <v>24</v>
      </c>
      <c r="C34" s="26" t="s">
        <v>330</v>
      </c>
      <c r="D34" s="27" t="s">
        <v>331</v>
      </c>
      <c r="E34" s="28" t="s">
        <v>159</v>
      </c>
      <c r="F34" s="29" t="s">
        <v>332</v>
      </c>
      <c r="G34" s="26" t="s">
        <v>89</v>
      </c>
      <c r="H34" s="30">
        <v>8</v>
      </c>
      <c r="I34" s="30" t="s">
        <v>27</v>
      </c>
      <c r="J34" s="30">
        <v>9</v>
      </c>
      <c r="K34" s="30" t="s">
        <v>27</v>
      </c>
      <c r="L34" s="37"/>
      <c r="M34" s="37"/>
      <c r="N34" s="37"/>
      <c r="O34" s="37"/>
      <c r="P34" s="32">
        <v>2</v>
      </c>
      <c r="Q34" s="33">
        <f t="shared" si="0"/>
        <v>5.4</v>
      </c>
      <c r="R34" s="34" t="str">
        <f t="shared" si="3"/>
        <v>D+</v>
      </c>
      <c r="S34" s="35" t="str">
        <f t="shared" si="1"/>
        <v>Trung bình yếu</v>
      </c>
      <c r="T34" s="36" t="str">
        <f t="shared" si="4"/>
        <v/>
      </c>
      <c r="U34" s="3"/>
      <c r="V34" s="90" t="str">
        <f t="shared" si="2"/>
        <v>Đạt</v>
      </c>
      <c r="W34" s="73"/>
      <c r="X34" s="61"/>
      <c r="Y34" s="61"/>
      <c r="Z34" s="61"/>
      <c r="AA34" s="61"/>
      <c r="AB34" s="61"/>
      <c r="AC34" s="61"/>
      <c r="AD34" s="61"/>
      <c r="AE34" s="61"/>
      <c r="AF34" s="61"/>
      <c r="AG34" s="61"/>
      <c r="AH34" s="61"/>
      <c r="AI34" s="61"/>
      <c r="AJ34" s="61"/>
      <c r="AK34" s="61"/>
      <c r="AL34" s="2"/>
    </row>
    <row r="35" spans="1:38" ht="30" customHeight="1">
      <c r="B35" s="25">
        <v>25</v>
      </c>
      <c r="C35" s="26" t="s">
        <v>333</v>
      </c>
      <c r="D35" s="27" t="s">
        <v>334</v>
      </c>
      <c r="E35" s="28" t="s">
        <v>335</v>
      </c>
      <c r="F35" s="29" t="s">
        <v>96</v>
      </c>
      <c r="G35" s="26" t="s">
        <v>89</v>
      </c>
      <c r="H35" s="30">
        <v>7</v>
      </c>
      <c r="I35" s="30" t="s">
        <v>27</v>
      </c>
      <c r="J35" s="30">
        <v>7</v>
      </c>
      <c r="K35" s="30" t="s">
        <v>27</v>
      </c>
      <c r="L35" s="37"/>
      <c r="M35" s="37"/>
      <c r="N35" s="37"/>
      <c r="O35" s="37"/>
      <c r="P35" s="32">
        <v>3</v>
      </c>
      <c r="Q35" s="33">
        <f t="shared" si="0"/>
        <v>5</v>
      </c>
      <c r="R35" s="34" t="str">
        <f t="shared" si="3"/>
        <v>D+</v>
      </c>
      <c r="S35" s="35" t="str">
        <f t="shared" si="1"/>
        <v>Trung bình yếu</v>
      </c>
      <c r="T35" s="36" t="str">
        <f t="shared" si="4"/>
        <v/>
      </c>
      <c r="U35" s="3"/>
      <c r="V35" s="90" t="str">
        <f t="shared" si="2"/>
        <v>Đạt</v>
      </c>
      <c r="W35" s="73"/>
      <c r="X35" s="61"/>
      <c r="Y35" s="61"/>
      <c r="Z35" s="61"/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1"/>
      <c r="AL35" s="2"/>
    </row>
    <row r="36" spans="1:38" ht="30" customHeight="1">
      <c r="B36" s="25">
        <v>26</v>
      </c>
      <c r="C36" s="26" t="s">
        <v>336</v>
      </c>
      <c r="D36" s="27" t="s">
        <v>337</v>
      </c>
      <c r="E36" s="28" t="s">
        <v>335</v>
      </c>
      <c r="F36" s="29" t="s">
        <v>338</v>
      </c>
      <c r="G36" s="26" t="s">
        <v>75</v>
      </c>
      <c r="H36" s="30">
        <v>8.5</v>
      </c>
      <c r="I36" s="30" t="s">
        <v>27</v>
      </c>
      <c r="J36" s="30">
        <v>9</v>
      </c>
      <c r="K36" s="30" t="s">
        <v>27</v>
      </c>
      <c r="L36" s="37"/>
      <c r="M36" s="37"/>
      <c r="N36" s="37"/>
      <c r="O36" s="37"/>
      <c r="P36" s="32">
        <v>5</v>
      </c>
      <c r="Q36" s="33">
        <f t="shared" si="0"/>
        <v>7</v>
      </c>
      <c r="R36" s="34" t="str">
        <f t="shared" si="3"/>
        <v>B</v>
      </c>
      <c r="S36" s="35" t="str">
        <f t="shared" si="1"/>
        <v>Khá</v>
      </c>
      <c r="T36" s="36" t="str">
        <f t="shared" si="4"/>
        <v/>
      </c>
      <c r="U36" s="3"/>
      <c r="V36" s="90" t="str">
        <f t="shared" si="2"/>
        <v>Đạt</v>
      </c>
      <c r="W36" s="73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2"/>
    </row>
    <row r="37" spans="1:38" ht="7.5" customHeight="1">
      <c r="A37" s="2"/>
      <c r="B37" s="38"/>
      <c r="C37" s="39"/>
      <c r="D37" s="39"/>
      <c r="E37" s="40"/>
      <c r="F37" s="40"/>
      <c r="G37" s="40"/>
      <c r="H37" s="41"/>
      <c r="I37" s="42"/>
      <c r="J37" s="42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3"/>
    </row>
    <row r="38" spans="1:38" ht="16.5">
      <c r="A38" s="2"/>
      <c r="B38" s="124" t="s">
        <v>28</v>
      </c>
      <c r="C38" s="124"/>
      <c r="D38" s="39"/>
      <c r="E38" s="40"/>
      <c r="F38" s="40"/>
      <c r="G38" s="40"/>
      <c r="H38" s="41"/>
      <c r="I38" s="42"/>
      <c r="J38" s="42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3"/>
    </row>
    <row r="39" spans="1:38" ht="16.5" customHeight="1">
      <c r="A39" s="2"/>
      <c r="B39" s="44" t="s">
        <v>29</v>
      </c>
      <c r="C39" s="44"/>
      <c r="D39" s="45">
        <f>+$Y$9</f>
        <v>26</v>
      </c>
      <c r="E39" s="46" t="s">
        <v>30</v>
      </c>
      <c r="F39" s="46"/>
      <c r="G39" s="117" t="s">
        <v>31</v>
      </c>
      <c r="H39" s="117"/>
      <c r="I39" s="117"/>
      <c r="J39" s="117"/>
      <c r="K39" s="117"/>
      <c r="L39" s="117"/>
      <c r="M39" s="117"/>
      <c r="N39" s="117"/>
      <c r="O39" s="117"/>
      <c r="P39" s="47">
        <f>$Y$9 -COUNTIF($T$10:$T$226,"Vắng") -COUNTIF($T$10:$T$226,"Vắng có phép") - COUNTIF($T$10:$T$226,"Đình chỉ thi") - COUNTIF($T$10:$T$226,"Không đủ ĐKDT")</f>
        <v>24</v>
      </c>
      <c r="Q39" s="47"/>
      <c r="R39" s="48"/>
      <c r="S39" s="49"/>
      <c r="T39" s="49" t="s">
        <v>30</v>
      </c>
      <c r="U39" s="3"/>
    </row>
    <row r="40" spans="1:38" ht="16.5" customHeight="1">
      <c r="A40" s="2"/>
      <c r="B40" s="44" t="s">
        <v>32</v>
      </c>
      <c r="C40" s="44"/>
      <c r="D40" s="45">
        <f>+$AJ$9</f>
        <v>24</v>
      </c>
      <c r="E40" s="46" t="s">
        <v>30</v>
      </c>
      <c r="F40" s="46"/>
      <c r="G40" s="117" t="s">
        <v>33</v>
      </c>
      <c r="H40" s="117"/>
      <c r="I40" s="117"/>
      <c r="J40" s="117"/>
      <c r="K40" s="117"/>
      <c r="L40" s="117"/>
      <c r="M40" s="117"/>
      <c r="N40" s="117"/>
      <c r="O40" s="117"/>
      <c r="P40" s="50">
        <f>COUNTIF($T$10:$T$102,"Vắng")</f>
        <v>2</v>
      </c>
      <c r="Q40" s="50"/>
      <c r="R40" s="51"/>
      <c r="S40" s="49"/>
      <c r="T40" s="49" t="s">
        <v>30</v>
      </c>
      <c r="U40" s="3"/>
    </row>
    <row r="41" spans="1:38" ht="16.5" customHeight="1">
      <c r="A41" s="2"/>
      <c r="B41" s="44" t="s">
        <v>45</v>
      </c>
      <c r="C41" s="44"/>
      <c r="D41" s="84">
        <f>COUNTIF(V11:V36,"Học lại")</f>
        <v>2</v>
      </c>
      <c r="E41" s="46" t="s">
        <v>30</v>
      </c>
      <c r="F41" s="46"/>
      <c r="G41" s="117" t="s">
        <v>46</v>
      </c>
      <c r="H41" s="117"/>
      <c r="I41" s="117"/>
      <c r="J41" s="117"/>
      <c r="K41" s="117"/>
      <c r="L41" s="117"/>
      <c r="M41" s="117"/>
      <c r="N41" s="117"/>
      <c r="O41" s="117"/>
      <c r="P41" s="47">
        <f>COUNTIF($T$10:$T$102,"Vắng có phép")</f>
        <v>0</v>
      </c>
      <c r="Q41" s="47"/>
      <c r="R41" s="48"/>
      <c r="S41" s="49"/>
      <c r="T41" s="49" t="s">
        <v>30</v>
      </c>
      <c r="U41" s="3"/>
    </row>
    <row r="42" spans="1:38" ht="3" customHeight="1">
      <c r="A42" s="2"/>
      <c r="B42" s="38"/>
      <c r="C42" s="39"/>
      <c r="D42" s="39"/>
      <c r="E42" s="40"/>
      <c r="F42" s="40"/>
      <c r="G42" s="40"/>
      <c r="H42" s="41"/>
      <c r="I42" s="42"/>
      <c r="J42" s="42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3"/>
    </row>
    <row r="43" spans="1:38">
      <c r="B43" s="85" t="s">
        <v>34</v>
      </c>
      <c r="C43" s="85"/>
      <c r="D43" s="86">
        <f>COUNTIF(V11:V36,"Thi lại")</f>
        <v>0</v>
      </c>
      <c r="E43" s="87" t="s">
        <v>30</v>
      </c>
      <c r="F43" s="3"/>
      <c r="G43" s="3"/>
      <c r="H43" s="3"/>
      <c r="I43" s="3"/>
      <c r="J43" s="125"/>
      <c r="K43" s="125"/>
      <c r="L43" s="125"/>
      <c r="M43" s="125"/>
      <c r="N43" s="125"/>
      <c r="O43" s="125"/>
      <c r="P43" s="125"/>
      <c r="Q43" s="125"/>
      <c r="R43" s="125"/>
      <c r="S43" s="125"/>
      <c r="T43" s="125"/>
      <c r="U43" s="3"/>
    </row>
    <row r="44" spans="1:38">
      <c r="B44" s="85"/>
      <c r="C44" s="85"/>
      <c r="D44" s="86"/>
      <c r="E44" s="87"/>
      <c r="F44" s="3"/>
      <c r="G44" s="3"/>
      <c r="H44" s="3"/>
      <c r="I44" s="3"/>
      <c r="J44" s="125"/>
      <c r="K44" s="125"/>
      <c r="L44" s="125"/>
      <c r="M44" s="125"/>
      <c r="N44" s="125"/>
      <c r="O44" s="125"/>
      <c r="P44" s="125"/>
      <c r="Q44" s="125"/>
      <c r="R44" s="125"/>
      <c r="S44" s="125"/>
      <c r="T44" s="125"/>
      <c r="U44" s="3"/>
    </row>
    <row r="45" spans="1:38">
      <c r="A45" s="52"/>
      <c r="B45" s="126"/>
      <c r="C45" s="126"/>
      <c r="D45" s="126"/>
      <c r="E45" s="126"/>
      <c r="F45" s="126"/>
      <c r="G45" s="126"/>
      <c r="H45" s="126"/>
      <c r="I45" s="53"/>
      <c r="J45" s="127"/>
      <c r="K45" s="127"/>
      <c r="L45" s="127"/>
      <c r="M45" s="127"/>
      <c r="N45" s="127"/>
      <c r="O45" s="127"/>
      <c r="P45" s="127"/>
      <c r="Q45" s="127"/>
      <c r="R45" s="127"/>
      <c r="S45" s="127"/>
      <c r="T45" s="127"/>
      <c r="U45" s="3"/>
    </row>
    <row r="46" spans="1:38" ht="4.5" customHeight="1">
      <c r="A46" s="2"/>
      <c r="B46" s="38"/>
      <c r="C46" s="54"/>
      <c r="D46" s="54"/>
      <c r="E46" s="55"/>
      <c r="F46" s="55"/>
      <c r="G46" s="55"/>
      <c r="H46" s="56"/>
      <c r="I46" s="57"/>
      <c r="J46" s="57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38" s="2" customFormat="1">
      <c r="B47" s="126"/>
      <c r="C47" s="126"/>
      <c r="D47" s="128"/>
      <c r="E47" s="128"/>
      <c r="F47" s="128"/>
      <c r="G47" s="128"/>
      <c r="H47" s="128"/>
      <c r="I47" s="57"/>
      <c r="J47" s="57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3"/>
      <c r="V47" s="61"/>
      <c r="W47" s="60"/>
      <c r="X47" s="60"/>
      <c r="Y47" s="60"/>
      <c r="Z47" s="60"/>
      <c r="AA47" s="60"/>
      <c r="AB47" s="60"/>
      <c r="AC47" s="60"/>
      <c r="AD47" s="60"/>
      <c r="AE47" s="60"/>
      <c r="AF47" s="60"/>
      <c r="AG47" s="60"/>
      <c r="AH47" s="60"/>
      <c r="AI47" s="60"/>
      <c r="AJ47" s="60"/>
      <c r="AK47" s="60"/>
      <c r="AL47" s="60"/>
    </row>
    <row r="48" spans="1:38" s="2" customFormat="1">
      <c r="A48" s="1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61"/>
      <c r="W48" s="60"/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60"/>
    </row>
    <row r="49" spans="1:38" s="2" customFormat="1">
      <c r="A49" s="1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61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60"/>
      <c r="AI49" s="60"/>
      <c r="AJ49" s="60"/>
      <c r="AK49" s="60"/>
      <c r="AL49" s="60"/>
    </row>
    <row r="50" spans="1:38" s="2" customFormat="1">
      <c r="A50" s="1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61"/>
      <c r="W50" s="60"/>
      <c r="X50" s="60"/>
      <c r="Y50" s="60"/>
      <c r="Z50" s="60"/>
      <c r="AA50" s="60"/>
      <c r="AB50" s="60"/>
      <c r="AC50" s="60"/>
      <c r="AD50" s="60"/>
      <c r="AE50" s="60"/>
      <c r="AF50" s="60"/>
      <c r="AG50" s="60"/>
      <c r="AH50" s="60"/>
      <c r="AI50" s="60"/>
      <c r="AJ50" s="60"/>
      <c r="AK50" s="60"/>
      <c r="AL50" s="60"/>
    </row>
    <row r="51" spans="1:38" s="2" customFormat="1" ht="9.75" customHeight="1">
      <c r="A51" s="1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61"/>
      <c r="W51" s="60"/>
      <c r="X51" s="60"/>
      <c r="Y51" s="60"/>
      <c r="Z51" s="60"/>
      <c r="AA51" s="60"/>
      <c r="AB51" s="60"/>
      <c r="AC51" s="60"/>
      <c r="AD51" s="60"/>
      <c r="AE51" s="60"/>
      <c r="AF51" s="60"/>
      <c r="AG51" s="60"/>
      <c r="AH51" s="60"/>
      <c r="AI51" s="60"/>
      <c r="AJ51" s="60"/>
      <c r="AK51" s="60"/>
      <c r="AL51" s="60"/>
    </row>
    <row r="52" spans="1:38" s="2" customFormat="1" ht="3.75" customHeight="1">
      <c r="A52" s="1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61"/>
      <c r="W52" s="60"/>
      <c r="X52" s="60"/>
      <c r="Y52" s="60"/>
      <c r="Z52" s="60"/>
      <c r="AA52" s="60"/>
      <c r="AB52" s="60"/>
      <c r="AC52" s="60"/>
      <c r="AD52" s="60"/>
      <c r="AE52" s="60"/>
      <c r="AF52" s="60"/>
      <c r="AG52" s="60"/>
      <c r="AH52" s="60"/>
      <c r="AI52" s="60"/>
      <c r="AJ52" s="60"/>
      <c r="AK52" s="60"/>
      <c r="AL52" s="60"/>
    </row>
    <row r="53" spans="1:38" s="2" customFormat="1" ht="18" customHeight="1">
      <c r="A53" s="1"/>
      <c r="B53" s="130"/>
      <c r="C53" s="130"/>
      <c r="D53" s="130"/>
      <c r="E53" s="130"/>
      <c r="F53" s="130"/>
      <c r="G53" s="130"/>
      <c r="H53" s="130"/>
      <c r="I53" s="130"/>
      <c r="J53" s="130"/>
      <c r="K53" s="130"/>
      <c r="L53" s="130"/>
      <c r="M53" s="130"/>
      <c r="N53" s="130"/>
      <c r="O53" s="130"/>
      <c r="P53" s="130"/>
      <c r="Q53" s="130"/>
      <c r="R53" s="130"/>
      <c r="S53" s="130"/>
      <c r="T53" s="130"/>
      <c r="U53" s="3"/>
      <c r="V53" s="61"/>
      <c r="W53" s="60"/>
      <c r="X53" s="60"/>
      <c r="Y53" s="60"/>
      <c r="Z53" s="60"/>
      <c r="AA53" s="60"/>
      <c r="AB53" s="60"/>
      <c r="AC53" s="60"/>
      <c r="AD53" s="60"/>
      <c r="AE53" s="60"/>
      <c r="AF53" s="60"/>
      <c r="AG53" s="60"/>
      <c r="AH53" s="60"/>
      <c r="AI53" s="60"/>
      <c r="AJ53" s="60"/>
      <c r="AK53" s="60"/>
      <c r="AL53" s="60"/>
    </row>
    <row r="54" spans="1:38" s="2" customFormat="1" ht="4.5" customHeight="1">
      <c r="A54" s="1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61"/>
      <c r="W54" s="60"/>
      <c r="X54" s="60"/>
      <c r="Y54" s="60"/>
      <c r="Z54" s="60"/>
      <c r="AA54" s="60"/>
      <c r="AB54" s="60"/>
      <c r="AC54" s="60"/>
      <c r="AD54" s="60"/>
      <c r="AE54" s="60"/>
      <c r="AF54" s="60"/>
      <c r="AG54" s="60"/>
      <c r="AH54" s="60"/>
      <c r="AI54" s="60"/>
      <c r="AJ54" s="60"/>
      <c r="AK54" s="60"/>
      <c r="AL54" s="60"/>
    </row>
    <row r="55" spans="1:38" s="2" customFormat="1" ht="36.75" customHeight="1">
      <c r="A55" s="1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61"/>
      <c r="W55" s="60"/>
      <c r="X55" s="60"/>
      <c r="Y55" s="60"/>
      <c r="Z55" s="60"/>
      <c r="AA55" s="60"/>
      <c r="AB55" s="60"/>
      <c r="AC55" s="60"/>
      <c r="AD55" s="60"/>
      <c r="AE55" s="60"/>
      <c r="AF55" s="60"/>
      <c r="AG55" s="60"/>
      <c r="AH55" s="60"/>
      <c r="AI55" s="60"/>
      <c r="AJ55" s="60"/>
      <c r="AK55" s="60"/>
      <c r="AL55" s="60"/>
    </row>
    <row r="56" spans="1:38" ht="38.25" customHeight="1">
      <c r="B56" s="131"/>
      <c r="C56" s="126"/>
      <c r="D56" s="126"/>
      <c r="E56" s="126"/>
      <c r="F56" s="126"/>
      <c r="G56" s="126"/>
      <c r="H56" s="131"/>
      <c r="I56" s="131"/>
      <c r="J56" s="131"/>
      <c r="K56" s="131"/>
      <c r="L56" s="131"/>
      <c r="M56" s="131"/>
      <c r="N56" s="132"/>
      <c r="O56" s="132"/>
      <c r="P56" s="132"/>
      <c r="Q56" s="132"/>
      <c r="R56" s="132"/>
      <c r="S56" s="132"/>
      <c r="T56" s="132"/>
    </row>
    <row r="57" spans="1:38">
      <c r="B57" s="38"/>
      <c r="C57" s="54"/>
      <c r="D57" s="54"/>
      <c r="E57" s="55"/>
      <c r="F57" s="55"/>
      <c r="G57" s="55"/>
      <c r="H57" s="56"/>
      <c r="I57" s="57"/>
      <c r="J57" s="57"/>
      <c r="K57" s="3"/>
      <c r="L57" s="3"/>
      <c r="M57" s="3"/>
      <c r="N57" s="3"/>
      <c r="O57" s="3"/>
      <c r="P57" s="3"/>
      <c r="Q57" s="3"/>
      <c r="R57" s="3"/>
      <c r="S57" s="3"/>
      <c r="T57" s="3"/>
    </row>
    <row r="58" spans="1:38">
      <c r="B58" s="126"/>
      <c r="C58" s="126"/>
      <c r="D58" s="128"/>
      <c r="E58" s="128"/>
      <c r="F58" s="128"/>
      <c r="G58" s="128"/>
      <c r="H58" s="128"/>
      <c r="I58" s="57"/>
      <c r="J58" s="57"/>
      <c r="K58" s="43"/>
      <c r="L58" s="43"/>
      <c r="M58" s="43"/>
      <c r="N58" s="43"/>
      <c r="O58" s="43"/>
      <c r="P58" s="43"/>
      <c r="Q58" s="43"/>
      <c r="R58" s="43"/>
      <c r="S58" s="43"/>
      <c r="T58" s="43"/>
    </row>
    <row r="59" spans="1:38"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</row>
    <row r="64" spans="1:38">
      <c r="B64" s="129"/>
      <c r="C64" s="129"/>
      <c r="D64" s="129"/>
      <c r="E64" s="129"/>
      <c r="F64" s="129"/>
      <c r="G64" s="129"/>
      <c r="H64" s="129"/>
      <c r="I64" s="129"/>
      <c r="J64" s="129"/>
      <c r="K64" s="129"/>
      <c r="L64" s="129"/>
      <c r="M64" s="129"/>
      <c r="N64" s="129"/>
      <c r="O64" s="129"/>
      <c r="P64" s="129"/>
      <c r="Q64" s="129"/>
      <c r="R64" s="129"/>
      <c r="S64" s="129"/>
      <c r="T64" s="129"/>
    </row>
  </sheetData>
  <sheetProtection formatCells="0" formatColumns="0" formatRows="0" insertColumns="0" insertRows="0" insertHyperlinks="0" deleteColumns="0" deleteRows="0" sort="0" autoFilter="0" pivotTables="0"/>
  <autoFilter ref="A9:AL36">
    <filterColumn colId="3" showButton="0"/>
  </autoFilter>
  <mergeCells count="58">
    <mergeCell ref="H1:K1"/>
    <mergeCell ref="L1:T1"/>
    <mergeCell ref="B2:G2"/>
    <mergeCell ref="H2:T2"/>
    <mergeCell ref="B3:G3"/>
    <mergeCell ref="H3:T3"/>
    <mergeCell ref="AF5:AG7"/>
    <mergeCell ref="AH5:AI7"/>
    <mergeCell ref="AJ5:AK7"/>
    <mergeCell ref="B6:C6"/>
    <mergeCell ref="H6:N6"/>
    <mergeCell ref="O6:T6"/>
    <mergeCell ref="B5:C5"/>
    <mergeCell ref="W5:W8"/>
    <mergeCell ref="X5:X8"/>
    <mergeCell ref="Y5:Y8"/>
    <mergeCell ref="Z5:AC7"/>
    <mergeCell ref="AD5:AE7"/>
    <mergeCell ref="B8:B9"/>
    <mergeCell ref="C8:C9"/>
    <mergeCell ref="D8:E9"/>
    <mergeCell ref="F8:F9"/>
    <mergeCell ref="G41:O41"/>
    <mergeCell ref="M8:N8"/>
    <mergeCell ref="O8:O9"/>
    <mergeCell ref="P8:P9"/>
    <mergeCell ref="Q8:Q10"/>
    <mergeCell ref="G8:G9"/>
    <mergeCell ref="H8:H9"/>
    <mergeCell ref="I8:I9"/>
    <mergeCell ref="J8:J9"/>
    <mergeCell ref="K8:K9"/>
    <mergeCell ref="L8:L9"/>
    <mergeCell ref="T8:T10"/>
    <mergeCell ref="B10:G10"/>
    <mergeCell ref="B38:C38"/>
    <mergeCell ref="G39:O39"/>
    <mergeCell ref="G40:O40"/>
    <mergeCell ref="R8:R9"/>
    <mergeCell ref="S8:S9"/>
    <mergeCell ref="J43:T43"/>
    <mergeCell ref="J44:T44"/>
    <mergeCell ref="B45:H45"/>
    <mergeCell ref="J45:T45"/>
    <mergeCell ref="B47:C47"/>
    <mergeCell ref="D47:H47"/>
    <mergeCell ref="N64:T64"/>
    <mergeCell ref="B53:C53"/>
    <mergeCell ref="D53:I53"/>
    <mergeCell ref="J53:T53"/>
    <mergeCell ref="B56:G56"/>
    <mergeCell ref="H56:M56"/>
    <mergeCell ref="N56:T56"/>
    <mergeCell ref="B58:C58"/>
    <mergeCell ref="D58:H58"/>
    <mergeCell ref="B64:D64"/>
    <mergeCell ref="E64:G64"/>
    <mergeCell ref="H64:M64"/>
  </mergeCells>
  <conditionalFormatting sqref="H11:P36">
    <cfRule type="cellIs" dxfId="11" priority="2" operator="greaterThan">
      <formula>10</formula>
    </cfRule>
  </conditionalFormatting>
  <conditionalFormatting sqref="C1:C1048576">
    <cfRule type="duplicateValues" dxfId="10" priority="1"/>
  </conditionalFormatting>
  <dataValidations count="1">
    <dataValidation allowBlank="1" showInputMessage="1" showErrorMessage="1" errorTitle="Không xóa dữ liệu" error="Không xóa dữ liệu" prompt="Không xóa dữ liệu" sqref="AL3:AL9 X3:AK4 W5:AK9 D41 V11:W36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AL60"/>
  <sheetViews>
    <sheetView topLeftCell="B1" workbookViewId="0">
      <pane ySplit="4" topLeftCell="A47" activePane="bottomLeft" state="frozen"/>
      <selection activeCell="A6" sqref="A6:XFD6"/>
      <selection pane="bottomLeft" activeCell="B40" sqref="A40:XFD60"/>
    </sheetView>
  </sheetViews>
  <sheetFormatPr defaultColWidth="9" defaultRowHeight="15.75"/>
  <cols>
    <col min="1" max="1" width="1.25" style="1" hidden="1" customWidth="1"/>
    <col min="2" max="2" width="4" style="1" customWidth="1"/>
    <col min="3" max="3" width="12" style="1" customWidth="1"/>
    <col min="4" max="4" width="11.375" style="1" customWidth="1"/>
    <col min="5" max="5" width="7.25" style="1" customWidth="1"/>
    <col min="6" max="6" width="9.375" style="1" hidden="1" customWidth="1"/>
    <col min="7" max="7" width="12.375" style="1" customWidth="1"/>
    <col min="8" max="8" width="7.875" style="1" customWidth="1"/>
    <col min="9" max="9" width="5.25" style="1" hidden="1" customWidth="1"/>
    <col min="10" max="10" width="7.75" style="1" customWidth="1"/>
    <col min="11" max="11" width="4.375" style="1" hidden="1" customWidth="1"/>
    <col min="12" max="12" width="5.125" style="1" hidden="1" customWidth="1"/>
    <col min="13" max="13" width="6.875" style="1" hidden="1" customWidth="1"/>
    <col min="14" max="14" width="5.875" style="1" hidden="1" customWidth="1"/>
    <col min="15" max="15" width="7.75" style="1" hidden="1" customWidth="1"/>
    <col min="16" max="16" width="6.875" style="1" customWidth="1"/>
    <col min="17" max="17" width="8" style="1" customWidth="1"/>
    <col min="18" max="18" width="6.5" style="1" hidden="1" customWidth="1"/>
    <col min="19" max="19" width="11.875" style="1" hidden="1" customWidth="1"/>
    <col min="20" max="20" width="13.375" style="1" customWidth="1"/>
    <col min="21" max="21" width="6.5" style="1" customWidth="1"/>
    <col min="22" max="22" width="6.5" style="61" customWidth="1"/>
    <col min="23" max="38" width="9" style="60"/>
    <col min="39" max="16384" width="9" style="1"/>
  </cols>
  <sheetData>
    <row r="1" spans="2:38" ht="26.25" hidden="1">
      <c r="H1" s="98" t="s">
        <v>0</v>
      </c>
      <c r="I1" s="98"/>
      <c r="J1" s="98"/>
      <c r="K1" s="98"/>
      <c r="L1" s="98" t="s">
        <v>52</v>
      </c>
      <c r="M1" s="98"/>
      <c r="N1" s="98"/>
      <c r="O1" s="98"/>
      <c r="P1" s="98"/>
      <c r="Q1" s="98"/>
      <c r="R1" s="98"/>
      <c r="S1" s="98"/>
      <c r="T1" s="98"/>
    </row>
    <row r="2" spans="2:38" ht="27.75" customHeight="1">
      <c r="B2" s="99" t="s">
        <v>1</v>
      </c>
      <c r="C2" s="99"/>
      <c r="D2" s="99"/>
      <c r="E2" s="99"/>
      <c r="F2" s="99"/>
      <c r="G2" s="99"/>
      <c r="H2" s="133" t="s">
        <v>650</v>
      </c>
      <c r="I2" s="133"/>
      <c r="J2" s="133"/>
      <c r="K2" s="133"/>
      <c r="L2" s="133"/>
      <c r="M2" s="133"/>
      <c r="N2" s="133"/>
      <c r="O2" s="133"/>
      <c r="P2" s="133"/>
      <c r="Q2" s="133"/>
      <c r="R2" s="133"/>
      <c r="S2" s="133"/>
      <c r="T2" s="133"/>
      <c r="U2" s="3"/>
    </row>
    <row r="3" spans="2:38" ht="25.5" customHeight="1">
      <c r="B3" s="101" t="s">
        <v>2</v>
      </c>
      <c r="C3" s="101"/>
      <c r="D3" s="101"/>
      <c r="E3" s="101"/>
      <c r="F3" s="101"/>
      <c r="G3" s="101"/>
      <c r="H3" s="102" t="s">
        <v>48</v>
      </c>
      <c r="I3" s="102"/>
      <c r="J3" s="102"/>
      <c r="K3" s="102"/>
      <c r="L3" s="102"/>
      <c r="M3" s="102"/>
      <c r="N3" s="102"/>
      <c r="O3" s="102"/>
      <c r="P3" s="102"/>
      <c r="Q3" s="102"/>
      <c r="R3" s="102"/>
      <c r="S3" s="102"/>
      <c r="T3" s="102"/>
      <c r="U3" s="4"/>
      <c r="V3" s="88"/>
      <c r="AD3" s="61"/>
      <c r="AE3" s="62"/>
      <c r="AF3" s="61"/>
      <c r="AG3" s="61"/>
      <c r="AH3" s="61"/>
      <c r="AI3" s="62"/>
      <c r="AJ3" s="61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8"/>
      <c r="AE4" s="63"/>
      <c r="AI4" s="63"/>
    </row>
    <row r="5" spans="2:38" ht="23.25" customHeight="1">
      <c r="B5" s="108" t="s">
        <v>3</v>
      </c>
      <c r="C5" s="108"/>
      <c r="D5" s="96" t="s">
        <v>49</v>
      </c>
      <c r="E5" s="96"/>
      <c r="F5" s="96"/>
      <c r="G5" s="96"/>
      <c r="H5" s="96"/>
      <c r="I5" s="96"/>
      <c r="J5" s="96"/>
      <c r="K5" s="96"/>
      <c r="L5" s="96"/>
      <c r="M5" s="96"/>
      <c r="N5" s="96"/>
      <c r="O5" s="96" t="s">
        <v>57</v>
      </c>
      <c r="P5" s="96"/>
      <c r="Q5" s="96"/>
      <c r="R5" s="96"/>
      <c r="S5" s="96"/>
      <c r="T5" s="96"/>
      <c r="W5" s="103" t="s">
        <v>41</v>
      </c>
      <c r="X5" s="103" t="s">
        <v>9</v>
      </c>
      <c r="Y5" s="103" t="s">
        <v>40</v>
      </c>
      <c r="Z5" s="103" t="s">
        <v>39</v>
      </c>
      <c r="AA5" s="103"/>
      <c r="AB5" s="103"/>
      <c r="AC5" s="103"/>
      <c r="AD5" s="103" t="s">
        <v>38</v>
      </c>
      <c r="AE5" s="103"/>
      <c r="AF5" s="103" t="s">
        <v>36</v>
      </c>
      <c r="AG5" s="103"/>
      <c r="AH5" s="103" t="s">
        <v>37</v>
      </c>
      <c r="AI5" s="103"/>
      <c r="AJ5" s="103" t="s">
        <v>35</v>
      </c>
      <c r="AK5" s="103"/>
      <c r="AL5" s="82"/>
    </row>
    <row r="6" spans="2:38" ht="17.25" customHeight="1">
      <c r="B6" s="104" t="s">
        <v>4</v>
      </c>
      <c r="C6" s="104"/>
      <c r="D6" s="8">
        <v>3</v>
      </c>
      <c r="G6" s="93" t="s">
        <v>47</v>
      </c>
      <c r="H6" s="105">
        <v>43630</v>
      </c>
      <c r="I6" s="106"/>
      <c r="J6" s="106"/>
      <c r="K6" s="106"/>
      <c r="L6" s="106"/>
      <c r="M6" s="106"/>
      <c r="N6" s="106"/>
      <c r="O6" s="107" t="s">
        <v>51</v>
      </c>
      <c r="P6" s="107"/>
      <c r="Q6" s="107"/>
      <c r="R6" s="107"/>
      <c r="S6" s="107"/>
      <c r="T6" s="107"/>
      <c r="W6" s="103"/>
      <c r="X6" s="103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  <c r="AJ6" s="103"/>
      <c r="AK6" s="103"/>
      <c r="AL6" s="82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8"/>
      <c r="Q7" s="3"/>
      <c r="R7" s="3"/>
      <c r="S7" s="3"/>
      <c r="T7" s="3"/>
      <c r="W7" s="103"/>
      <c r="X7" s="103"/>
      <c r="Y7" s="103"/>
      <c r="Z7" s="103"/>
      <c r="AA7" s="103"/>
      <c r="AB7" s="103"/>
      <c r="AC7" s="103"/>
      <c r="AD7" s="103"/>
      <c r="AE7" s="103"/>
      <c r="AF7" s="103"/>
      <c r="AG7" s="103"/>
      <c r="AH7" s="103"/>
      <c r="AI7" s="103"/>
      <c r="AJ7" s="103"/>
      <c r="AK7" s="103"/>
      <c r="AL7" s="82"/>
    </row>
    <row r="8" spans="2:38" ht="44.25" customHeight="1">
      <c r="B8" s="109" t="s">
        <v>5</v>
      </c>
      <c r="C8" s="111" t="s">
        <v>6</v>
      </c>
      <c r="D8" s="113" t="s">
        <v>7</v>
      </c>
      <c r="E8" s="114"/>
      <c r="F8" s="109" t="s">
        <v>8</v>
      </c>
      <c r="G8" s="109" t="s">
        <v>9</v>
      </c>
      <c r="H8" s="122" t="s">
        <v>10</v>
      </c>
      <c r="I8" s="122" t="s">
        <v>11</v>
      </c>
      <c r="J8" s="122" t="s">
        <v>12</v>
      </c>
      <c r="K8" s="122" t="s">
        <v>13</v>
      </c>
      <c r="L8" s="120" t="s">
        <v>14</v>
      </c>
      <c r="M8" s="118" t="s">
        <v>42</v>
      </c>
      <c r="N8" s="119"/>
      <c r="O8" s="120" t="s">
        <v>15</v>
      </c>
      <c r="P8" s="120" t="s">
        <v>16</v>
      </c>
      <c r="Q8" s="109" t="s">
        <v>17</v>
      </c>
      <c r="R8" s="120" t="s">
        <v>18</v>
      </c>
      <c r="S8" s="109" t="s">
        <v>19</v>
      </c>
      <c r="T8" s="109" t="s">
        <v>20</v>
      </c>
      <c r="W8" s="103"/>
      <c r="X8" s="103"/>
      <c r="Y8" s="103"/>
      <c r="Z8" s="64" t="s">
        <v>21</v>
      </c>
      <c r="AA8" s="64" t="s">
        <v>22</v>
      </c>
      <c r="AB8" s="64" t="s">
        <v>23</v>
      </c>
      <c r="AC8" s="64" t="s">
        <v>24</v>
      </c>
      <c r="AD8" s="64" t="s">
        <v>25</v>
      </c>
      <c r="AE8" s="64" t="s">
        <v>24</v>
      </c>
      <c r="AF8" s="64" t="s">
        <v>25</v>
      </c>
      <c r="AG8" s="64" t="s">
        <v>24</v>
      </c>
      <c r="AH8" s="64" t="s">
        <v>25</v>
      </c>
      <c r="AI8" s="64" t="s">
        <v>24</v>
      </c>
      <c r="AJ8" s="64" t="s">
        <v>25</v>
      </c>
      <c r="AK8" s="65" t="s">
        <v>24</v>
      </c>
      <c r="AL8" s="80"/>
    </row>
    <row r="9" spans="2:38" ht="44.25" customHeight="1">
      <c r="B9" s="110"/>
      <c r="C9" s="112"/>
      <c r="D9" s="115"/>
      <c r="E9" s="116"/>
      <c r="F9" s="110"/>
      <c r="G9" s="110"/>
      <c r="H9" s="122"/>
      <c r="I9" s="122"/>
      <c r="J9" s="122"/>
      <c r="K9" s="122"/>
      <c r="L9" s="120"/>
      <c r="M9" s="92" t="s">
        <v>43</v>
      </c>
      <c r="N9" s="92" t="s">
        <v>44</v>
      </c>
      <c r="O9" s="120"/>
      <c r="P9" s="120"/>
      <c r="Q9" s="121"/>
      <c r="R9" s="120"/>
      <c r="S9" s="110"/>
      <c r="T9" s="121"/>
      <c r="V9" s="89"/>
      <c r="W9" s="66" t="str">
        <f>+D5</f>
        <v>Thực hành cơ sở</v>
      </c>
      <c r="X9" s="67">
        <f>+P5</f>
        <v>0</v>
      </c>
      <c r="Y9" s="68">
        <f>+$AH$9+$AJ$9+$AF$9</f>
        <v>22</v>
      </c>
      <c r="Z9" s="62">
        <f>COUNTIF($S$10:$S$92,"Khiển trách")</f>
        <v>0</v>
      </c>
      <c r="AA9" s="62">
        <f>COUNTIF($S$10:$S$92,"Cảnh cáo")</f>
        <v>0</v>
      </c>
      <c r="AB9" s="62">
        <f>COUNTIF($S$10:$S$92,"Đình chỉ thi")</f>
        <v>0</v>
      </c>
      <c r="AC9" s="69">
        <f>+($Z$9+$AA$9+$AB$9)/$Y$9*100%</f>
        <v>0</v>
      </c>
      <c r="AD9" s="62">
        <f>SUM(COUNTIF($S$10:$S$90,"Vắng"),COUNTIF($S$10:$S$90,"Vắng có phép"))</f>
        <v>0</v>
      </c>
      <c r="AE9" s="70">
        <f>+$AD$9/$Y$9</f>
        <v>0</v>
      </c>
      <c r="AF9" s="71">
        <f>COUNTIF($V$10:$V$90,"Thi lại")</f>
        <v>0</v>
      </c>
      <c r="AG9" s="70">
        <f>+$AF$9/$Y$9</f>
        <v>0</v>
      </c>
      <c r="AH9" s="71">
        <f>COUNTIF($V$10:$V$91,"Học lại")</f>
        <v>3</v>
      </c>
      <c r="AI9" s="70">
        <f>+$AH$9/$Y$9</f>
        <v>0.13636363636363635</v>
      </c>
      <c r="AJ9" s="62">
        <f>COUNTIF($V$11:$V$91,"Đạt")</f>
        <v>19</v>
      </c>
      <c r="AK9" s="69">
        <f>+$AJ$9/$Y$9</f>
        <v>0.86363636363636365</v>
      </c>
      <c r="AL9" s="81"/>
    </row>
    <row r="10" spans="2:38" ht="25.5" customHeight="1">
      <c r="B10" s="118" t="s">
        <v>26</v>
      </c>
      <c r="C10" s="123"/>
      <c r="D10" s="123"/>
      <c r="E10" s="123"/>
      <c r="F10" s="123"/>
      <c r="G10" s="119"/>
      <c r="H10" s="10">
        <v>10</v>
      </c>
      <c r="I10" s="10"/>
      <c r="J10" s="10">
        <v>40</v>
      </c>
      <c r="K10" s="10"/>
      <c r="L10" s="11"/>
      <c r="M10" s="12"/>
      <c r="N10" s="12"/>
      <c r="O10" s="12"/>
      <c r="P10" s="59">
        <f>100-(H10+I10+J10+K10)</f>
        <v>50</v>
      </c>
      <c r="Q10" s="110"/>
      <c r="R10" s="13"/>
      <c r="S10" s="13"/>
      <c r="T10" s="110"/>
      <c r="W10" s="61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  <c r="AL10" s="82"/>
    </row>
    <row r="11" spans="2:38" ht="35.1" customHeight="1">
      <c r="B11" s="14">
        <v>1</v>
      </c>
      <c r="C11" s="15" t="s">
        <v>339</v>
      </c>
      <c r="D11" s="16" t="s">
        <v>340</v>
      </c>
      <c r="E11" s="17" t="s">
        <v>64</v>
      </c>
      <c r="F11" s="18" t="s">
        <v>341</v>
      </c>
      <c r="G11" s="15" t="s">
        <v>89</v>
      </c>
      <c r="H11" s="19">
        <v>8</v>
      </c>
      <c r="I11" s="19" t="s">
        <v>27</v>
      </c>
      <c r="J11" s="19">
        <v>9</v>
      </c>
      <c r="K11" s="19" t="s">
        <v>27</v>
      </c>
      <c r="L11" s="20"/>
      <c r="M11" s="20"/>
      <c r="N11" s="20"/>
      <c r="O11" s="20"/>
      <c r="P11" s="21">
        <v>1</v>
      </c>
      <c r="Q11" s="22">
        <f t="shared" ref="Q11:Q32" si="0">ROUND(SUMPRODUCT(H11:P11,$H$10:$P$10)/100,1)</f>
        <v>4.9000000000000004</v>
      </c>
      <c r="R11" s="23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D</v>
      </c>
      <c r="S11" s="23" t="str">
        <f t="shared" ref="S11:S32" si="1">IF($Q11&lt;4,"Kém",IF(AND($Q11&gt;=4,$Q11&lt;=5.4),"Trung bình yếu",IF(AND($Q11&gt;=5.5,$Q11&lt;=6.9),"Trung bình",IF(AND($Q11&gt;=7,$Q11&lt;=8.4),"Khá",IF(AND($Q11&gt;=8.5,$Q11&lt;=10),"Giỏi","")))))</f>
        <v>Trung bình yếu</v>
      </c>
      <c r="T11" s="24" t="str">
        <f>+IF(OR($H11=0,$I11=0,$J11=0,$K11=0),"Không đủ ĐKDT","")</f>
        <v/>
      </c>
      <c r="U11" s="3"/>
      <c r="V11" s="90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3"/>
      <c r="X11" s="72"/>
      <c r="Y11" s="72"/>
      <c r="Z11" s="72"/>
      <c r="AA11" s="72"/>
      <c r="AB11" s="72"/>
      <c r="AC11" s="72"/>
      <c r="AD11" s="72"/>
      <c r="AE11" s="72"/>
      <c r="AF11" s="72"/>
      <c r="AG11" s="72"/>
      <c r="AH11" s="72"/>
      <c r="AI11" s="72"/>
      <c r="AJ11" s="72"/>
      <c r="AK11" s="72"/>
      <c r="AL11" s="82"/>
    </row>
    <row r="12" spans="2:38" ht="35.1" customHeight="1">
      <c r="B12" s="25">
        <v>2</v>
      </c>
      <c r="C12" s="26" t="s">
        <v>342</v>
      </c>
      <c r="D12" s="27" t="s">
        <v>343</v>
      </c>
      <c r="E12" s="28" t="s">
        <v>344</v>
      </c>
      <c r="F12" s="29" t="s">
        <v>345</v>
      </c>
      <c r="G12" s="26" t="s">
        <v>346</v>
      </c>
      <c r="H12" s="30">
        <v>6</v>
      </c>
      <c r="I12" s="30" t="s">
        <v>27</v>
      </c>
      <c r="J12" s="30">
        <v>7</v>
      </c>
      <c r="K12" s="30" t="s">
        <v>27</v>
      </c>
      <c r="L12" s="31"/>
      <c r="M12" s="31"/>
      <c r="N12" s="31"/>
      <c r="O12" s="31"/>
      <c r="P12" s="32">
        <v>1</v>
      </c>
      <c r="Q12" s="33">
        <f t="shared" si="0"/>
        <v>3.9</v>
      </c>
      <c r="R12" s="34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5" t="str">
        <f t="shared" si="1"/>
        <v>Kém</v>
      </c>
      <c r="T12" s="36" t="str">
        <f>+IF(OR($H12=0,$I12=0,$J12=0,$K12=0),"Không đủ ĐKDT","")</f>
        <v/>
      </c>
      <c r="U12" s="3"/>
      <c r="V12" s="90" t="str">
        <f t="shared" ref="V12:V32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Học lại</v>
      </c>
      <c r="W12" s="73"/>
      <c r="X12" s="72"/>
      <c r="Y12" s="72"/>
      <c r="Z12" s="72"/>
      <c r="AA12" s="64"/>
      <c r="AB12" s="64"/>
      <c r="AC12" s="64"/>
      <c r="AD12" s="64"/>
      <c r="AE12" s="63"/>
      <c r="AF12" s="64"/>
      <c r="AG12" s="64"/>
      <c r="AH12" s="64"/>
      <c r="AI12" s="64"/>
      <c r="AJ12" s="64"/>
      <c r="AK12" s="64"/>
      <c r="AL12" s="80"/>
    </row>
    <row r="13" spans="2:38" ht="35.1" customHeight="1">
      <c r="B13" s="25">
        <v>3</v>
      </c>
      <c r="C13" s="26" t="s">
        <v>347</v>
      </c>
      <c r="D13" s="27" t="s">
        <v>348</v>
      </c>
      <c r="E13" s="28" t="s">
        <v>274</v>
      </c>
      <c r="F13" s="29" t="s">
        <v>349</v>
      </c>
      <c r="G13" s="26" t="s">
        <v>346</v>
      </c>
      <c r="H13" s="30">
        <v>7</v>
      </c>
      <c r="I13" s="30" t="s">
        <v>27</v>
      </c>
      <c r="J13" s="30">
        <v>7</v>
      </c>
      <c r="K13" s="30" t="s">
        <v>27</v>
      </c>
      <c r="L13" s="37"/>
      <c r="M13" s="37"/>
      <c r="N13" s="37"/>
      <c r="O13" s="37"/>
      <c r="P13" s="32">
        <v>4</v>
      </c>
      <c r="Q13" s="33">
        <f t="shared" si="0"/>
        <v>5.5</v>
      </c>
      <c r="R13" s="34" t="str">
        <f t="shared" ref="R13:R32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C</v>
      </c>
      <c r="S13" s="35" t="str">
        <f t="shared" si="1"/>
        <v>Trung bình</v>
      </c>
      <c r="T13" s="36" t="str">
        <f t="shared" ref="T13:T32" si="4">+IF(OR($H13=0,$I13=0,$J13=0,$K13=0),"Không đủ ĐKDT","")</f>
        <v/>
      </c>
      <c r="U13" s="3"/>
      <c r="V13" s="90" t="str">
        <f t="shared" si="2"/>
        <v>Đạt</v>
      </c>
      <c r="W13" s="73"/>
      <c r="X13" s="74"/>
      <c r="Y13" s="74"/>
      <c r="Z13" s="91"/>
      <c r="AA13" s="63"/>
      <c r="AB13" s="63"/>
      <c r="AC13" s="63"/>
      <c r="AD13" s="75"/>
      <c r="AE13" s="63"/>
      <c r="AF13" s="76"/>
      <c r="AG13" s="77"/>
      <c r="AH13" s="76"/>
      <c r="AI13" s="77"/>
      <c r="AJ13" s="76"/>
      <c r="AK13" s="63"/>
      <c r="AL13" s="83"/>
    </row>
    <row r="14" spans="2:38" ht="35.1" customHeight="1">
      <c r="B14" s="25">
        <v>4</v>
      </c>
      <c r="C14" s="26" t="s">
        <v>350</v>
      </c>
      <c r="D14" s="27" t="s">
        <v>351</v>
      </c>
      <c r="E14" s="28" t="s">
        <v>352</v>
      </c>
      <c r="F14" s="29" t="s">
        <v>353</v>
      </c>
      <c r="G14" s="26" t="s">
        <v>346</v>
      </c>
      <c r="H14" s="30">
        <v>7</v>
      </c>
      <c r="I14" s="30" t="s">
        <v>27</v>
      </c>
      <c r="J14" s="30">
        <v>7</v>
      </c>
      <c r="K14" s="30" t="s">
        <v>27</v>
      </c>
      <c r="L14" s="37"/>
      <c r="M14" s="37"/>
      <c r="N14" s="37"/>
      <c r="O14" s="37"/>
      <c r="P14" s="32">
        <v>2</v>
      </c>
      <c r="Q14" s="33">
        <f t="shared" si="0"/>
        <v>4.5</v>
      </c>
      <c r="R14" s="34" t="str">
        <f t="shared" si="3"/>
        <v>D</v>
      </c>
      <c r="S14" s="35" t="str">
        <f t="shared" si="1"/>
        <v>Trung bình yếu</v>
      </c>
      <c r="T14" s="36" t="str">
        <f t="shared" si="4"/>
        <v/>
      </c>
      <c r="U14" s="3"/>
      <c r="V14" s="90" t="str">
        <f t="shared" si="2"/>
        <v>Đạt</v>
      </c>
      <c r="W14" s="73"/>
      <c r="X14" s="61"/>
      <c r="Y14" s="61"/>
      <c r="Z14" s="61"/>
      <c r="AA14" s="61"/>
      <c r="AB14" s="61"/>
      <c r="AC14" s="61"/>
      <c r="AD14" s="61"/>
      <c r="AE14" s="61"/>
      <c r="AF14" s="61"/>
      <c r="AG14" s="61"/>
      <c r="AH14" s="61"/>
      <c r="AI14" s="61"/>
      <c r="AJ14" s="61"/>
      <c r="AK14" s="61"/>
      <c r="AL14" s="2"/>
    </row>
    <row r="15" spans="2:38" ht="35.1" customHeight="1">
      <c r="B15" s="25">
        <v>5</v>
      </c>
      <c r="C15" s="26" t="s">
        <v>354</v>
      </c>
      <c r="D15" s="27" t="s">
        <v>355</v>
      </c>
      <c r="E15" s="28" t="s">
        <v>356</v>
      </c>
      <c r="F15" s="29" t="s">
        <v>357</v>
      </c>
      <c r="G15" s="26" t="s">
        <v>89</v>
      </c>
      <c r="H15" s="30">
        <v>7</v>
      </c>
      <c r="I15" s="30" t="s">
        <v>27</v>
      </c>
      <c r="J15" s="30">
        <v>9</v>
      </c>
      <c r="K15" s="30" t="s">
        <v>27</v>
      </c>
      <c r="L15" s="37"/>
      <c r="M15" s="37"/>
      <c r="N15" s="37"/>
      <c r="O15" s="37"/>
      <c r="P15" s="32">
        <v>3</v>
      </c>
      <c r="Q15" s="33">
        <f t="shared" si="0"/>
        <v>5.8</v>
      </c>
      <c r="R15" s="34" t="str">
        <f t="shared" si="3"/>
        <v>C</v>
      </c>
      <c r="S15" s="35" t="str">
        <f t="shared" si="1"/>
        <v>Trung bình</v>
      </c>
      <c r="T15" s="36" t="str">
        <f t="shared" si="4"/>
        <v/>
      </c>
      <c r="U15" s="3"/>
      <c r="V15" s="90" t="str">
        <f t="shared" si="2"/>
        <v>Đạt</v>
      </c>
      <c r="W15" s="73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2"/>
    </row>
    <row r="16" spans="2:38" ht="35.1" customHeight="1">
      <c r="B16" s="25">
        <v>6</v>
      </c>
      <c r="C16" s="26" t="s">
        <v>358</v>
      </c>
      <c r="D16" s="27" t="s">
        <v>359</v>
      </c>
      <c r="E16" s="28" t="s">
        <v>360</v>
      </c>
      <c r="F16" s="29" t="s">
        <v>361</v>
      </c>
      <c r="G16" s="26" t="s">
        <v>66</v>
      </c>
      <c r="H16" s="30">
        <v>7</v>
      </c>
      <c r="I16" s="30" t="s">
        <v>27</v>
      </c>
      <c r="J16" s="30">
        <v>9</v>
      </c>
      <c r="K16" s="30" t="s">
        <v>27</v>
      </c>
      <c r="L16" s="37"/>
      <c r="M16" s="37"/>
      <c r="N16" s="37"/>
      <c r="O16" s="37"/>
      <c r="P16" s="32">
        <v>4</v>
      </c>
      <c r="Q16" s="33">
        <f t="shared" si="0"/>
        <v>6.3</v>
      </c>
      <c r="R16" s="34" t="str">
        <f t="shared" si="3"/>
        <v>C</v>
      </c>
      <c r="S16" s="35" t="str">
        <f t="shared" si="1"/>
        <v>Trung bình</v>
      </c>
      <c r="T16" s="36" t="str">
        <f t="shared" si="4"/>
        <v/>
      </c>
      <c r="U16" s="3"/>
      <c r="V16" s="90" t="str">
        <f t="shared" si="2"/>
        <v>Đạt</v>
      </c>
      <c r="W16" s="73"/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2"/>
    </row>
    <row r="17" spans="2:38" ht="35.1" customHeight="1">
      <c r="B17" s="25">
        <v>7</v>
      </c>
      <c r="C17" s="26" t="s">
        <v>362</v>
      </c>
      <c r="D17" s="27" t="s">
        <v>363</v>
      </c>
      <c r="E17" s="28" t="s">
        <v>100</v>
      </c>
      <c r="F17" s="29" t="s">
        <v>364</v>
      </c>
      <c r="G17" s="26" t="s">
        <v>97</v>
      </c>
      <c r="H17" s="30">
        <v>5</v>
      </c>
      <c r="I17" s="30" t="s">
        <v>27</v>
      </c>
      <c r="J17" s="30">
        <v>5</v>
      </c>
      <c r="K17" s="30" t="s">
        <v>27</v>
      </c>
      <c r="L17" s="37"/>
      <c r="M17" s="37"/>
      <c r="N17" s="37"/>
      <c r="O17" s="37"/>
      <c r="P17" s="32">
        <v>3</v>
      </c>
      <c r="Q17" s="33">
        <f t="shared" si="0"/>
        <v>4</v>
      </c>
      <c r="R17" s="34" t="str">
        <f t="shared" si="3"/>
        <v>D</v>
      </c>
      <c r="S17" s="35" t="str">
        <f t="shared" si="1"/>
        <v>Trung bình yếu</v>
      </c>
      <c r="T17" s="36" t="str">
        <f t="shared" si="4"/>
        <v/>
      </c>
      <c r="U17" s="3"/>
      <c r="V17" s="90" t="str">
        <f t="shared" si="2"/>
        <v>Đạt</v>
      </c>
      <c r="W17" s="73"/>
      <c r="X17" s="61"/>
      <c r="Y17" s="61"/>
      <c r="Z17" s="61"/>
      <c r="AA17" s="61"/>
      <c r="AB17" s="61"/>
      <c r="AC17" s="61"/>
      <c r="AD17" s="61"/>
      <c r="AE17" s="61"/>
      <c r="AF17" s="61"/>
      <c r="AG17" s="61"/>
      <c r="AH17" s="61"/>
      <c r="AI17" s="61"/>
      <c r="AJ17" s="61"/>
      <c r="AK17" s="61"/>
      <c r="AL17" s="2"/>
    </row>
    <row r="18" spans="2:38" ht="35.1" customHeight="1">
      <c r="B18" s="25">
        <v>8</v>
      </c>
      <c r="C18" s="26" t="s">
        <v>365</v>
      </c>
      <c r="D18" s="27" t="s">
        <v>366</v>
      </c>
      <c r="E18" s="28" t="s">
        <v>367</v>
      </c>
      <c r="F18" s="29" t="s">
        <v>368</v>
      </c>
      <c r="G18" s="26" t="s">
        <v>97</v>
      </c>
      <c r="H18" s="30">
        <v>6.5</v>
      </c>
      <c r="I18" s="30" t="s">
        <v>27</v>
      </c>
      <c r="J18" s="30">
        <v>7</v>
      </c>
      <c r="K18" s="30" t="s">
        <v>27</v>
      </c>
      <c r="L18" s="37"/>
      <c r="M18" s="37"/>
      <c r="N18" s="37"/>
      <c r="O18" s="37"/>
      <c r="P18" s="32">
        <v>2</v>
      </c>
      <c r="Q18" s="33">
        <f t="shared" si="0"/>
        <v>4.5</v>
      </c>
      <c r="R18" s="34" t="str">
        <f t="shared" si="3"/>
        <v>D</v>
      </c>
      <c r="S18" s="35" t="str">
        <f t="shared" si="1"/>
        <v>Trung bình yếu</v>
      </c>
      <c r="T18" s="36" t="str">
        <f t="shared" si="4"/>
        <v/>
      </c>
      <c r="U18" s="3"/>
      <c r="V18" s="90" t="str">
        <f t="shared" si="2"/>
        <v>Đạt</v>
      </c>
      <c r="W18" s="73"/>
      <c r="X18" s="61"/>
      <c r="Y18" s="61"/>
      <c r="Z18" s="61"/>
      <c r="AA18" s="61"/>
      <c r="AB18" s="61"/>
      <c r="AC18" s="61"/>
      <c r="AD18" s="61"/>
      <c r="AE18" s="61"/>
      <c r="AF18" s="61"/>
      <c r="AG18" s="61"/>
      <c r="AH18" s="61"/>
      <c r="AI18" s="61"/>
      <c r="AJ18" s="61"/>
      <c r="AK18" s="61"/>
      <c r="AL18" s="2"/>
    </row>
    <row r="19" spans="2:38" ht="35.1" customHeight="1">
      <c r="B19" s="25">
        <v>9</v>
      </c>
      <c r="C19" s="26" t="s">
        <v>369</v>
      </c>
      <c r="D19" s="27" t="s">
        <v>370</v>
      </c>
      <c r="E19" s="28" t="s">
        <v>371</v>
      </c>
      <c r="F19" s="29" t="s">
        <v>372</v>
      </c>
      <c r="G19" s="26" t="s">
        <v>66</v>
      </c>
      <c r="H19" s="30">
        <v>7.5</v>
      </c>
      <c r="I19" s="30" t="s">
        <v>27</v>
      </c>
      <c r="J19" s="30">
        <v>9</v>
      </c>
      <c r="K19" s="30" t="s">
        <v>27</v>
      </c>
      <c r="L19" s="37"/>
      <c r="M19" s="37"/>
      <c r="N19" s="37"/>
      <c r="O19" s="37"/>
      <c r="P19" s="32">
        <v>3</v>
      </c>
      <c r="Q19" s="33">
        <f t="shared" si="0"/>
        <v>5.9</v>
      </c>
      <c r="R19" s="34" t="str">
        <f t="shared" si="3"/>
        <v>C</v>
      </c>
      <c r="S19" s="35" t="str">
        <f t="shared" si="1"/>
        <v>Trung bình</v>
      </c>
      <c r="T19" s="36" t="str">
        <f t="shared" si="4"/>
        <v/>
      </c>
      <c r="U19" s="3"/>
      <c r="V19" s="90" t="str">
        <f t="shared" si="2"/>
        <v>Đạt</v>
      </c>
      <c r="W19" s="73"/>
      <c r="X19" s="61"/>
      <c r="Y19" s="61"/>
      <c r="Z19" s="61"/>
      <c r="AA19" s="61"/>
      <c r="AB19" s="61"/>
      <c r="AC19" s="61"/>
      <c r="AD19" s="61"/>
      <c r="AE19" s="61"/>
      <c r="AF19" s="61"/>
      <c r="AG19" s="61"/>
      <c r="AH19" s="61"/>
      <c r="AI19" s="61"/>
      <c r="AJ19" s="61"/>
      <c r="AK19" s="61"/>
      <c r="AL19" s="2"/>
    </row>
    <row r="20" spans="2:38" ht="35.1" customHeight="1">
      <c r="B20" s="25">
        <v>10</v>
      </c>
      <c r="C20" s="26" t="s">
        <v>373</v>
      </c>
      <c r="D20" s="27" t="s">
        <v>374</v>
      </c>
      <c r="E20" s="28" t="s">
        <v>375</v>
      </c>
      <c r="F20" s="29" t="s">
        <v>376</v>
      </c>
      <c r="G20" s="26" t="s">
        <v>97</v>
      </c>
      <c r="H20" s="30">
        <v>7</v>
      </c>
      <c r="I20" s="30" t="s">
        <v>27</v>
      </c>
      <c r="J20" s="30">
        <v>9</v>
      </c>
      <c r="K20" s="30" t="s">
        <v>27</v>
      </c>
      <c r="L20" s="37"/>
      <c r="M20" s="37"/>
      <c r="N20" s="37"/>
      <c r="O20" s="37"/>
      <c r="P20" s="32">
        <v>4</v>
      </c>
      <c r="Q20" s="33">
        <f t="shared" si="0"/>
        <v>6.3</v>
      </c>
      <c r="R20" s="34" t="str">
        <f t="shared" si="3"/>
        <v>C</v>
      </c>
      <c r="S20" s="35" t="str">
        <f t="shared" si="1"/>
        <v>Trung bình</v>
      </c>
      <c r="T20" s="36" t="str">
        <f t="shared" si="4"/>
        <v/>
      </c>
      <c r="U20" s="3"/>
      <c r="V20" s="90" t="str">
        <f t="shared" si="2"/>
        <v>Đạt</v>
      </c>
      <c r="W20" s="73"/>
      <c r="X20" s="61"/>
      <c r="Y20" s="61"/>
      <c r="Z20" s="61"/>
      <c r="AA20" s="61"/>
      <c r="AB20" s="61"/>
      <c r="AC20" s="61"/>
      <c r="AD20" s="61"/>
      <c r="AE20" s="61"/>
      <c r="AF20" s="61"/>
      <c r="AG20" s="61"/>
      <c r="AH20" s="61"/>
      <c r="AI20" s="61"/>
      <c r="AJ20" s="61"/>
      <c r="AK20" s="61"/>
      <c r="AL20" s="2"/>
    </row>
    <row r="21" spans="2:38" ht="35.1" customHeight="1">
      <c r="B21" s="25">
        <v>11</v>
      </c>
      <c r="C21" s="26" t="s">
        <v>377</v>
      </c>
      <c r="D21" s="27" t="s">
        <v>378</v>
      </c>
      <c r="E21" s="28" t="s">
        <v>296</v>
      </c>
      <c r="F21" s="29" t="s">
        <v>379</v>
      </c>
      <c r="G21" s="26" t="s">
        <v>66</v>
      </c>
      <c r="H21" s="30">
        <v>8</v>
      </c>
      <c r="I21" s="30" t="s">
        <v>27</v>
      </c>
      <c r="J21" s="30">
        <v>9</v>
      </c>
      <c r="K21" s="30" t="s">
        <v>27</v>
      </c>
      <c r="L21" s="37"/>
      <c r="M21" s="37"/>
      <c r="N21" s="37"/>
      <c r="O21" s="37"/>
      <c r="P21" s="32">
        <v>6</v>
      </c>
      <c r="Q21" s="33">
        <f t="shared" si="0"/>
        <v>7.4</v>
      </c>
      <c r="R21" s="34" t="str">
        <f t="shared" si="3"/>
        <v>B</v>
      </c>
      <c r="S21" s="35" t="str">
        <f t="shared" si="1"/>
        <v>Khá</v>
      </c>
      <c r="T21" s="36" t="str">
        <f t="shared" si="4"/>
        <v/>
      </c>
      <c r="U21" s="3"/>
      <c r="V21" s="90" t="str">
        <f t="shared" si="2"/>
        <v>Đạt</v>
      </c>
      <c r="W21" s="73"/>
      <c r="X21" s="61"/>
      <c r="Y21" s="61"/>
      <c r="Z21" s="61"/>
      <c r="AA21" s="61"/>
      <c r="AB21" s="61"/>
      <c r="AC21" s="61"/>
      <c r="AD21" s="61"/>
      <c r="AE21" s="61"/>
      <c r="AF21" s="61"/>
      <c r="AG21" s="61"/>
      <c r="AH21" s="61"/>
      <c r="AI21" s="61"/>
      <c r="AJ21" s="61"/>
      <c r="AK21" s="61"/>
      <c r="AL21" s="2"/>
    </row>
    <row r="22" spans="2:38" ht="35.1" customHeight="1">
      <c r="B22" s="25">
        <v>12</v>
      </c>
      <c r="C22" s="26" t="s">
        <v>380</v>
      </c>
      <c r="D22" s="27" t="s">
        <v>381</v>
      </c>
      <c r="E22" s="28" t="s">
        <v>382</v>
      </c>
      <c r="F22" s="29" t="s">
        <v>383</v>
      </c>
      <c r="G22" s="26" t="s">
        <v>66</v>
      </c>
      <c r="H22" s="30">
        <v>7</v>
      </c>
      <c r="I22" s="30" t="s">
        <v>27</v>
      </c>
      <c r="J22" s="30">
        <v>9</v>
      </c>
      <c r="K22" s="30" t="s">
        <v>27</v>
      </c>
      <c r="L22" s="37"/>
      <c r="M22" s="37"/>
      <c r="N22" s="37"/>
      <c r="O22" s="37"/>
      <c r="P22" s="32">
        <v>3</v>
      </c>
      <c r="Q22" s="33">
        <f t="shared" si="0"/>
        <v>5.8</v>
      </c>
      <c r="R22" s="34" t="str">
        <f t="shared" si="3"/>
        <v>C</v>
      </c>
      <c r="S22" s="35" t="str">
        <f t="shared" si="1"/>
        <v>Trung bình</v>
      </c>
      <c r="T22" s="36" t="str">
        <f t="shared" si="4"/>
        <v/>
      </c>
      <c r="U22" s="3"/>
      <c r="V22" s="90" t="str">
        <f t="shared" si="2"/>
        <v>Đạt</v>
      </c>
      <c r="W22" s="73"/>
      <c r="X22" s="61"/>
      <c r="Y22" s="61"/>
      <c r="Z22" s="61"/>
      <c r="AA22" s="61"/>
      <c r="AB22" s="61"/>
      <c r="AC22" s="61"/>
      <c r="AD22" s="61"/>
      <c r="AE22" s="61"/>
      <c r="AF22" s="61"/>
      <c r="AG22" s="61"/>
      <c r="AH22" s="61"/>
      <c r="AI22" s="61"/>
      <c r="AJ22" s="61"/>
      <c r="AK22" s="61"/>
      <c r="AL22" s="2"/>
    </row>
    <row r="23" spans="2:38" ht="35.1" customHeight="1">
      <c r="B23" s="25">
        <v>13</v>
      </c>
      <c r="C23" s="26" t="s">
        <v>384</v>
      </c>
      <c r="D23" s="27" t="s">
        <v>103</v>
      </c>
      <c r="E23" s="28" t="s">
        <v>385</v>
      </c>
      <c r="F23" s="29" t="s">
        <v>386</v>
      </c>
      <c r="G23" s="26" t="s">
        <v>387</v>
      </c>
      <c r="H23" s="30">
        <v>7</v>
      </c>
      <c r="I23" s="30" t="s">
        <v>27</v>
      </c>
      <c r="J23" s="30">
        <v>7</v>
      </c>
      <c r="K23" s="30" t="s">
        <v>27</v>
      </c>
      <c r="L23" s="37"/>
      <c r="M23" s="37"/>
      <c r="N23" s="37"/>
      <c r="O23" s="37"/>
      <c r="P23" s="32">
        <v>2</v>
      </c>
      <c r="Q23" s="33">
        <f t="shared" si="0"/>
        <v>4.5</v>
      </c>
      <c r="R23" s="34" t="str">
        <f t="shared" si="3"/>
        <v>D</v>
      </c>
      <c r="S23" s="35" t="str">
        <f t="shared" si="1"/>
        <v>Trung bình yếu</v>
      </c>
      <c r="T23" s="36" t="str">
        <f t="shared" si="4"/>
        <v/>
      </c>
      <c r="U23" s="3"/>
      <c r="V23" s="90" t="str">
        <f t="shared" si="2"/>
        <v>Đạt</v>
      </c>
      <c r="W23" s="73"/>
      <c r="X23" s="61"/>
      <c r="Y23" s="61"/>
      <c r="Z23" s="61"/>
      <c r="AA23" s="61"/>
      <c r="AB23" s="61"/>
      <c r="AC23" s="61"/>
      <c r="AD23" s="61"/>
      <c r="AE23" s="61"/>
      <c r="AF23" s="61"/>
      <c r="AG23" s="61"/>
      <c r="AH23" s="61"/>
      <c r="AI23" s="61"/>
      <c r="AJ23" s="61"/>
      <c r="AK23" s="61"/>
      <c r="AL23" s="2"/>
    </row>
    <row r="24" spans="2:38" ht="35.1" customHeight="1">
      <c r="B24" s="25">
        <v>14</v>
      </c>
      <c r="C24" s="26" t="s">
        <v>388</v>
      </c>
      <c r="D24" s="27" t="s">
        <v>389</v>
      </c>
      <c r="E24" s="28" t="s">
        <v>390</v>
      </c>
      <c r="F24" s="29" t="s">
        <v>391</v>
      </c>
      <c r="G24" s="26" t="s">
        <v>392</v>
      </c>
      <c r="H24" s="30">
        <v>0</v>
      </c>
      <c r="I24" s="30" t="s">
        <v>27</v>
      </c>
      <c r="J24" s="30">
        <v>0</v>
      </c>
      <c r="K24" s="30" t="s">
        <v>27</v>
      </c>
      <c r="L24" s="37"/>
      <c r="M24" s="37"/>
      <c r="N24" s="37"/>
      <c r="O24" s="37"/>
      <c r="P24" s="32" t="s">
        <v>651</v>
      </c>
      <c r="Q24" s="33">
        <f t="shared" si="0"/>
        <v>0</v>
      </c>
      <c r="R24" s="34" t="str">
        <f t="shared" si="3"/>
        <v>F</v>
      </c>
      <c r="S24" s="35" t="str">
        <f t="shared" si="1"/>
        <v>Kém</v>
      </c>
      <c r="T24" s="36" t="str">
        <f t="shared" si="4"/>
        <v>Không đủ ĐKDT</v>
      </c>
      <c r="U24" s="3"/>
      <c r="V24" s="90" t="str">
        <f t="shared" si="2"/>
        <v>Học lại</v>
      </c>
      <c r="W24" s="73"/>
      <c r="X24" s="61"/>
      <c r="Y24" s="61"/>
      <c r="Z24" s="61"/>
      <c r="AA24" s="61"/>
      <c r="AB24" s="61"/>
      <c r="AC24" s="61"/>
      <c r="AD24" s="61"/>
      <c r="AE24" s="61"/>
      <c r="AF24" s="61"/>
      <c r="AG24" s="61"/>
      <c r="AH24" s="61"/>
      <c r="AI24" s="61"/>
      <c r="AJ24" s="61"/>
      <c r="AK24" s="61"/>
      <c r="AL24" s="2"/>
    </row>
    <row r="25" spans="2:38" ht="35.1" customHeight="1">
      <c r="B25" s="25">
        <v>15</v>
      </c>
      <c r="C25" s="26" t="s">
        <v>393</v>
      </c>
      <c r="D25" s="27" t="s">
        <v>246</v>
      </c>
      <c r="E25" s="28" t="s">
        <v>394</v>
      </c>
      <c r="F25" s="29" t="s">
        <v>395</v>
      </c>
      <c r="G25" s="26" t="s">
        <v>97</v>
      </c>
      <c r="H25" s="30">
        <v>7</v>
      </c>
      <c r="I25" s="30" t="s">
        <v>27</v>
      </c>
      <c r="J25" s="30">
        <v>9</v>
      </c>
      <c r="K25" s="30" t="s">
        <v>27</v>
      </c>
      <c r="L25" s="37"/>
      <c r="M25" s="37"/>
      <c r="N25" s="37"/>
      <c r="O25" s="37"/>
      <c r="P25" s="32">
        <v>6</v>
      </c>
      <c r="Q25" s="33">
        <f t="shared" si="0"/>
        <v>7.3</v>
      </c>
      <c r="R25" s="34" t="str">
        <f t="shared" si="3"/>
        <v>B</v>
      </c>
      <c r="S25" s="35" t="str">
        <f t="shared" si="1"/>
        <v>Khá</v>
      </c>
      <c r="T25" s="36" t="str">
        <f t="shared" si="4"/>
        <v/>
      </c>
      <c r="U25" s="3"/>
      <c r="V25" s="90" t="str">
        <f t="shared" si="2"/>
        <v>Đạt</v>
      </c>
      <c r="W25" s="73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2"/>
    </row>
    <row r="26" spans="2:38" ht="35.1" customHeight="1">
      <c r="B26" s="25">
        <v>16</v>
      </c>
      <c r="C26" s="26" t="s">
        <v>396</v>
      </c>
      <c r="D26" s="27" t="s">
        <v>397</v>
      </c>
      <c r="E26" s="28" t="s">
        <v>398</v>
      </c>
      <c r="F26" s="29" t="s">
        <v>399</v>
      </c>
      <c r="G26" s="26" t="s">
        <v>89</v>
      </c>
      <c r="H26" s="30">
        <v>8</v>
      </c>
      <c r="I26" s="30" t="s">
        <v>27</v>
      </c>
      <c r="J26" s="30">
        <v>9</v>
      </c>
      <c r="K26" s="30" t="s">
        <v>27</v>
      </c>
      <c r="L26" s="37"/>
      <c r="M26" s="37"/>
      <c r="N26" s="37"/>
      <c r="O26" s="37"/>
      <c r="P26" s="32">
        <v>4</v>
      </c>
      <c r="Q26" s="33">
        <f t="shared" si="0"/>
        <v>6.4</v>
      </c>
      <c r="R26" s="34" t="str">
        <f t="shared" si="3"/>
        <v>C</v>
      </c>
      <c r="S26" s="35" t="str">
        <f t="shared" si="1"/>
        <v>Trung bình</v>
      </c>
      <c r="T26" s="36" t="str">
        <f t="shared" si="4"/>
        <v/>
      </c>
      <c r="U26" s="3"/>
      <c r="V26" s="90" t="str">
        <f t="shared" si="2"/>
        <v>Đạt</v>
      </c>
      <c r="W26" s="73"/>
      <c r="X26" s="61"/>
      <c r="Y26" s="61"/>
      <c r="Z26" s="61"/>
      <c r="AA26" s="61"/>
      <c r="AB26" s="61"/>
      <c r="AC26" s="61"/>
      <c r="AD26" s="61"/>
      <c r="AE26" s="61"/>
      <c r="AF26" s="61"/>
      <c r="AG26" s="61"/>
      <c r="AH26" s="61"/>
      <c r="AI26" s="61"/>
      <c r="AJ26" s="61"/>
      <c r="AK26" s="61"/>
      <c r="AL26" s="2"/>
    </row>
    <row r="27" spans="2:38" ht="35.1" customHeight="1">
      <c r="B27" s="25">
        <v>17</v>
      </c>
      <c r="C27" s="26" t="s">
        <v>400</v>
      </c>
      <c r="D27" s="27" t="s">
        <v>401</v>
      </c>
      <c r="E27" s="28" t="s">
        <v>151</v>
      </c>
      <c r="F27" s="29" t="s">
        <v>402</v>
      </c>
      <c r="G27" s="26" t="s">
        <v>387</v>
      </c>
      <c r="H27" s="30">
        <v>7</v>
      </c>
      <c r="I27" s="30" t="s">
        <v>27</v>
      </c>
      <c r="J27" s="30">
        <v>7</v>
      </c>
      <c r="K27" s="30" t="s">
        <v>27</v>
      </c>
      <c r="L27" s="37"/>
      <c r="M27" s="37"/>
      <c r="N27" s="37"/>
      <c r="O27" s="37"/>
      <c r="P27" s="32">
        <v>4</v>
      </c>
      <c r="Q27" s="33">
        <f t="shared" si="0"/>
        <v>5.5</v>
      </c>
      <c r="R27" s="34" t="str">
        <f t="shared" si="3"/>
        <v>C</v>
      </c>
      <c r="S27" s="35" t="str">
        <f t="shared" si="1"/>
        <v>Trung bình</v>
      </c>
      <c r="T27" s="36" t="str">
        <f t="shared" si="4"/>
        <v/>
      </c>
      <c r="U27" s="3"/>
      <c r="V27" s="90" t="str">
        <f t="shared" si="2"/>
        <v>Đạt</v>
      </c>
      <c r="W27" s="73"/>
      <c r="X27" s="61"/>
      <c r="Y27" s="61"/>
      <c r="Z27" s="61"/>
      <c r="AA27" s="61"/>
      <c r="AB27" s="61"/>
      <c r="AC27" s="61"/>
      <c r="AD27" s="61"/>
      <c r="AE27" s="61"/>
      <c r="AF27" s="61"/>
      <c r="AG27" s="61"/>
      <c r="AH27" s="61"/>
      <c r="AI27" s="61"/>
      <c r="AJ27" s="61"/>
      <c r="AK27" s="61"/>
      <c r="AL27" s="2"/>
    </row>
    <row r="28" spans="2:38" ht="35.1" customHeight="1">
      <c r="B28" s="25">
        <v>18</v>
      </c>
      <c r="C28" s="26" t="s">
        <v>403</v>
      </c>
      <c r="D28" s="27" t="s">
        <v>103</v>
      </c>
      <c r="E28" s="28" t="s">
        <v>155</v>
      </c>
      <c r="F28" s="29" t="s">
        <v>404</v>
      </c>
      <c r="G28" s="26" t="s">
        <v>89</v>
      </c>
      <c r="H28" s="30">
        <v>0</v>
      </c>
      <c r="I28" s="30" t="s">
        <v>27</v>
      </c>
      <c r="J28" s="30">
        <v>0</v>
      </c>
      <c r="K28" s="30" t="s">
        <v>27</v>
      </c>
      <c r="L28" s="37"/>
      <c r="M28" s="37"/>
      <c r="N28" s="37"/>
      <c r="O28" s="37"/>
      <c r="P28" s="32" t="s">
        <v>651</v>
      </c>
      <c r="Q28" s="33">
        <f t="shared" si="0"/>
        <v>0</v>
      </c>
      <c r="R28" s="34" t="str">
        <f t="shared" si="3"/>
        <v>F</v>
      </c>
      <c r="S28" s="35" t="str">
        <f t="shared" si="1"/>
        <v>Kém</v>
      </c>
      <c r="T28" s="36" t="str">
        <f t="shared" si="4"/>
        <v>Không đủ ĐKDT</v>
      </c>
      <c r="U28" s="3"/>
      <c r="V28" s="90" t="str">
        <f t="shared" si="2"/>
        <v>Học lại</v>
      </c>
      <c r="W28" s="73"/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61"/>
      <c r="AI28" s="61"/>
      <c r="AJ28" s="61"/>
      <c r="AK28" s="61"/>
      <c r="AL28" s="2"/>
    </row>
    <row r="29" spans="2:38" ht="35.1" customHeight="1">
      <c r="B29" s="25">
        <v>19</v>
      </c>
      <c r="C29" s="26" t="s">
        <v>405</v>
      </c>
      <c r="D29" s="27" t="s">
        <v>406</v>
      </c>
      <c r="E29" s="28" t="s">
        <v>407</v>
      </c>
      <c r="F29" s="29" t="s">
        <v>262</v>
      </c>
      <c r="G29" s="26" t="s">
        <v>97</v>
      </c>
      <c r="H29" s="30">
        <v>7</v>
      </c>
      <c r="I29" s="30" t="s">
        <v>27</v>
      </c>
      <c r="J29" s="30">
        <v>7</v>
      </c>
      <c r="K29" s="30" t="s">
        <v>27</v>
      </c>
      <c r="L29" s="37"/>
      <c r="M29" s="37"/>
      <c r="N29" s="37"/>
      <c r="O29" s="37"/>
      <c r="P29" s="32">
        <v>3</v>
      </c>
      <c r="Q29" s="33">
        <f t="shared" si="0"/>
        <v>5</v>
      </c>
      <c r="R29" s="34" t="str">
        <f t="shared" si="3"/>
        <v>D+</v>
      </c>
      <c r="S29" s="35" t="str">
        <f t="shared" si="1"/>
        <v>Trung bình yếu</v>
      </c>
      <c r="T29" s="36" t="str">
        <f t="shared" si="4"/>
        <v/>
      </c>
      <c r="U29" s="3"/>
      <c r="V29" s="90" t="str">
        <f t="shared" si="2"/>
        <v>Đạt</v>
      </c>
      <c r="W29" s="73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2"/>
    </row>
    <row r="30" spans="2:38" ht="35.1" customHeight="1">
      <c r="B30" s="25">
        <v>20</v>
      </c>
      <c r="C30" s="26" t="s">
        <v>408</v>
      </c>
      <c r="D30" s="27" t="s">
        <v>409</v>
      </c>
      <c r="E30" s="28" t="s">
        <v>410</v>
      </c>
      <c r="F30" s="29" t="s">
        <v>411</v>
      </c>
      <c r="G30" s="26" t="s">
        <v>387</v>
      </c>
      <c r="H30" s="30">
        <v>7.5</v>
      </c>
      <c r="I30" s="30" t="s">
        <v>27</v>
      </c>
      <c r="J30" s="30">
        <v>9</v>
      </c>
      <c r="K30" s="30" t="s">
        <v>27</v>
      </c>
      <c r="L30" s="37"/>
      <c r="M30" s="37"/>
      <c r="N30" s="37"/>
      <c r="O30" s="37"/>
      <c r="P30" s="32">
        <v>3</v>
      </c>
      <c r="Q30" s="33">
        <f t="shared" si="0"/>
        <v>5.9</v>
      </c>
      <c r="R30" s="34" t="str">
        <f t="shared" si="3"/>
        <v>C</v>
      </c>
      <c r="S30" s="35" t="str">
        <f t="shared" si="1"/>
        <v>Trung bình</v>
      </c>
      <c r="T30" s="36" t="str">
        <f t="shared" si="4"/>
        <v/>
      </c>
      <c r="U30" s="3"/>
      <c r="V30" s="90" t="str">
        <f t="shared" si="2"/>
        <v>Đạt</v>
      </c>
      <c r="W30" s="73"/>
      <c r="X30" s="61"/>
      <c r="Y30" s="61"/>
      <c r="Z30" s="61"/>
      <c r="AA30" s="61"/>
      <c r="AB30" s="61"/>
      <c r="AC30" s="61"/>
      <c r="AD30" s="61"/>
      <c r="AE30" s="61"/>
      <c r="AF30" s="61"/>
      <c r="AG30" s="61"/>
      <c r="AH30" s="61"/>
      <c r="AI30" s="61"/>
      <c r="AJ30" s="61"/>
      <c r="AK30" s="61"/>
      <c r="AL30" s="2"/>
    </row>
    <row r="31" spans="2:38" ht="35.1" customHeight="1">
      <c r="B31" s="25">
        <v>21</v>
      </c>
      <c r="C31" s="26" t="s">
        <v>412</v>
      </c>
      <c r="D31" s="27" t="s">
        <v>217</v>
      </c>
      <c r="E31" s="28" t="s">
        <v>410</v>
      </c>
      <c r="F31" s="29" t="s">
        <v>88</v>
      </c>
      <c r="G31" s="26" t="s">
        <v>75</v>
      </c>
      <c r="H31" s="30">
        <v>6</v>
      </c>
      <c r="I31" s="30" t="s">
        <v>27</v>
      </c>
      <c r="J31" s="30">
        <v>7</v>
      </c>
      <c r="K31" s="30" t="s">
        <v>27</v>
      </c>
      <c r="L31" s="37"/>
      <c r="M31" s="37"/>
      <c r="N31" s="37"/>
      <c r="O31" s="37"/>
      <c r="P31" s="32">
        <v>3</v>
      </c>
      <c r="Q31" s="33">
        <f t="shared" si="0"/>
        <v>4.9000000000000004</v>
      </c>
      <c r="R31" s="34" t="str">
        <f t="shared" si="3"/>
        <v>D</v>
      </c>
      <c r="S31" s="35" t="str">
        <f t="shared" si="1"/>
        <v>Trung bình yếu</v>
      </c>
      <c r="T31" s="36" t="str">
        <f t="shared" si="4"/>
        <v/>
      </c>
      <c r="U31" s="3"/>
      <c r="V31" s="90" t="str">
        <f t="shared" si="2"/>
        <v>Đạt</v>
      </c>
      <c r="W31" s="73"/>
      <c r="X31" s="61"/>
      <c r="Y31" s="61"/>
      <c r="Z31" s="61"/>
      <c r="AA31" s="61"/>
      <c r="AB31" s="61"/>
      <c r="AC31" s="61"/>
      <c r="AD31" s="61"/>
      <c r="AE31" s="61"/>
      <c r="AF31" s="61"/>
      <c r="AG31" s="61"/>
      <c r="AH31" s="61"/>
      <c r="AI31" s="61"/>
      <c r="AJ31" s="61"/>
      <c r="AK31" s="61"/>
      <c r="AL31" s="2"/>
    </row>
    <row r="32" spans="2:38" ht="35.1" customHeight="1">
      <c r="B32" s="25">
        <v>22</v>
      </c>
      <c r="C32" s="26" t="s">
        <v>413</v>
      </c>
      <c r="D32" s="27" t="s">
        <v>414</v>
      </c>
      <c r="E32" s="28" t="s">
        <v>415</v>
      </c>
      <c r="F32" s="29" t="s">
        <v>416</v>
      </c>
      <c r="G32" s="26" t="s">
        <v>97</v>
      </c>
      <c r="H32" s="30">
        <v>7.5</v>
      </c>
      <c r="I32" s="30" t="s">
        <v>27</v>
      </c>
      <c r="J32" s="30">
        <v>9</v>
      </c>
      <c r="K32" s="30" t="s">
        <v>27</v>
      </c>
      <c r="L32" s="37"/>
      <c r="M32" s="37"/>
      <c r="N32" s="37"/>
      <c r="O32" s="37"/>
      <c r="P32" s="32">
        <v>4</v>
      </c>
      <c r="Q32" s="33">
        <f t="shared" si="0"/>
        <v>6.4</v>
      </c>
      <c r="R32" s="34" t="str">
        <f t="shared" si="3"/>
        <v>C</v>
      </c>
      <c r="S32" s="35" t="str">
        <f t="shared" si="1"/>
        <v>Trung bình</v>
      </c>
      <c r="T32" s="36" t="str">
        <f t="shared" si="4"/>
        <v/>
      </c>
      <c r="U32" s="3"/>
      <c r="V32" s="90" t="str">
        <f t="shared" si="2"/>
        <v>Đạt</v>
      </c>
      <c r="W32" s="73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2"/>
    </row>
    <row r="33" spans="1:38" ht="7.5" customHeight="1">
      <c r="A33" s="2"/>
      <c r="B33" s="38"/>
      <c r="C33" s="39"/>
      <c r="D33" s="39"/>
      <c r="E33" s="40"/>
      <c r="F33" s="40"/>
      <c r="G33" s="40"/>
      <c r="H33" s="41"/>
      <c r="I33" s="42"/>
      <c r="J33" s="42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3"/>
    </row>
    <row r="34" spans="1:38" ht="16.5">
      <c r="A34" s="2"/>
      <c r="B34" s="124" t="s">
        <v>28</v>
      </c>
      <c r="C34" s="124"/>
      <c r="D34" s="39"/>
      <c r="E34" s="40"/>
      <c r="F34" s="40"/>
      <c r="G34" s="40"/>
      <c r="H34" s="41"/>
      <c r="I34" s="42"/>
      <c r="J34" s="42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3"/>
    </row>
    <row r="35" spans="1:38" ht="16.5" customHeight="1">
      <c r="A35" s="2"/>
      <c r="B35" s="44" t="s">
        <v>29</v>
      </c>
      <c r="C35" s="44"/>
      <c r="D35" s="45">
        <f>+$Y$9</f>
        <v>22</v>
      </c>
      <c r="E35" s="46" t="s">
        <v>30</v>
      </c>
      <c r="F35" s="46"/>
      <c r="G35" s="117" t="s">
        <v>31</v>
      </c>
      <c r="H35" s="117"/>
      <c r="I35" s="117"/>
      <c r="J35" s="117"/>
      <c r="K35" s="117"/>
      <c r="L35" s="117"/>
      <c r="M35" s="117"/>
      <c r="N35" s="117"/>
      <c r="O35" s="117"/>
      <c r="P35" s="47">
        <f>$Y$9 -COUNTIF($T$10:$T$222,"Vắng") -COUNTIF($T$10:$T$222,"Vắng có phép") - COUNTIF($T$10:$T$222,"Đình chỉ thi") - COUNTIF($T$10:$T$222,"Không đủ ĐKDT")</f>
        <v>20</v>
      </c>
      <c r="Q35" s="47"/>
      <c r="R35" s="48"/>
      <c r="S35" s="49"/>
      <c r="T35" s="49" t="s">
        <v>30</v>
      </c>
      <c r="U35" s="3"/>
    </row>
    <row r="36" spans="1:38" ht="16.5" customHeight="1">
      <c r="A36" s="2"/>
      <c r="B36" s="44" t="s">
        <v>32</v>
      </c>
      <c r="C36" s="44"/>
      <c r="D36" s="45">
        <f>+$AJ$9</f>
        <v>19</v>
      </c>
      <c r="E36" s="46" t="s">
        <v>30</v>
      </c>
      <c r="F36" s="46"/>
      <c r="G36" s="117" t="s">
        <v>33</v>
      </c>
      <c r="H36" s="117"/>
      <c r="I36" s="117"/>
      <c r="J36" s="117"/>
      <c r="K36" s="117"/>
      <c r="L36" s="117"/>
      <c r="M36" s="117"/>
      <c r="N36" s="117"/>
      <c r="O36" s="117"/>
      <c r="P36" s="50">
        <f>COUNTIF($T$10:$T$98,"Vắng")</f>
        <v>0</v>
      </c>
      <c r="Q36" s="50"/>
      <c r="R36" s="51"/>
      <c r="S36" s="49"/>
      <c r="T36" s="49" t="s">
        <v>30</v>
      </c>
      <c r="U36" s="3"/>
    </row>
    <row r="37" spans="1:38" ht="16.5" customHeight="1">
      <c r="A37" s="2"/>
      <c r="B37" s="44" t="s">
        <v>45</v>
      </c>
      <c r="C37" s="44"/>
      <c r="D37" s="84">
        <f>COUNTIF(V11:V32,"Học lại")</f>
        <v>3</v>
      </c>
      <c r="E37" s="46" t="s">
        <v>30</v>
      </c>
      <c r="F37" s="46"/>
      <c r="G37" s="117" t="s">
        <v>46</v>
      </c>
      <c r="H37" s="117"/>
      <c r="I37" s="117"/>
      <c r="J37" s="117"/>
      <c r="K37" s="117"/>
      <c r="L37" s="117"/>
      <c r="M37" s="117"/>
      <c r="N37" s="117"/>
      <c r="O37" s="117"/>
      <c r="P37" s="47">
        <f>COUNTIF($T$10:$T$98,"Vắng có phép")</f>
        <v>0</v>
      </c>
      <c r="Q37" s="47"/>
      <c r="R37" s="48"/>
      <c r="S37" s="49"/>
      <c r="T37" s="49" t="s">
        <v>30</v>
      </c>
      <c r="U37" s="3"/>
    </row>
    <row r="38" spans="1:38" ht="3" customHeight="1">
      <c r="A38" s="2"/>
      <c r="B38" s="38"/>
      <c r="C38" s="39"/>
      <c r="D38" s="39"/>
      <c r="E38" s="40"/>
      <c r="F38" s="40"/>
      <c r="G38" s="40"/>
      <c r="H38" s="41"/>
      <c r="I38" s="42"/>
      <c r="J38" s="42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3"/>
    </row>
    <row r="39" spans="1:38">
      <c r="B39" s="85" t="s">
        <v>34</v>
      </c>
      <c r="C39" s="85"/>
      <c r="D39" s="86">
        <f>COUNTIF(V11:V32,"Thi lại")</f>
        <v>0</v>
      </c>
      <c r="E39" s="87" t="s">
        <v>30</v>
      </c>
      <c r="F39" s="3"/>
      <c r="G39" s="3"/>
      <c r="H39" s="3"/>
      <c r="I39" s="3"/>
      <c r="J39" s="125"/>
      <c r="K39" s="125"/>
      <c r="L39" s="125"/>
      <c r="M39" s="125"/>
      <c r="N39" s="125"/>
      <c r="O39" s="125"/>
      <c r="P39" s="125"/>
      <c r="Q39" s="125"/>
      <c r="R39" s="125"/>
      <c r="S39" s="125"/>
      <c r="T39" s="125"/>
      <c r="U39" s="3"/>
    </row>
    <row r="40" spans="1:38">
      <c r="B40" s="85"/>
      <c r="C40" s="85"/>
      <c r="D40" s="86"/>
      <c r="E40" s="87"/>
      <c r="F40" s="3"/>
      <c r="G40" s="3"/>
      <c r="H40" s="3"/>
      <c r="I40" s="3"/>
      <c r="J40" s="125"/>
      <c r="K40" s="125"/>
      <c r="L40" s="125"/>
      <c r="M40" s="125"/>
      <c r="N40" s="125"/>
      <c r="O40" s="125"/>
      <c r="P40" s="125"/>
      <c r="Q40" s="125"/>
      <c r="R40" s="125"/>
      <c r="S40" s="125"/>
      <c r="T40" s="125"/>
      <c r="U40" s="3"/>
    </row>
    <row r="41" spans="1:38">
      <c r="A41" s="52"/>
      <c r="B41" s="126"/>
      <c r="C41" s="126"/>
      <c r="D41" s="126"/>
      <c r="E41" s="126"/>
      <c r="F41" s="126"/>
      <c r="G41" s="126"/>
      <c r="H41" s="126"/>
      <c r="I41" s="53"/>
      <c r="J41" s="127"/>
      <c r="K41" s="127"/>
      <c r="L41" s="127"/>
      <c r="M41" s="127"/>
      <c r="N41" s="127"/>
      <c r="O41" s="127"/>
      <c r="P41" s="127"/>
      <c r="Q41" s="127"/>
      <c r="R41" s="127"/>
      <c r="S41" s="127"/>
      <c r="T41" s="127"/>
      <c r="U41" s="3"/>
    </row>
    <row r="42" spans="1:38" ht="4.5" customHeight="1">
      <c r="A42" s="2"/>
      <c r="B42" s="38"/>
      <c r="C42" s="54"/>
      <c r="D42" s="54"/>
      <c r="E42" s="55"/>
      <c r="F42" s="55"/>
      <c r="G42" s="55"/>
      <c r="H42" s="56"/>
      <c r="I42" s="57"/>
      <c r="J42" s="57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38" s="2" customFormat="1">
      <c r="B43" s="126"/>
      <c r="C43" s="126"/>
      <c r="D43" s="128"/>
      <c r="E43" s="128"/>
      <c r="F43" s="128"/>
      <c r="G43" s="128"/>
      <c r="H43" s="128"/>
      <c r="I43" s="57"/>
      <c r="J43" s="57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3"/>
      <c r="V43" s="61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</row>
    <row r="44" spans="1:38" s="2" customFormat="1">
      <c r="A44" s="1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61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</row>
    <row r="45" spans="1:38" s="2" customFormat="1">
      <c r="A45" s="1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61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</row>
    <row r="46" spans="1:38" s="2" customFormat="1">
      <c r="A46" s="1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61"/>
      <c r="W46" s="60"/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0"/>
      <c r="AJ46" s="60"/>
      <c r="AK46" s="60"/>
      <c r="AL46" s="60"/>
    </row>
    <row r="47" spans="1:38" s="2" customFormat="1" ht="9.75" customHeight="1">
      <c r="A47" s="1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61"/>
      <c r="W47" s="60"/>
      <c r="X47" s="60"/>
      <c r="Y47" s="60"/>
      <c r="Z47" s="60"/>
      <c r="AA47" s="60"/>
      <c r="AB47" s="60"/>
      <c r="AC47" s="60"/>
      <c r="AD47" s="60"/>
      <c r="AE47" s="60"/>
      <c r="AF47" s="60"/>
      <c r="AG47" s="60"/>
      <c r="AH47" s="60"/>
      <c r="AI47" s="60"/>
      <c r="AJ47" s="60"/>
      <c r="AK47" s="60"/>
      <c r="AL47" s="60"/>
    </row>
    <row r="48" spans="1:38" s="2" customFormat="1" ht="3.75" customHeight="1">
      <c r="A48" s="1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61"/>
      <c r="W48" s="60"/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60"/>
    </row>
    <row r="49" spans="1:38" s="2" customFormat="1" ht="18" customHeight="1">
      <c r="A49" s="1"/>
      <c r="B49" s="130"/>
      <c r="C49" s="130"/>
      <c r="D49" s="130"/>
      <c r="E49" s="130"/>
      <c r="F49" s="130"/>
      <c r="G49" s="130"/>
      <c r="H49" s="130"/>
      <c r="I49" s="130"/>
      <c r="J49" s="130"/>
      <c r="K49" s="130"/>
      <c r="L49" s="130"/>
      <c r="M49" s="130"/>
      <c r="N49" s="130"/>
      <c r="O49" s="130"/>
      <c r="P49" s="130"/>
      <c r="Q49" s="130"/>
      <c r="R49" s="130"/>
      <c r="S49" s="130"/>
      <c r="T49" s="130"/>
      <c r="U49" s="3"/>
      <c r="V49" s="61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60"/>
      <c r="AI49" s="60"/>
      <c r="AJ49" s="60"/>
      <c r="AK49" s="60"/>
      <c r="AL49" s="60"/>
    </row>
    <row r="50" spans="1:38" s="2" customFormat="1" ht="4.5" customHeight="1">
      <c r="A50" s="1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61"/>
      <c r="W50" s="60"/>
      <c r="X50" s="60"/>
      <c r="Y50" s="60"/>
      <c r="Z50" s="60"/>
      <c r="AA50" s="60"/>
      <c r="AB50" s="60"/>
      <c r="AC50" s="60"/>
      <c r="AD50" s="60"/>
      <c r="AE50" s="60"/>
      <c r="AF50" s="60"/>
      <c r="AG50" s="60"/>
      <c r="AH50" s="60"/>
      <c r="AI50" s="60"/>
      <c r="AJ50" s="60"/>
      <c r="AK50" s="60"/>
      <c r="AL50" s="60"/>
    </row>
    <row r="51" spans="1:38" s="2" customFormat="1" ht="36.75" customHeight="1">
      <c r="A51" s="1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61"/>
      <c r="W51" s="60"/>
      <c r="X51" s="60"/>
      <c r="Y51" s="60"/>
      <c r="Z51" s="60"/>
      <c r="AA51" s="60"/>
      <c r="AB51" s="60"/>
      <c r="AC51" s="60"/>
      <c r="AD51" s="60"/>
      <c r="AE51" s="60"/>
      <c r="AF51" s="60"/>
      <c r="AG51" s="60"/>
      <c r="AH51" s="60"/>
      <c r="AI51" s="60"/>
      <c r="AJ51" s="60"/>
      <c r="AK51" s="60"/>
      <c r="AL51" s="60"/>
    </row>
    <row r="52" spans="1:38" ht="38.25" customHeight="1">
      <c r="B52" s="131"/>
      <c r="C52" s="126"/>
      <c r="D52" s="126"/>
      <c r="E52" s="126"/>
      <c r="F52" s="126"/>
      <c r="G52" s="126"/>
      <c r="H52" s="131"/>
      <c r="I52" s="131"/>
      <c r="J52" s="131"/>
      <c r="K52" s="131"/>
      <c r="L52" s="131"/>
      <c r="M52" s="131"/>
      <c r="N52" s="132"/>
      <c r="O52" s="132"/>
      <c r="P52" s="132"/>
      <c r="Q52" s="132"/>
      <c r="R52" s="132"/>
      <c r="S52" s="132"/>
      <c r="T52" s="132"/>
    </row>
    <row r="53" spans="1:38">
      <c r="B53" s="38"/>
      <c r="C53" s="54"/>
      <c r="D53" s="54"/>
      <c r="E53" s="55"/>
      <c r="F53" s="55"/>
      <c r="G53" s="55"/>
      <c r="H53" s="56"/>
      <c r="I53" s="57"/>
      <c r="J53" s="57"/>
      <c r="K53" s="3"/>
      <c r="L53" s="3"/>
      <c r="M53" s="3"/>
      <c r="N53" s="3"/>
      <c r="O53" s="3"/>
      <c r="P53" s="3"/>
      <c r="Q53" s="3"/>
      <c r="R53" s="3"/>
      <c r="S53" s="3"/>
      <c r="T53" s="3"/>
    </row>
    <row r="54" spans="1:38">
      <c r="B54" s="126"/>
      <c r="C54" s="126"/>
      <c r="D54" s="128"/>
      <c r="E54" s="128"/>
      <c r="F54" s="128"/>
      <c r="G54" s="128"/>
      <c r="H54" s="128"/>
      <c r="I54" s="57"/>
      <c r="J54" s="57"/>
      <c r="K54" s="43"/>
      <c r="L54" s="43"/>
      <c r="M54" s="43"/>
      <c r="N54" s="43"/>
      <c r="O54" s="43"/>
      <c r="P54" s="43"/>
      <c r="Q54" s="43"/>
      <c r="R54" s="43"/>
      <c r="S54" s="43"/>
      <c r="T54" s="43"/>
    </row>
    <row r="55" spans="1:38"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</row>
    <row r="60" spans="1:38">
      <c r="B60" s="129"/>
      <c r="C60" s="129"/>
      <c r="D60" s="129"/>
      <c r="E60" s="129"/>
      <c r="F60" s="129"/>
      <c r="G60" s="129"/>
      <c r="H60" s="129"/>
      <c r="I60" s="129"/>
      <c r="J60" s="129"/>
      <c r="K60" s="129"/>
      <c r="L60" s="129"/>
      <c r="M60" s="129"/>
      <c r="N60" s="129"/>
      <c r="O60" s="129"/>
      <c r="P60" s="129"/>
      <c r="Q60" s="129"/>
      <c r="R60" s="129"/>
      <c r="S60" s="129"/>
      <c r="T60" s="129"/>
    </row>
  </sheetData>
  <sheetProtection formatCells="0" formatColumns="0" formatRows="0" insertColumns="0" insertRows="0" insertHyperlinks="0" deleteColumns="0" deleteRows="0" sort="0" autoFilter="0" pivotTables="0"/>
  <autoFilter ref="A9:AL32">
    <filterColumn colId="3" showButton="0"/>
  </autoFilter>
  <mergeCells count="58">
    <mergeCell ref="H1:K1"/>
    <mergeCell ref="L1:T1"/>
    <mergeCell ref="B2:G2"/>
    <mergeCell ref="H2:T2"/>
    <mergeCell ref="B3:G3"/>
    <mergeCell ref="H3:T3"/>
    <mergeCell ref="AF5:AG7"/>
    <mergeCell ref="AH5:AI7"/>
    <mergeCell ref="AJ5:AK7"/>
    <mergeCell ref="B6:C6"/>
    <mergeCell ref="H6:N6"/>
    <mergeCell ref="O6:T6"/>
    <mergeCell ref="B5:C5"/>
    <mergeCell ref="W5:W8"/>
    <mergeCell ref="X5:X8"/>
    <mergeCell ref="Y5:Y8"/>
    <mergeCell ref="Z5:AC7"/>
    <mergeCell ref="AD5:AE7"/>
    <mergeCell ref="B8:B9"/>
    <mergeCell ref="C8:C9"/>
    <mergeCell ref="D8:E9"/>
    <mergeCell ref="F8:F9"/>
    <mergeCell ref="G37:O37"/>
    <mergeCell ref="M8:N8"/>
    <mergeCell ref="O8:O9"/>
    <mergeCell ref="P8:P9"/>
    <mergeCell ref="Q8:Q10"/>
    <mergeCell ref="G8:G9"/>
    <mergeCell ref="H8:H9"/>
    <mergeCell ref="I8:I9"/>
    <mergeCell ref="J8:J9"/>
    <mergeCell ref="K8:K9"/>
    <mergeCell ref="L8:L9"/>
    <mergeCell ref="T8:T10"/>
    <mergeCell ref="B10:G10"/>
    <mergeCell ref="B34:C34"/>
    <mergeCell ref="G35:O35"/>
    <mergeCell ref="G36:O36"/>
    <mergeCell ref="R8:R9"/>
    <mergeCell ref="S8:S9"/>
    <mergeCell ref="J39:T39"/>
    <mergeCell ref="J40:T40"/>
    <mergeCell ref="B41:H41"/>
    <mergeCell ref="J41:T41"/>
    <mergeCell ref="B43:C43"/>
    <mergeCell ref="D43:H43"/>
    <mergeCell ref="N60:T60"/>
    <mergeCell ref="B49:C49"/>
    <mergeCell ref="D49:I49"/>
    <mergeCell ref="J49:T49"/>
    <mergeCell ref="B52:G52"/>
    <mergeCell ref="H52:M52"/>
    <mergeCell ref="N52:T52"/>
    <mergeCell ref="B54:C54"/>
    <mergeCell ref="D54:H54"/>
    <mergeCell ref="B60:D60"/>
    <mergeCell ref="E60:G60"/>
    <mergeCell ref="H60:M60"/>
  </mergeCells>
  <conditionalFormatting sqref="H11:P32">
    <cfRule type="cellIs" dxfId="9" priority="2" operator="greaterThan">
      <formula>10</formula>
    </cfRule>
  </conditionalFormatting>
  <conditionalFormatting sqref="C1:C1048576">
    <cfRule type="duplicateValues" dxfId="8" priority="1"/>
  </conditionalFormatting>
  <dataValidations count="1">
    <dataValidation allowBlank="1" showInputMessage="1" showErrorMessage="1" errorTitle="Không xóa dữ liệu" error="Không xóa dữ liệu" prompt="Không xóa dữ liệu" sqref="AL3:AL9 X3:AK4 W5:AK9 D37 V11:W32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AL54"/>
  <sheetViews>
    <sheetView topLeftCell="B1" workbookViewId="0">
      <pane ySplit="4" topLeftCell="A41" activePane="bottomLeft" state="frozen"/>
      <selection activeCell="A6" sqref="A6:XFD6"/>
      <selection pane="bottomLeft" activeCell="B34" sqref="A34:XFD54"/>
    </sheetView>
  </sheetViews>
  <sheetFormatPr defaultColWidth="9" defaultRowHeight="15.75"/>
  <cols>
    <col min="1" max="1" width="1.25" style="1" hidden="1" customWidth="1"/>
    <col min="2" max="2" width="4" style="1" customWidth="1"/>
    <col min="3" max="3" width="10.625" style="1" customWidth="1"/>
    <col min="4" max="4" width="13.375" style="1" customWidth="1"/>
    <col min="5" max="5" width="7.25" style="1" customWidth="1"/>
    <col min="6" max="6" width="9.375" style="1" hidden="1" customWidth="1"/>
    <col min="7" max="7" width="12.125" style="1" customWidth="1"/>
    <col min="8" max="8" width="7.125" style="1" customWidth="1"/>
    <col min="9" max="9" width="4.375" style="1" hidden="1" customWidth="1"/>
    <col min="10" max="10" width="6.5" style="1" customWidth="1"/>
    <col min="11" max="11" width="4.375" style="1" hidden="1" customWidth="1"/>
    <col min="12" max="12" width="5.125" style="1" hidden="1" customWidth="1"/>
    <col min="13" max="13" width="5.75" style="1" hidden="1" customWidth="1"/>
    <col min="14" max="14" width="9.125" style="1" hidden="1" customWidth="1"/>
    <col min="15" max="15" width="9" style="1" hidden="1" customWidth="1"/>
    <col min="16" max="16" width="5.87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3.375" style="1" customWidth="1"/>
    <col min="21" max="21" width="6.5" style="1" customWidth="1"/>
    <col min="22" max="22" width="6.5" style="61" customWidth="1"/>
    <col min="23" max="38" width="9" style="60"/>
    <col min="39" max="16384" width="9" style="1"/>
  </cols>
  <sheetData>
    <row r="1" spans="2:38" ht="26.25" hidden="1">
      <c r="H1" s="98" t="s">
        <v>0</v>
      </c>
      <c r="I1" s="98"/>
      <c r="J1" s="98"/>
      <c r="K1" s="98"/>
      <c r="L1" s="98" t="s">
        <v>52</v>
      </c>
      <c r="M1" s="98"/>
      <c r="N1" s="98"/>
      <c r="O1" s="98"/>
      <c r="P1" s="98"/>
      <c r="Q1" s="98"/>
      <c r="R1" s="98"/>
      <c r="S1" s="98"/>
      <c r="T1" s="98"/>
    </row>
    <row r="2" spans="2:38" ht="27.75" customHeight="1">
      <c r="B2" s="99" t="s">
        <v>1</v>
      </c>
      <c r="C2" s="99"/>
      <c r="D2" s="99"/>
      <c r="E2" s="99"/>
      <c r="F2" s="99"/>
      <c r="G2" s="99"/>
      <c r="H2" s="133" t="s">
        <v>650</v>
      </c>
      <c r="I2" s="133"/>
      <c r="J2" s="133"/>
      <c r="K2" s="133"/>
      <c r="L2" s="133"/>
      <c r="M2" s="133"/>
      <c r="N2" s="133"/>
      <c r="O2" s="133"/>
      <c r="P2" s="133"/>
      <c r="Q2" s="133"/>
      <c r="R2" s="133"/>
      <c r="S2" s="133"/>
      <c r="T2" s="133"/>
      <c r="U2" s="3"/>
    </row>
    <row r="3" spans="2:38" ht="25.5" customHeight="1">
      <c r="B3" s="101" t="s">
        <v>2</v>
      </c>
      <c r="C3" s="101"/>
      <c r="D3" s="101"/>
      <c r="E3" s="101"/>
      <c r="F3" s="101"/>
      <c r="G3" s="101"/>
      <c r="H3" s="102" t="s">
        <v>48</v>
      </c>
      <c r="I3" s="102"/>
      <c r="J3" s="102"/>
      <c r="K3" s="102"/>
      <c r="L3" s="102"/>
      <c r="M3" s="102"/>
      <c r="N3" s="102"/>
      <c r="O3" s="102"/>
      <c r="P3" s="102"/>
      <c r="Q3" s="102"/>
      <c r="R3" s="102"/>
      <c r="S3" s="102"/>
      <c r="T3" s="102"/>
      <c r="U3" s="4"/>
      <c r="V3" s="88"/>
      <c r="AD3" s="61"/>
      <c r="AE3" s="62"/>
      <c r="AF3" s="61"/>
      <c r="AG3" s="61"/>
      <c r="AH3" s="61"/>
      <c r="AI3" s="62"/>
      <c r="AJ3" s="61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8"/>
      <c r="AE4" s="63"/>
      <c r="AI4" s="63"/>
    </row>
    <row r="5" spans="2:38" ht="23.25" customHeight="1">
      <c r="B5" s="108" t="s">
        <v>3</v>
      </c>
      <c r="C5" s="108"/>
      <c r="D5" s="96" t="s">
        <v>49</v>
      </c>
      <c r="E5" s="96"/>
      <c r="F5" s="96"/>
      <c r="G5" s="96"/>
      <c r="H5" s="96"/>
      <c r="I5" s="96"/>
      <c r="J5" s="96"/>
      <c r="K5" s="96"/>
      <c r="L5" s="96"/>
      <c r="M5" s="96"/>
      <c r="N5" s="96"/>
      <c r="O5" s="96" t="s">
        <v>60</v>
      </c>
      <c r="P5" s="96"/>
      <c r="Q5" s="96"/>
      <c r="R5" s="96"/>
      <c r="S5" s="96"/>
      <c r="T5" s="96"/>
      <c r="W5" s="103" t="s">
        <v>41</v>
      </c>
      <c r="X5" s="103" t="s">
        <v>9</v>
      </c>
      <c r="Y5" s="103" t="s">
        <v>40</v>
      </c>
      <c r="Z5" s="103" t="s">
        <v>39</v>
      </c>
      <c r="AA5" s="103"/>
      <c r="AB5" s="103"/>
      <c r="AC5" s="103"/>
      <c r="AD5" s="103" t="s">
        <v>38</v>
      </c>
      <c r="AE5" s="103"/>
      <c r="AF5" s="103" t="s">
        <v>36</v>
      </c>
      <c r="AG5" s="103"/>
      <c r="AH5" s="103" t="s">
        <v>37</v>
      </c>
      <c r="AI5" s="103"/>
      <c r="AJ5" s="103" t="s">
        <v>35</v>
      </c>
      <c r="AK5" s="103"/>
      <c r="AL5" s="82"/>
    </row>
    <row r="6" spans="2:38" ht="17.25" customHeight="1">
      <c r="B6" s="104" t="s">
        <v>4</v>
      </c>
      <c r="C6" s="104"/>
      <c r="D6" s="8">
        <v>3</v>
      </c>
      <c r="G6" s="93" t="s">
        <v>47</v>
      </c>
      <c r="H6" s="105">
        <v>43629</v>
      </c>
      <c r="I6" s="106"/>
      <c r="J6" s="106"/>
      <c r="K6" s="106"/>
      <c r="L6" s="106"/>
      <c r="M6" s="106"/>
      <c r="N6" s="106"/>
      <c r="O6" s="107" t="s">
        <v>51</v>
      </c>
      <c r="P6" s="107"/>
      <c r="Q6" s="107"/>
      <c r="R6" s="107"/>
      <c r="S6" s="107"/>
      <c r="T6" s="107"/>
      <c r="W6" s="103"/>
      <c r="X6" s="103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  <c r="AJ6" s="103"/>
      <c r="AK6" s="103"/>
      <c r="AL6" s="82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8"/>
      <c r="Q7" s="3"/>
      <c r="R7" s="3"/>
      <c r="S7" s="3"/>
      <c r="T7" s="3"/>
      <c r="W7" s="103"/>
      <c r="X7" s="103"/>
      <c r="Y7" s="103"/>
      <c r="Z7" s="103"/>
      <c r="AA7" s="103"/>
      <c r="AB7" s="103"/>
      <c r="AC7" s="103"/>
      <c r="AD7" s="103"/>
      <c r="AE7" s="103"/>
      <c r="AF7" s="103"/>
      <c r="AG7" s="103"/>
      <c r="AH7" s="103"/>
      <c r="AI7" s="103"/>
      <c r="AJ7" s="103"/>
      <c r="AK7" s="103"/>
      <c r="AL7" s="82"/>
    </row>
    <row r="8" spans="2:38" ht="44.25" customHeight="1">
      <c r="B8" s="109" t="s">
        <v>5</v>
      </c>
      <c r="C8" s="111" t="s">
        <v>6</v>
      </c>
      <c r="D8" s="113" t="s">
        <v>7</v>
      </c>
      <c r="E8" s="114"/>
      <c r="F8" s="109" t="s">
        <v>8</v>
      </c>
      <c r="G8" s="109" t="s">
        <v>9</v>
      </c>
      <c r="H8" s="122" t="s">
        <v>10</v>
      </c>
      <c r="I8" s="122" t="s">
        <v>11</v>
      </c>
      <c r="J8" s="122" t="s">
        <v>12</v>
      </c>
      <c r="K8" s="122" t="s">
        <v>13</v>
      </c>
      <c r="L8" s="120" t="s">
        <v>14</v>
      </c>
      <c r="M8" s="118" t="s">
        <v>42</v>
      </c>
      <c r="N8" s="119"/>
      <c r="O8" s="120" t="s">
        <v>15</v>
      </c>
      <c r="P8" s="120" t="s">
        <v>16</v>
      </c>
      <c r="Q8" s="109" t="s">
        <v>17</v>
      </c>
      <c r="R8" s="120" t="s">
        <v>18</v>
      </c>
      <c r="S8" s="109" t="s">
        <v>19</v>
      </c>
      <c r="T8" s="109" t="s">
        <v>20</v>
      </c>
      <c r="W8" s="103"/>
      <c r="X8" s="103"/>
      <c r="Y8" s="103"/>
      <c r="Z8" s="64" t="s">
        <v>21</v>
      </c>
      <c r="AA8" s="64" t="s">
        <v>22</v>
      </c>
      <c r="AB8" s="64" t="s">
        <v>23</v>
      </c>
      <c r="AC8" s="64" t="s">
        <v>24</v>
      </c>
      <c r="AD8" s="64" t="s">
        <v>25</v>
      </c>
      <c r="AE8" s="64" t="s">
        <v>24</v>
      </c>
      <c r="AF8" s="64" t="s">
        <v>25</v>
      </c>
      <c r="AG8" s="64" t="s">
        <v>24</v>
      </c>
      <c r="AH8" s="64" t="s">
        <v>25</v>
      </c>
      <c r="AI8" s="64" t="s">
        <v>24</v>
      </c>
      <c r="AJ8" s="64" t="s">
        <v>25</v>
      </c>
      <c r="AK8" s="65" t="s">
        <v>24</v>
      </c>
      <c r="AL8" s="80"/>
    </row>
    <row r="9" spans="2:38" ht="44.25" customHeight="1">
      <c r="B9" s="110"/>
      <c r="C9" s="112"/>
      <c r="D9" s="115"/>
      <c r="E9" s="116"/>
      <c r="F9" s="110"/>
      <c r="G9" s="110"/>
      <c r="H9" s="122"/>
      <c r="I9" s="122"/>
      <c r="J9" s="122"/>
      <c r="K9" s="122"/>
      <c r="L9" s="120"/>
      <c r="M9" s="92" t="s">
        <v>43</v>
      </c>
      <c r="N9" s="92" t="s">
        <v>44</v>
      </c>
      <c r="O9" s="120"/>
      <c r="P9" s="120"/>
      <c r="Q9" s="121"/>
      <c r="R9" s="120"/>
      <c r="S9" s="110"/>
      <c r="T9" s="121"/>
      <c r="V9" s="89"/>
      <c r="W9" s="66" t="str">
        <f>+D5</f>
        <v>Thực hành cơ sở</v>
      </c>
      <c r="X9" s="67">
        <f>+P5</f>
        <v>0</v>
      </c>
      <c r="Y9" s="68">
        <f>+$AH$9+$AJ$9+$AF$9</f>
        <v>16</v>
      </c>
      <c r="Z9" s="62">
        <f>COUNTIF($S$10:$S$86,"Khiển trách")</f>
        <v>0</v>
      </c>
      <c r="AA9" s="62">
        <f>COUNTIF($S$10:$S$86,"Cảnh cáo")</f>
        <v>0</v>
      </c>
      <c r="AB9" s="62">
        <f>COUNTIF($S$10:$S$86,"Đình chỉ thi")</f>
        <v>0</v>
      </c>
      <c r="AC9" s="69">
        <f>+($Z$9+$AA$9+$AB$9)/$Y$9*100%</f>
        <v>0</v>
      </c>
      <c r="AD9" s="62">
        <f>SUM(COUNTIF($S$10:$S$84,"Vắng"),COUNTIF($S$10:$S$84,"Vắng có phép"))</f>
        <v>0</v>
      </c>
      <c r="AE9" s="70">
        <f>+$AD$9/$Y$9</f>
        <v>0</v>
      </c>
      <c r="AF9" s="71">
        <f>COUNTIF($V$10:$V$84,"Thi lại")</f>
        <v>0</v>
      </c>
      <c r="AG9" s="70">
        <f>+$AF$9/$Y$9</f>
        <v>0</v>
      </c>
      <c r="AH9" s="71">
        <f>COUNTIF($V$10:$V$85,"Học lại")</f>
        <v>15</v>
      </c>
      <c r="AI9" s="70">
        <f>+$AH$9/$Y$9</f>
        <v>0.9375</v>
      </c>
      <c r="AJ9" s="62">
        <f>COUNTIF($V$11:$V$85,"Đạt")</f>
        <v>1</v>
      </c>
      <c r="AK9" s="69">
        <f>+$AJ$9/$Y$9</f>
        <v>6.25E-2</v>
      </c>
      <c r="AL9" s="81"/>
    </row>
    <row r="10" spans="2:38" ht="25.5" customHeight="1">
      <c r="B10" s="118" t="s">
        <v>26</v>
      </c>
      <c r="C10" s="123"/>
      <c r="D10" s="123"/>
      <c r="E10" s="123"/>
      <c r="F10" s="123"/>
      <c r="G10" s="119"/>
      <c r="H10" s="10">
        <v>10</v>
      </c>
      <c r="I10" s="10"/>
      <c r="J10" s="10">
        <v>40</v>
      </c>
      <c r="K10" s="10"/>
      <c r="L10" s="11"/>
      <c r="M10" s="12"/>
      <c r="N10" s="12"/>
      <c r="O10" s="12"/>
      <c r="P10" s="59">
        <f>100-(H10+I10+J10+K10)</f>
        <v>50</v>
      </c>
      <c r="Q10" s="110"/>
      <c r="R10" s="13"/>
      <c r="S10" s="13"/>
      <c r="T10" s="110"/>
      <c r="W10" s="61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  <c r="AL10" s="82"/>
    </row>
    <row r="11" spans="2:38" ht="35.1" customHeight="1">
      <c r="B11" s="14">
        <v>1</v>
      </c>
      <c r="C11" s="15" t="s">
        <v>417</v>
      </c>
      <c r="D11" s="16" t="s">
        <v>295</v>
      </c>
      <c r="E11" s="17" t="s">
        <v>73</v>
      </c>
      <c r="F11" s="18" t="s">
        <v>418</v>
      </c>
      <c r="G11" s="15" t="s">
        <v>97</v>
      </c>
      <c r="H11" s="19">
        <v>5.5</v>
      </c>
      <c r="I11" s="19" t="s">
        <v>27</v>
      </c>
      <c r="J11" s="19">
        <v>4</v>
      </c>
      <c r="K11" s="19" t="s">
        <v>27</v>
      </c>
      <c r="L11" s="20"/>
      <c r="M11" s="20"/>
      <c r="N11" s="20"/>
      <c r="O11" s="20"/>
      <c r="P11" s="21">
        <v>0</v>
      </c>
      <c r="Q11" s="22">
        <f t="shared" ref="Q11:Q25" si="0">ROUND(SUMPRODUCT(H11:P11,$H$10:$P$10)/100,1)</f>
        <v>2.2000000000000002</v>
      </c>
      <c r="R11" s="23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3" t="str">
        <f t="shared" ref="S11:S26" si="1">IF($Q11&lt;4,"Kém",IF(AND($Q11&gt;=4,$Q11&lt;=5.4),"Trung bình yếu",IF(AND($Q11&gt;=5.5,$Q11&lt;=6.9),"Trung bình",IF(AND($Q11&gt;=7,$Q11&lt;=8.4),"Khá",IF(AND($Q11&gt;=8.5,$Q11&lt;=10),"Giỏi","")))))</f>
        <v>Kém</v>
      </c>
      <c r="T11" s="24" t="str">
        <f>+IF(OR($H11=0,$I11=0,$J11=0,$K11=0),"Không đủ ĐKDT","")</f>
        <v/>
      </c>
      <c r="U11" s="3"/>
      <c r="V11" s="90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3"/>
      <c r="X11" s="72"/>
      <c r="Y11" s="72"/>
      <c r="Z11" s="72"/>
      <c r="AA11" s="72"/>
      <c r="AB11" s="72"/>
      <c r="AC11" s="72"/>
      <c r="AD11" s="72"/>
      <c r="AE11" s="72"/>
      <c r="AF11" s="72"/>
      <c r="AG11" s="72"/>
      <c r="AH11" s="72"/>
      <c r="AI11" s="72"/>
      <c r="AJ11" s="72"/>
      <c r="AK11" s="72"/>
      <c r="AL11" s="82"/>
    </row>
    <row r="12" spans="2:38" ht="35.1" customHeight="1">
      <c r="B12" s="25">
        <v>2</v>
      </c>
      <c r="C12" s="26" t="s">
        <v>419</v>
      </c>
      <c r="D12" s="27" t="s">
        <v>77</v>
      </c>
      <c r="E12" s="28" t="s">
        <v>274</v>
      </c>
      <c r="F12" s="29" t="s">
        <v>420</v>
      </c>
      <c r="G12" s="26" t="s">
        <v>66</v>
      </c>
      <c r="H12" s="30">
        <v>5.5</v>
      </c>
      <c r="I12" s="30" t="s">
        <v>27</v>
      </c>
      <c r="J12" s="30">
        <v>4</v>
      </c>
      <c r="K12" s="30" t="s">
        <v>27</v>
      </c>
      <c r="L12" s="31"/>
      <c r="M12" s="31"/>
      <c r="N12" s="31"/>
      <c r="O12" s="31"/>
      <c r="P12" s="32">
        <v>3</v>
      </c>
      <c r="Q12" s="33">
        <f t="shared" si="0"/>
        <v>3.7</v>
      </c>
      <c r="R12" s="34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5" t="str">
        <f t="shared" si="1"/>
        <v>Kém</v>
      </c>
      <c r="T12" s="36" t="str">
        <f>+IF(OR($H12=0,$I12=0,$J12=0,$K12=0),"Không đủ ĐKDT","")</f>
        <v/>
      </c>
      <c r="U12" s="3"/>
      <c r="V12" s="90" t="str">
        <f t="shared" ref="V12:V26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Học lại</v>
      </c>
      <c r="W12" s="73"/>
      <c r="X12" s="72"/>
      <c r="Y12" s="72"/>
      <c r="Z12" s="72"/>
      <c r="AA12" s="64"/>
      <c r="AB12" s="64"/>
      <c r="AC12" s="64"/>
      <c r="AD12" s="64"/>
      <c r="AE12" s="63"/>
      <c r="AF12" s="64"/>
      <c r="AG12" s="64"/>
      <c r="AH12" s="64"/>
      <c r="AI12" s="64"/>
      <c r="AJ12" s="64"/>
      <c r="AK12" s="64"/>
      <c r="AL12" s="80"/>
    </row>
    <row r="13" spans="2:38" ht="35.1" customHeight="1">
      <c r="B13" s="25">
        <v>3</v>
      </c>
      <c r="C13" s="26" t="s">
        <v>421</v>
      </c>
      <c r="D13" s="27" t="s">
        <v>422</v>
      </c>
      <c r="E13" s="28" t="s">
        <v>423</v>
      </c>
      <c r="F13" s="29" t="s">
        <v>424</v>
      </c>
      <c r="G13" s="26" t="s">
        <v>75</v>
      </c>
      <c r="H13" s="30">
        <v>4.5</v>
      </c>
      <c r="I13" s="30" t="s">
        <v>27</v>
      </c>
      <c r="J13" s="30">
        <v>2</v>
      </c>
      <c r="K13" s="30" t="s">
        <v>27</v>
      </c>
      <c r="L13" s="37"/>
      <c r="M13" s="37"/>
      <c r="N13" s="37"/>
      <c r="O13" s="37"/>
      <c r="P13" s="32" t="s">
        <v>652</v>
      </c>
      <c r="Q13" s="33">
        <v>0</v>
      </c>
      <c r="R13" s="34" t="str">
        <f t="shared" ref="R13:R26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5" t="str">
        <f t="shared" si="1"/>
        <v>Kém</v>
      </c>
      <c r="T13" s="36" t="s">
        <v>653</v>
      </c>
      <c r="U13" s="3"/>
      <c r="V13" s="90" t="str">
        <f t="shared" si="2"/>
        <v>Học lại</v>
      </c>
      <c r="W13" s="73"/>
      <c r="X13" s="74"/>
      <c r="Y13" s="74"/>
      <c r="Z13" s="91"/>
      <c r="AA13" s="63"/>
      <c r="AB13" s="63"/>
      <c r="AC13" s="63"/>
      <c r="AD13" s="75"/>
      <c r="AE13" s="63"/>
      <c r="AF13" s="76"/>
      <c r="AG13" s="77"/>
      <c r="AH13" s="76"/>
      <c r="AI13" s="77"/>
      <c r="AJ13" s="76"/>
      <c r="AK13" s="63"/>
      <c r="AL13" s="83"/>
    </row>
    <row r="14" spans="2:38" ht="35.1" customHeight="1">
      <c r="B14" s="25">
        <v>4</v>
      </c>
      <c r="C14" s="26" t="s">
        <v>425</v>
      </c>
      <c r="D14" s="27" t="s">
        <v>426</v>
      </c>
      <c r="E14" s="28" t="s">
        <v>423</v>
      </c>
      <c r="F14" s="29" t="s">
        <v>101</v>
      </c>
      <c r="G14" s="26" t="s">
        <v>66</v>
      </c>
      <c r="H14" s="30">
        <v>6</v>
      </c>
      <c r="I14" s="30" t="s">
        <v>27</v>
      </c>
      <c r="J14" s="30">
        <v>5</v>
      </c>
      <c r="K14" s="30" t="s">
        <v>27</v>
      </c>
      <c r="L14" s="37"/>
      <c r="M14" s="37"/>
      <c r="N14" s="37"/>
      <c r="O14" s="37"/>
      <c r="P14" s="32">
        <v>1</v>
      </c>
      <c r="Q14" s="33">
        <f t="shared" si="0"/>
        <v>3.1</v>
      </c>
      <c r="R14" s="34" t="str">
        <f t="shared" si="3"/>
        <v>F</v>
      </c>
      <c r="S14" s="35" t="str">
        <f t="shared" si="1"/>
        <v>Kém</v>
      </c>
      <c r="T14" s="36" t="str">
        <f t="shared" ref="T14:T25" si="4">+IF(OR($H14=0,$I14=0,$J14=0,$K14=0),"Không đủ ĐKDT","")</f>
        <v/>
      </c>
      <c r="U14" s="3"/>
      <c r="V14" s="90" t="str">
        <f t="shared" si="2"/>
        <v>Học lại</v>
      </c>
      <c r="W14" s="73"/>
      <c r="X14" s="61"/>
      <c r="Y14" s="61"/>
      <c r="Z14" s="61"/>
      <c r="AA14" s="61"/>
      <c r="AB14" s="61"/>
      <c r="AC14" s="61"/>
      <c r="AD14" s="61"/>
      <c r="AE14" s="61"/>
      <c r="AF14" s="61"/>
      <c r="AG14" s="61"/>
      <c r="AH14" s="61"/>
      <c r="AI14" s="61"/>
      <c r="AJ14" s="61"/>
      <c r="AK14" s="61"/>
      <c r="AL14" s="2"/>
    </row>
    <row r="15" spans="2:38" ht="35.1" customHeight="1">
      <c r="B15" s="25">
        <v>5</v>
      </c>
      <c r="C15" s="26" t="s">
        <v>427</v>
      </c>
      <c r="D15" s="27" t="s">
        <v>428</v>
      </c>
      <c r="E15" s="28" t="s">
        <v>367</v>
      </c>
      <c r="F15" s="29" t="s">
        <v>429</v>
      </c>
      <c r="G15" s="26" t="s">
        <v>66</v>
      </c>
      <c r="H15" s="30">
        <v>6.5</v>
      </c>
      <c r="I15" s="30" t="s">
        <v>27</v>
      </c>
      <c r="J15" s="30">
        <v>6</v>
      </c>
      <c r="K15" s="30" t="s">
        <v>27</v>
      </c>
      <c r="L15" s="37"/>
      <c r="M15" s="37"/>
      <c r="N15" s="37"/>
      <c r="O15" s="37"/>
      <c r="P15" s="32">
        <v>2</v>
      </c>
      <c r="Q15" s="33">
        <f t="shared" si="0"/>
        <v>4.0999999999999996</v>
      </c>
      <c r="R15" s="34" t="str">
        <f t="shared" si="3"/>
        <v>D</v>
      </c>
      <c r="S15" s="35" t="str">
        <f t="shared" si="1"/>
        <v>Trung bình yếu</v>
      </c>
      <c r="T15" s="36" t="str">
        <f t="shared" si="4"/>
        <v/>
      </c>
      <c r="U15" s="3"/>
      <c r="V15" s="90" t="str">
        <f t="shared" si="2"/>
        <v>Đạt</v>
      </c>
      <c r="W15" s="73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2"/>
    </row>
    <row r="16" spans="2:38" ht="35.1" customHeight="1">
      <c r="B16" s="25">
        <v>6</v>
      </c>
      <c r="C16" s="26" t="s">
        <v>430</v>
      </c>
      <c r="D16" s="27" t="s">
        <v>431</v>
      </c>
      <c r="E16" s="28" t="s">
        <v>367</v>
      </c>
      <c r="F16" s="29" t="s">
        <v>432</v>
      </c>
      <c r="G16" s="26" t="s">
        <v>89</v>
      </c>
      <c r="H16" s="30">
        <v>0</v>
      </c>
      <c r="I16" s="30" t="s">
        <v>27</v>
      </c>
      <c r="J16" s="30">
        <v>0</v>
      </c>
      <c r="K16" s="30" t="s">
        <v>27</v>
      </c>
      <c r="L16" s="37"/>
      <c r="M16" s="37"/>
      <c r="N16" s="37"/>
      <c r="O16" s="37"/>
      <c r="P16" s="32" t="s">
        <v>651</v>
      </c>
      <c r="Q16" s="33">
        <f t="shared" si="0"/>
        <v>0</v>
      </c>
      <c r="R16" s="34" t="str">
        <f t="shared" si="3"/>
        <v>F</v>
      </c>
      <c r="S16" s="35" t="str">
        <f t="shared" si="1"/>
        <v>Kém</v>
      </c>
      <c r="T16" s="36" t="str">
        <f t="shared" si="4"/>
        <v>Không đủ ĐKDT</v>
      </c>
      <c r="U16" s="3"/>
      <c r="V16" s="90" t="str">
        <f t="shared" si="2"/>
        <v>Học lại</v>
      </c>
      <c r="W16" s="73"/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2"/>
    </row>
    <row r="17" spans="1:38" ht="35.1" customHeight="1">
      <c r="B17" s="25">
        <v>7</v>
      </c>
      <c r="C17" s="26" t="s">
        <v>433</v>
      </c>
      <c r="D17" s="27" t="s">
        <v>434</v>
      </c>
      <c r="E17" s="28" t="s">
        <v>109</v>
      </c>
      <c r="F17" s="29" t="s">
        <v>435</v>
      </c>
      <c r="G17" s="26" t="s">
        <v>89</v>
      </c>
      <c r="H17" s="30">
        <v>0</v>
      </c>
      <c r="I17" s="30" t="s">
        <v>27</v>
      </c>
      <c r="J17" s="30">
        <v>0</v>
      </c>
      <c r="K17" s="30" t="s">
        <v>27</v>
      </c>
      <c r="L17" s="37"/>
      <c r="M17" s="37"/>
      <c r="N17" s="37"/>
      <c r="O17" s="37"/>
      <c r="P17" s="32" t="s">
        <v>651</v>
      </c>
      <c r="Q17" s="33">
        <f t="shared" si="0"/>
        <v>0</v>
      </c>
      <c r="R17" s="34" t="str">
        <f t="shared" si="3"/>
        <v>F</v>
      </c>
      <c r="S17" s="35" t="str">
        <f t="shared" si="1"/>
        <v>Kém</v>
      </c>
      <c r="T17" s="36" t="str">
        <f t="shared" si="4"/>
        <v>Không đủ ĐKDT</v>
      </c>
      <c r="U17" s="3"/>
      <c r="V17" s="90" t="str">
        <f t="shared" si="2"/>
        <v>Học lại</v>
      </c>
      <c r="W17" s="73"/>
      <c r="X17" s="61"/>
      <c r="Y17" s="61"/>
      <c r="Z17" s="61"/>
      <c r="AA17" s="61"/>
      <c r="AB17" s="61"/>
      <c r="AC17" s="61"/>
      <c r="AD17" s="61"/>
      <c r="AE17" s="61"/>
      <c r="AF17" s="61"/>
      <c r="AG17" s="61"/>
      <c r="AH17" s="61"/>
      <c r="AI17" s="61"/>
      <c r="AJ17" s="61"/>
      <c r="AK17" s="61"/>
      <c r="AL17" s="2"/>
    </row>
    <row r="18" spans="1:38" ht="35.1" customHeight="1">
      <c r="B18" s="25">
        <v>8</v>
      </c>
      <c r="C18" s="26" t="s">
        <v>436</v>
      </c>
      <c r="D18" s="27" t="s">
        <v>437</v>
      </c>
      <c r="E18" s="28" t="s">
        <v>113</v>
      </c>
      <c r="F18" s="29" t="s">
        <v>438</v>
      </c>
      <c r="G18" s="26" t="s">
        <v>89</v>
      </c>
      <c r="H18" s="30">
        <v>4.5</v>
      </c>
      <c r="I18" s="30" t="s">
        <v>27</v>
      </c>
      <c r="J18" s="30">
        <v>2</v>
      </c>
      <c r="K18" s="30" t="s">
        <v>27</v>
      </c>
      <c r="L18" s="37"/>
      <c r="M18" s="37"/>
      <c r="N18" s="37"/>
      <c r="O18" s="37"/>
      <c r="P18" s="32" t="s">
        <v>652</v>
      </c>
      <c r="Q18" s="33">
        <v>0</v>
      </c>
      <c r="R18" s="34" t="str">
        <f t="shared" si="3"/>
        <v>F</v>
      </c>
      <c r="S18" s="35" t="str">
        <f t="shared" si="1"/>
        <v>Kém</v>
      </c>
      <c r="T18" s="36" t="s">
        <v>653</v>
      </c>
      <c r="U18" s="3"/>
      <c r="V18" s="90" t="str">
        <f t="shared" si="2"/>
        <v>Học lại</v>
      </c>
      <c r="W18" s="73"/>
      <c r="X18" s="61"/>
      <c r="Y18" s="61"/>
      <c r="Z18" s="61"/>
      <c r="AA18" s="61"/>
      <c r="AB18" s="61"/>
      <c r="AC18" s="61"/>
      <c r="AD18" s="61"/>
      <c r="AE18" s="61"/>
      <c r="AF18" s="61"/>
      <c r="AG18" s="61"/>
      <c r="AH18" s="61"/>
      <c r="AI18" s="61"/>
      <c r="AJ18" s="61"/>
      <c r="AK18" s="61"/>
      <c r="AL18" s="2"/>
    </row>
    <row r="19" spans="1:38" ht="35.1" customHeight="1">
      <c r="B19" s="25">
        <v>9</v>
      </c>
      <c r="C19" s="26" t="s">
        <v>439</v>
      </c>
      <c r="D19" s="27" t="s">
        <v>355</v>
      </c>
      <c r="E19" s="28" t="s">
        <v>296</v>
      </c>
      <c r="F19" s="29" t="s">
        <v>440</v>
      </c>
      <c r="G19" s="26" t="s">
        <v>89</v>
      </c>
      <c r="H19" s="30">
        <v>4.5</v>
      </c>
      <c r="I19" s="30" t="s">
        <v>27</v>
      </c>
      <c r="J19" s="30">
        <v>2</v>
      </c>
      <c r="K19" s="30" t="s">
        <v>27</v>
      </c>
      <c r="L19" s="37"/>
      <c r="M19" s="37"/>
      <c r="N19" s="37"/>
      <c r="O19" s="37"/>
      <c r="P19" s="32" t="s">
        <v>652</v>
      </c>
      <c r="Q19" s="33">
        <v>0</v>
      </c>
      <c r="R19" s="34" t="str">
        <f t="shared" si="3"/>
        <v>F</v>
      </c>
      <c r="S19" s="35" t="str">
        <f t="shared" si="1"/>
        <v>Kém</v>
      </c>
      <c r="T19" s="36" t="s">
        <v>653</v>
      </c>
      <c r="U19" s="3"/>
      <c r="V19" s="90" t="str">
        <f t="shared" si="2"/>
        <v>Học lại</v>
      </c>
      <c r="W19" s="73"/>
      <c r="X19" s="61"/>
      <c r="Y19" s="61"/>
      <c r="Z19" s="61"/>
      <c r="AA19" s="61"/>
      <c r="AB19" s="61"/>
      <c r="AC19" s="61"/>
      <c r="AD19" s="61"/>
      <c r="AE19" s="61"/>
      <c r="AF19" s="61"/>
      <c r="AG19" s="61"/>
      <c r="AH19" s="61"/>
      <c r="AI19" s="61"/>
      <c r="AJ19" s="61"/>
      <c r="AK19" s="61"/>
      <c r="AL19" s="2"/>
    </row>
    <row r="20" spans="1:38" ht="35.1" customHeight="1">
      <c r="B20" s="25">
        <v>10</v>
      </c>
      <c r="C20" s="26" t="s">
        <v>441</v>
      </c>
      <c r="D20" s="27" t="s">
        <v>95</v>
      </c>
      <c r="E20" s="28" t="s">
        <v>442</v>
      </c>
      <c r="F20" s="29" t="s">
        <v>443</v>
      </c>
      <c r="G20" s="26" t="s">
        <v>89</v>
      </c>
      <c r="H20" s="30">
        <v>5.5</v>
      </c>
      <c r="I20" s="30" t="s">
        <v>27</v>
      </c>
      <c r="J20" s="30">
        <v>4</v>
      </c>
      <c r="K20" s="30" t="s">
        <v>27</v>
      </c>
      <c r="L20" s="37"/>
      <c r="M20" s="37"/>
      <c r="N20" s="37"/>
      <c r="O20" s="37"/>
      <c r="P20" s="32" t="s">
        <v>652</v>
      </c>
      <c r="Q20" s="33">
        <v>0</v>
      </c>
      <c r="R20" s="34" t="str">
        <f t="shared" si="3"/>
        <v>F</v>
      </c>
      <c r="S20" s="35" t="str">
        <f t="shared" si="1"/>
        <v>Kém</v>
      </c>
      <c r="T20" s="36" t="s">
        <v>653</v>
      </c>
      <c r="U20" s="3"/>
      <c r="V20" s="90" t="str">
        <f t="shared" si="2"/>
        <v>Học lại</v>
      </c>
      <c r="W20" s="73"/>
      <c r="X20" s="61"/>
      <c r="Y20" s="61"/>
      <c r="Z20" s="61"/>
      <c r="AA20" s="61"/>
      <c r="AB20" s="61"/>
      <c r="AC20" s="61"/>
      <c r="AD20" s="61"/>
      <c r="AE20" s="61"/>
      <c r="AF20" s="61"/>
      <c r="AG20" s="61"/>
      <c r="AH20" s="61"/>
      <c r="AI20" s="61"/>
      <c r="AJ20" s="61"/>
      <c r="AK20" s="61"/>
      <c r="AL20" s="2"/>
    </row>
    <row r="21" spans="1:38" ht="35.1" customHeight="1">
      <c r="B21" s="25">
        <v>11</v>
      </c>
      <c r="C21" s="26" t="s">
        <v>444</v>
      </c>
      <c r="D21" s="27" t="s">
        <v>340</v>
      </c>
      <c r="E21" s="28" t="s">
        <v>218</v>
      </c>
      <c r="F21" s="29" t="s">
        <v>445</v>
      </c>
      <c r="G21" s="26" t="s">
        <v>75</v>
      </c>
      <c r="H21" s="30">
        <v>5.5</v>
      </c>
      <c r="I21" s="30" t="s">
        <v>27</v>
      </c>
      <c r="J21" s="30">
        <v>4</v>
      </c>
      <c r="K21" s="30" t="s">
        <v>27</v>
      </c>
      <c r="L21" s="37"/>
      <c r="M21" s="37"/>
      <c r="N21" s="37"/>
      <c r="O21" s="37"/>
      <c r="P21" s="32">
        <v>0</v>
      </c>
      <c r="Q21" s="33">
        <f t="shared" si="0"/>
        <v>2.2000000000000002</v>
      </c>
      <c r="R21" s="34" t="str">
        <f t="shared" si="3"/>
        <v>F</v>
      </c>
      <c r="S21" s="35" t="str">
        <f t="shared" si="1"/>
        <v>Kém</v>
      </c>
      <c r="T21" s="36" t="str">
        <f t="shared" si="4"/>
        <v/>
      </c>
      <c r="U21" s="3"/>
      <c r="V21" s="90" t="str">
        <f t="shared" si="2"/>
        <v>Học lại</v>
      </c>
      <c r="W21" s="73"/>
      <c r="X21" s="61"/>
      <c r="Y21" s="61"/>
      <c r="Z21" s="61"/>
      <c r="AA21" s="61"/>
      <c r="AB21" s="61"/>
      <c r="AC21" s="61"/>
      <c r="AD21" s="61"/>
      <c r="AE21" s="61"/>
      <c r="AF21" s="61"/>
      <c r="AG21" s="61"/>
      <c r="AH21" s="61"/>
      <c r="AI21" s="61"/>
      <c r="AJ21" s="61"/>
      <c r="AK21" s="61"/>
      <c r="AL21" s="2"/>
    </row>
    <row r="22" spans="1:38" ht="35.1" customHeight="1">
      <c r="B22" s="25">
        <v>12</v>
      </c>
      <c r="C22" s="26" t="s">
        <v>446</v>
      </c>
      <c r="D22" s="27" t="s">
        <v>193</v>
      </c>
      <c r="E22" s="28" t="s">
        <v>447</v>
      </c>
      <c r="F22" s="29" t="s">
        <v>226</v>
      </c>
      <c r="G22" s="26" t="s">
        <v>97</v>
      </c>
      <c r="H22" s="30">
        <v>5.5</v>
      </c>
      <c r="I22" s="30" t="s">
        <v>27</v>
      </c>
      <c r="J22" s="30">
        <v>4</v>
      </c>
      <c r="K22" s="30" t="s">
        <v>27</v>
      </c>
      <c r="L22" s="37"/>
      <c r="M22" s="37"/>
      <c r="N22" s="37"/>
      <c r="O22" s="37"/>
      <c r="P22" s="32">
        <v>0</v>
      </c>
      <c r="Q22" s="33">
        <f t="shared" si="0"/>
        <v>2.2000000000000002</v>
      </c>
      <c r="R22" s="34" t="str">
        <f t="shared" si="3"/>
        <v>F</v>
      </c>
      <c r="S22" s="35" t="str">
        <f t="shared" si="1"/>
        <v>Kém</v>
      </c>
      <c r="T22" s="36" t="str">
        <f t="shared" si="4"/>
        <v/>
      </c>
      <c r="U22" s="3"/>
      <c r="V22" s="90" t="str">
        <f t="shared" si="2"/>
        <v>Học lại</v>
      </c>
      <c r="W22" s="73"/>
      <c r="X22" s="61"/>
      <c r="Y22" s="61"/>
      <c r="Z22" s="61"/>
      <c r="AA22" s="61"/>
      <c r="AB22" s="61"/>
      <c r="AC22" s="61"/>
      <c r="AD22" s="61"/>
      <c r="AE22" s="61"/>
      <c r="AF22" s="61"/>
      <c r="AG22" s="61"/>
      <c r="AH22" s="61"/>
      <c r="AI22" s="61"/>
      <c r="AJ22" s="61"/>
      <c r="AK22" s="61"/>
      <c r="AL22" s="2"/>
    </row>
    <row r="23" spans="1:38" ht="35.1" customHeight="1">
      <c r="B23" s="25">
        <v>13</v>
      </c>
      <c r="C23" s="26" t="s">
        <v>448</v>
      </c>
      <c r="D23" s="27" t="s">
        <v>381</v>
      </c>
      <c r="E23" s="28" t="s">
        <v>449</v>
      </c>
      <c r="F23" s="29" t="s">
        <v>450</v>
      </c>
      <c r="G23" s="26" t="s">
        <v>66</v>
      </c>
      <c r="H23" s="30">
        <v>6</v>
      </c>
      <c r="I23" s="30" t="s">
        <v>27</v>
      </c>
      <c r="J23" s="30">
        <v>5</v>
      </c>
      <c r="K23" s="30" t="s">
        <v>27</v>
      </c>
      <c r="L23" s="37"/>
      <c r="M23" s="37"/>
      <c r="N23" s="37"/>
      <c r="O23" s="37"/>
      <c r="P23" s="32">
        <v>1</v>
      </c>
      <c r="Q23" s="33">
        <f t="shared" si="0"/>
        <v>3.1</v>
      </c>
      <c r="R23" s="34" t="str">
        <f t="shared" si="3"/>
        <v>F</v>
      </c>
      <c r="S23" s="35" t="str">
        <f t="shared" si="1"/>
        <v>Kém</v>
      </c>
      <c r="T23" s="36" t="str">
        <f t="shared" si="4"/>
        <v/>
      </c>
      <c r="U23" s="3"/>
      <c r="V23" s="90" t="str">
        <f t="shared" si="2"/>
        <v>Học lại</v>
      </c>
      <c r="W23" s="73"/>
      <c r="X23" s="61"/>
      <c r="Y23" s="61"/>
      <c r="Z23" s="61"/>
      <c r="AA23" s="61"/>
      <c r="AB23" s="61"/>
      <c r="AC23" s="61"/>
      <c r="AD23" s="61"/>
      <c r="AE23" s="61"/>
      <c r="AF23" s="61"/>
      <c r="AG23" s="61"/>
      <c r="AH23" s="61"/>
      <c r="AI23" s="61"/>
      <c r="AJ23" s="61"/>
      <c r="AK23" s="61"/>
      <c r="AL23" s="2"/>
    </row>
    <row r="24" spans="1:38" ht="35.1" customHeight="1">
      <c r="B24" s="25">
        <v>14</v>
      </c>
      <c r="C24" s="26" t="s">
        <v>451</v>
      </c>
      <c r="D24" s="27" t="s">
        <v>452</v>
      </c>
      <c r="E24" s="28" t="s">
        <v>453</v>
      </c>
      <c r="F24" s="29" t="s">
        <v>454</v>
      </c>
      <c r="G24" s="26" t="s">
        <v>89</v>
      </c>
      <c r="H24" s="30">
        <v>5.5</v>
      </c>
      <c r="I24" s="30" t="s">
        <v>27</v>
      </c>
      <c r="J24" s="30">
        <v>4</v>
      </c>
      <c r="K24" s="30" t="s">
        <v>27</v>
      </c>
      <c r="L24" s="37"/>
      <c r="M24" s="37"/>
      <c r="N24" s="37"/>
      <c r="O24" s="37"/>
      <c r="P24" s="32">
        <v>2</v>
      </c>
      <c r="Q24" s="33">
        <f t="shared" si="0"/>
        <v>3.2</v>
      </c>
      <c r="R24" s="34" t="str">
        <f t="shared" si="3"/>
        <v>F</v>
      </c>
      <c r="S24" s="35" t="str">
        <f t="shared" si="1"/>
        <v>Kém</v>
      </c>
      <c r="T24" s="36" t="str">
        <f t="shared" si="4"/>
        <v/>
      </c>
      <c r="U24" s="3"/>
      <c r="V24" s="90" t="str">
        <f t="shared" si="2"/>
        <v>Học lại</v>
      </c>
      <c r="W24" s="73"/>
      <c r="X24" s="61"/>
      <c r="Y24" s="61"/>
      <c r="Z24" s="61"/>
      <c r="AA24" s="61"/>
      <c r="AB24" s="61"/>
      <c r="AC24" s="61"/>
      <c r="AD24" s="61"/>
      <c r="AE24" s="61"/>
      <c r="AF24" s="61"/>
      <c r="AG24" s="61"/>
      <c r="AH24" s="61"/>
      <c r="AI24" s="61"/>
      <c r="AJ24" s="61"/>
      <c r="AK24" s="61"/>
      <c r="AL24" s="2"/>
    </row>
    <row r="25" spans="1:38" ht="35.1" customHeight="1">
      <c r="B25" s="25">
        <v>15</v>
      </c>
      <c r="C25" s="26" t="s">
        <v>455</v>
      </c>
      <c r="D25" s="27" t="s">
        <v>456</v>
      </c>
      <c r="E25" s="28" t="s">
        <v>165</v>
      </c>
      <c r="F25" s="29" t="s">
        <v>457</v>
      </c>
      <c r="G25" s="26" t="s">
        <v>89</v>
      </c>
      <c r="H25" s="30">
        <v>5</v>
      </c>
      <c r="I25" s="30" t="s">
        <v>27</v>
      </c>
      <c r="J25" s="30">
        <v>5</v>
      </c>
      <c r="K25" s="30" t="s">
        <v>27</v>
      </c>
      <c r="L25" s="37"/>
      <c r="M25" s="37"/>
      <c r="N25" s="37"/>
      <c r="O25" s="37"/>
      <c r="P25" s="32">
        <v>2</v>
      </c>
      <c r="Q25" s="33">
        <f t="shared" si="0"/>
        <v>3.5</v>
      </c>
      <c r="R25" s="34" t="str">
        <f t="shared" si="3"/>
        <v>F</v>
      </c>
      <c r="S25" s="35" t="str">
        <f t="shared" si="1"/>
        <v>Kém</v>
      </c>
      <c r="T25" s="36" t="str">
        <f t="shared" si="4"/>
        <v/>
      </c>
      <c r="U25" s="3"/>
      <c r="V25" s="90" t="str">
        <f t="shared" si="2"/>
        <v>Học lại</v>
      </c>
      <c r="W25" s="73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2"/>
    </row>
    <row r="26" spans="1:38" ht="35.1" customHeight="1">
      <c r="B26" s="25">
        <v>16</v>
      </c>
      <c r="C26" s="26" t="s">
        <v>458</v>
      </c>
      <c r="D26" s="27" t="s">
        <v>459</v>
      </c>
      <c r="E26" s="28" t="s">
        <v>255</v>
      </c>
      <c r="F26" s="29" t="s">
        <v>460</v>
      </c>
      <c r="G26" s="26" t="s">
        <v>89</v>
      </c>
      <c r="H26" s="30">
        <v>5</v>
      </c>
      <c r="I26" s="30" t="s">
        <v>27</v>
      </c>
      <c r="J26" s="30">
        <v>3</v>
      </c>
      <c r="K26" s="30" t="s">
        <v>27</v>
      </c>
      <c r="L26" s="37"/>
      <c r="M26" s="37"/>
      <c r="N26" s="37"/>
      <c r="O26" s="37"/>
      <c r="P26" s="32" t="s">
        <v>652</v>
      </c>
      <c r="Q26" s="33">
        <v>0</v>
      </c>
      <c r="R26" s="34" t="str">
        <f t="shared" si="3"/>
        <v>F</v>
      </c>
      <c r="S26" s="35" t="str">
        <f t="shared" si="1"/>
        <v>Kém</v>
      </c>
      <c r="T26" s="36" t="s">
        <v>653</v>
      </c>
      <c r="U26" s="3"/>
      <c r="V26" s="90" t="str">
        <f t="shared" si="2"/>
        <v>Học lại</v>
      </c>
      <c r="W26" s="73"/>
      <c r="X26" s="61"/>
      <c r="Y26" s="61"/>
      <c r="Z26" s="61"/>
      <c r="AA26" s="61"/>
      <c r="AB26" s="61"/>
      <c r="AC26" s="61"/>
      <c r="AD26" s="61"/>
      <c r="AE26" s="61"/>
      <c r="AF26" s="61"/>
      <c r="AG26" s="61"/>
      <c r="AH26" s="61"/>
      <c r="AI26" s="61"/>
      <c r="AJ26" s="61"/>
      <c r="AK26" s="61"/>
      <c r="AL26" s="2"/>
    </row>
    <row r="27" spans="1:38" ht="7.5" customHeight="1">
      <c r="A27" s="2"/>
      <c r="B27" s="38"/>
      <c r="C27" s="39"/>
      <c r="D27" s="39"/>
      <c r="E27" s="40"/>
      <c r="F27" s="40"/>
      <c r="G27" s="40"/>
      <c r="H27" s="41"/>
      <c r="I27" s="42"/>
      <c r="J27" s="42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3"/>
    </row>
    <row r="28" spans="1:38" ht="16.5">
      <c r="A28" s="2"/>
      <c r="B28" s="124" t="s">
        <v>28</v>
      </c>
      <c r="C28" s="124"/>
      <c r="D28" s="39"/>
      <c r="E28" s="40"/>
      <c r="F28" s="40"/>
      <c r="G28" s="40"/>
      <c r="H28" s="41"/>
      <c r="I28" s="42"/>
      <c r="J28" s="42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3"/>
    </row>
    <row r="29" spans="1:38" ht="16.5" customHeight="1">
      <c r="A29" s="2"/>
      <c r="B29" s="44" t="s">
        <v>29</v>
      </c>
      <c r="C29" s="44"/>
      <c r="D29" s="45">
        <f>+$Y$9</f>
        <v>16</v>
      </c>
      <c r="E29" s="46" t="s">
        <v>30</v>
      </c>
      <c r="F29" s="46"/>
      <c r="G29" s="117" t="s">
        <v>31</v>
      </c>
      <c r="H29" s="117"/>
      <c r="I29" s="117"/>
      <c r="J29" s="117"/>
      <c r="K29" s="117"/>
      <c r="L29" s="117"/>
      <c r="M29" s="117"/>
      <c r="N29" s="117"/>
      <c r="O29" s="117"/>
      <c r="P29" s="47">
        <f>$Y$9 -COUNTIF($T$10:$T$216,"Vắng") -COUNTIF($T$10:$T$216,"Vắng có phép") - COUNTIF($T$10:$T$216,"Đình chỉ thi") - COUNTIF($T$10:$T$216,"Không đủ ĐKDT")</f>
        <v>9</v>
      </c>
      <c r="Q29" s="47"/>
      <c r="R29" s="48"/>
      <c r="S29" s="49"/>
      <c r="T29" s="49" t="s">
        <v>30</v>
      </c>
      <c r="U29" s="3"/>
    </row>
    <row r="30" spans="1:38" ht="16.5" customHeight="1">
      <c r="A30" s="2"/>
      <c r="B30" s="44" t="s">
        <v>32</v>
      </c>
      <c r="C30" s="44"/>
      <c r="D30" s="45">
        <f>+$AJ$9</f>
        <v>1</v>
      </c>
      <c r="E30" s="46" t="s">
        <v>30</v>
      </c>
      <c r="F30" s="46"/>
      <c r="G30" s="117" t="s">
        <v>33</v>
      </c>
      <c r="H30" s="117"/>
      <c r="I30" s="117"/>
      <c r="J30" s="117"/>
      <c r="K30" s="117"/>
      <c r="L30" s="117"/>
      <c r="M30" s="117"/>
      <c r="N30" s="117"/>
      <c r="O30" s="117"/>
      <c r="P30" s="50">
        <f>COUNTIF($T$10:$T$92,"Vắng")</f>
        <v>5</v>
      </c>
      <c r="Q30" s="50"/>
      <c r="R30" s="51"/>
      <c r="S30" s="49"/>
      <c r="T30" s="49" t="s">
        <v>30</v>
      </c>
      <c r="U30" s="3"/>
    </row>
    <row r="31" spans="1:38" ht="16.5" customHeight="1">
      <c r="A31" s="2"/>
      <c r="B31" s="44" t="s">
        <v>45</v>
      </c>
      <c r="C31" s="44"/>
      <c r="D31" s="84">
        <f>COUNTIF(V11:V26,"Học lại")</f>
        <v>15</v>
      </c>
      <c r="E31" s="46" t="s">
        <v>30</v>
      </c>
      <c r="F31" s="46"/>
      <c r="G31" s="117" t="s">
        <v>46</v>
      </c>
      <c r="H31" s="117"/>
      <c r="I31" s="117"/>
      <c r="J31" s="117"/>
      <c r="K31" s="117"/>
      <c r="L31" s="117"/>
      <c r="M31" s="117"/>
      <c r="N31" s="117"/>
      <c r="O31" s="117"/>
      <c r="P31" s="47">
        <f>COUNTIF($T$10:$T$92,"Vắng có phép")</f>
        <v>0</v>
      </c>
      <c r="Q31" s="47"/>
      <c r="R31" s="48"/>
      <c r="S31" s="49"/>
      <c r="T31" s="49" t="s">
        <v>30</v>
      </c>
      <c r="U31" s="3"/>
    </row>
    <row r="32" spans="1:38" ht="3" customHeight="1">
      <c r="A32" s="2"/>
      <c r="B32" s="38"/>
      <c r="C32" s="39"/>
      <c r="D32" s="39"/>
      <c r="E32" s="40"/>
      <c r="F32" s="40"/>
      <c r="G32" s="40"/>
      <c r="H32" s="41"/>
      <c r="I32" s="42"/>
      <c r="J32" s="42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3"/>
    </row>
    <row r="33" spans="1:38">
      <c r="B33" s="85" t="s">
        <v>34</v>
      </c>
      <c r="C33" s="85"/>
      <c r="D33" s="86">
        <f>COUNTIF(V11:V26,"Thi lại")</f>
        <v>0</v>
      </c>
      <c r="E33" s="87" t="s">
        <v>30</v>
      </c>
      <c r="F33" s="3"/>
      <c r="G33" s="3"/>
      <c r="H33" s="3"/>
      <c r="I33" s="3"/>
      <c r="J33" s="125"/>
      <c r="K33" s="125"/>
      <c r="L33" s="125"/>
      <c r="M33" s="125"/>
      <c r="N33" s="125"/>
      <c r="O33" s="125"/>
      <c r="P33" s="125"/>
      <c r="Q33" s="125"/>
      <c r="R33" s="125"/>
      <c r="S33" s="125"/>
      <c r="T33" s="125"/>
      <c r="U33" s="3"/>
    </row>
    <row r="34" spans="1:38">
      <c r="B34" s="85"/>
      <c r="C34" s="85"/>
      <c r="D34" s="86"/>
      <c r="E34" s="87"/>
      <c r="F34" s="3"/>
      <c r="G34" s="3"/>
      <c r="H34" s="3"/>
      <c r="I34" s="3"/>
      <c r="J34" s="125"/>
      <c r="K34" s="125"/>
      <c r="L34" s="125"/>
      <c r="M34" s="125"/>
      <c r="N34" s="125"/>
      <c r="O34" s="125"/>
      <c r="P34" s="125"/>
      <c r="Q34" s="125"/>
      <c r="R34" s="125"/>
      <c r="S34" s="125"/>
      <c r="T34" s="125"/>
      <c r="U34" s="3"/>
    </row>
    <row r="35" spans="1:38">
      <c r="A35" s="52"/>
      <c r="B35" s="126"/>
      <c r="C35" s="126"/>
      <c r="D35" s="126"/>
      <c r="E35" s="126"/>
      <c r="F35" s="126"/>
      <c r="G35" s="126"/>
      <c r="H35" s="126"/>
      <c r="I35" s="53"/>
      <c r="J35" s="127"/>
      <c r="K35" s="127"/>
      <c r="L35" s="127"/>
      <c r="M35" s="127"/>
      <c r="N35" s="127"/>
      <c r="O35" s="127"/>
      <c r="P35" s="127"/>
      <c r="Q35" s="127"/>
      <c r="R35" s="127"/>
      <c r="S35" s="127"/>
      <c r="T35" s="127"/>
      <c r="U35" s="3"/>
    </row>
    <row r="36" spans="1:38" ht="4.5" customHeight="1">
      <c r="A36" s="2"/>
      <c r="B36" s="38"/>
      <c r="C36" s="54"/>
      <c r="D36" s="54"/>
      <c r="E36" s="55"/>
      <c r="F36" s="55"/>
      <c r="G36" s="55"/>
      <c r="H36" s="56"/>
      <c r="I36" s="57"/>
      <c r="J36" s="57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38" s="2" customFormat="1">
      <c r="B37" s="126"/>
      <c r="C37" s="126"/>
      <c r="D37" s="128"/>
      <c r="E37" s="128"/>
      <c r="F37" s="128"/>
      <c r="G37" s="128"/>
      <c r="H37" s="128"/>
      <c r="I37" s="57"/>
      <c r="J37" s="57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3"/>
      <c r="V37" s="61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</row>
    <row r="38" spans="1:38" s="2" customFormat="1">
      <c r="A38" s="1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61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</row>
    <row r="39" spans="1:38" s="2" customFormat="1">
      <c r="A39" s="1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61"/>
      <c r="W39" s="60"/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</row>
    <row r="40" spans="1:38" s="2" customFormat="1">
      <c r="A40" s="1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61"/>
      <c r="W40" s="60"/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</row>
    <row r="41" spans="1:38" s="2" customFormat="1" ht="9.75" customHeight="1">
      <c r="A41" s="1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61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</row>
    <row r="42" spans="1:38" s="2" customFormat="1" ht="3.75" customHeight="1">
      <c r="A42" s="1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61"/>
      <c r="W42" s="60"/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</row>
    <row r="43" spans="1:38" s="2" customFormat="1" ht="18" customHeight="1">
      <c r="A43" s="1"/>
      <c r="B43" s="130"/>
      <c r="C43" s="130"/>
      <c r="D43" s="130"/>
      <c r="E43" s="130"/>
      <c r="F43" s="130"/>
      <c r="G43" s="130"/>
      <c r="H43" s="130"/>
      <c r="I43" s="130"/>
      <c r="J43" s="130"/>
      <c r="K43" s="130"/>
      <c r="L43" s="130"/>
      <c r="M43" s="130"/>
      <c r="N43" s="130"/>
      <c r="O43" s="130"/>
      <c r="P43" s="130"/>
      <c r="Q43" s="130"/>
      <c r="R43" s="130"/>
      <c r="S43" s="130"/>
      <c r="T43" s="130"/>
      <c r="U43" s="3"/>
      <c r="V43" s="61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</row>
    <row r="44" spans="1:38" s="2" customFormat="1" ht="4.5" customHeight="1">
      <c r="A44" s="1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61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</row>
    <row r="45" spans="1:38" s="2" customFormat="1" ht="36.75" customHeight="1">
      <c r="A45" s="1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61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</row>
    <row r="46" spans="1:38" ht="38.25" customHeight="1">
      <c r="B46" s="131"/>
      <c r="C46" s="126"/>
      <c r="D46" s="126"/>
      <c r="E46" s="126"/>
      <c r="F46" s="126"/>
      <c r="G46" s="126"/>
      <c r="H46" s="131"/>
      <c r="I46" s="131"/>
      <c r="J46" s="131"/>
      <c r="K46" s="131"/>
      <c r="L46" s="131"/>
      <c r="M46" s="131"/>
      <c r="N46" s="132"/>
      <c r="O46" s="132"/>
      <c r="P46" s="132"/>
      <c r="Q46" s="132"/>
      <c r="R46" s="132"/>
      <c r="S46" s="132"/>
      <c r="T46" s="132"/>
    </row>
    <row r="47" spans="1:38">
      <c r="B47" s="38"/>
      <c r="C47" s="54"/>
      <c r="D47" s="54"/>
      <c r="E47" s="55"/>
      <c r="F47" s="55"/>
      <c r="G47" s="55"/>
      <c r="H47" s="56"/>
      <c r="I47" s="57"/>
      <c r="J47" s="57"/>
      <c r="K47" s="3"/>
      <c r="L47" s="3"/>
      <c r="M47" s="3"/>
      <c r="N47" s="3"/>
      <c r="O47" s="3"/>
      <c r="P47" s="3"/>
      <c r="Q47" s="3"/>
      <c r="R47" s="3"/>
      <c r="S47" s="3"/>
      <c r="T47" s="3"/>
    </row>
    <row r="48" spans="1:38">
      <c r="B48" s="126"/>
      <c r="C48" s="126"/>
      <c r="D48" s="128"/>
      <c r="E48" s="128"/>
      <c r="F48" s="128"/>
      <c r="G48" s="128"/>
      <c r="H48" s="128"/>
      <c r="I48" s="57"/>
      <c r="J48" s="57"/>
      <c r="K48" s="43"/>
      <c r="L48" s="43"/>
      <c r="M48" s="43"/>
      <c r="N48" s="43"/>
      <c r="O48" s="43"/>
      <c r="P48" s="43"/>
      <c r="Q48" s="43"/>
      <c r="R48" s="43"/>
      <c r="S48" s="43"/>
      <c r="T48" s="43"/>
    </row>
    <row r="49" spans="2:20"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</row>
    <row r="54" spans="2:20">
      <c r="B54" s="129"/>
      <c r="C54" s="129"/>
      <c r="D54" s="129"/>
      <c r="E54" s="129"/>
      <c r="F54" s="129"/>
      <c r="G54" s="129"/>
      <c r="H54" s="129"/>
      <c r="I54" s="129"/>
      <c r="J54" s="129"/>
      <c r="K54" s="129"/>
      <c r="L54" s="129"/>
      <c r="M54" s="129"/>
      <c r="N54" s="129"/>
      <c r="O54" s="129"/>
      <c r="P54" s="129"/>
      <c r="Q54" s="129"/>
      <c r="R54" s="129"/>
      <c r="S54" s="129"/>
      <c r="T54" s="129"/>
    </row>
  </sheetData>
  <sheetProtection formatCells="0" formatColumns="0" formatRows="0" insertColumns="0" insertRows="0" insertHyperlinks="0" deleteColumns="0" deleteRows="0" sort="0" autoFilter="0" pivotTables="0"/>
  <autoFilter ref="A9:AL26">
    <filterColumn colId="3" showButton="0"/>
  </autoFilter>
  <mergeCells count="58">
    <mergeCell ref="H1:K1"/>
    <mergeCell ref="L1:T1"/>
    <mergeCell ref="B2:G2"/>
    <mergeCell ref="H2:T2"/>
    <mergeCell ref="B3:G3"/>
    <mergeCell ref="H3:T3"/>
    <mergeCell ref="AF5:AG7"/>
    <mergeCell ref="AH5:AI7"/>
    <mergeCell ref="AJ5:AK7"/>
    <mergeCell ref="B6:C6"/>
    <mergeCell ref="H6:N6"/>
    <mergeCell ref="O6:T6"/>
    <mergeCell ref="B5:C5"/>
    <mergeCell ref="W5:W8"/>
    <mergeCell ref="X5:X8"/>
    <mergeCell ref="Y5:Y8"/>
    <mergeCell ref="Z5:AC7"/>
    <mergeCell ref="AD5:AE7"/>
    <mergeCell ref="B8:B9"/>
    <mergeCell ref="C8:C9"/>
    <mergeCell ref="D8:E9"/>
    <mergeCell ref="F8:F9"/>
    <mergeCell ref="G31:O31"/>
    <mergeCell ref="M8:N8"/>
    <mergeCell ref="O8:O9"/>
    <mergeCell ref="P8:P9"/>
    <mergeCell ref="Q8:Q10"/>
    <mergeCell ref="G8:G9"/>
    <mergeCell ref="H8:H9"/>
    <mergeCell ref="I8:I9"/>
    <mergeCell ref="J8:J9"/>
    <mergeCell ref="K8:K9"/>
    <mergeCell ref="L8:L9"/>
    <mergeCell ref="T8:T10"/>
    <mergeCell ref="B10:G10"/>
    <mergeCell ref="B28:C28"/>
    <mergeCell ref="G29:O29"/>
    <mergeCell ref="G30:O30"/>
    <mergeCell ref="R8:R9"/>
    <mergeCell ref="S8:S9"/>
    <mergeCell ref="J33:T33"/>
    <mergeCell ref="J34:T34"/>
    <mergeCell ref="B35:H35"/>
    <mergeCell ref="J35:T35"/>
    <mergeCell ref="B37:C37"/>
    <mergeCell ref="D37:H37"/>
    <mergeCell ref="N54:T54"/>
    <mergeCell ref="B43:C43"/>
    <mergeCell ref="D43:I43"/>
    <mergeCell ref="J43:T43"/>
    <mergeCell ref="B46:G46"/>
    <mergeCell ref="H46:M46"/>
    <mergeCell ref="N46:T46"/>
    <mergeCell ref="B48:C48"/>
    <mergeCell ref="D48:H48"/>
    <mergeCell ref="B54:D54"/>
    <mergeCell ref="E54:G54"/>
    <mergeCell ref="H54:M54"/>
  </mergeCells>
  <conditionalFormatting sqref="H11:P26">
    <cfRule type="cellIs" dxfId="7" priority="2" operator="greaterThan">
      <formula>10</formula>
    </cfRule>
  </conditionalFormatting>
  <conditionalFormatting sqref="C1:C1048576">
    <cfRule type="duplicateValues" dxfId="6" priority="1"/>
  </conditionalFormatting>
  <dataValidations count="1">
    <dataValidation allowBlank="1" showInputMessage="1" showErrorMessage="1" errorTitle="Không xóa dữ liệu" error="Không xóa dữ liệu" prompt="Không xóa dữ liệu" sqref="D31 V11:W26 W5:AK9 X3:AK4 AL3:AL9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AL61"/>
  <sheetViews>
    <sheetView workbookViewId="0">
      <pane ySplit="4" topLeftCell="A49" activePane="bottomLeft" state="frozen"/>
      <selection activeCell="A6" sqref="A6:XFD6"/>
      <selection pane="bottomLeft" activeCell="A37" sqref="A37:XFD61"/>
    </sheetView>
  </sheetViews>
  <sheetFormatPr defaultColWidth="9" defaultRowHeight="35.1" customHeight="1"/>
  <cols>
    <col min="1" max="1" width="0.25" style="1" customWidth="1"/>
    <col min="2" max="2" width="5.375" style="1" customWidth="1"/>
    <col min="3" max="3" width="12.625" style="1" customWidth="1"/>
    <col min="4" max="4" width="13.375" style="1" customWidth="1"/>
    <col min="5" max="5" width="7.25" style="1" customWidth="1"/>
    <col min="6" max="6" width="9.375" style="1" hidden="1" customWidth="1"/>
    <col min="7" max="7" width="12.125" style="1" customWidth="1"/>
    <col min="8" max="8" width="7.125" style="1" customWidth="1"/>
    <col min="9" max="9" width="4.375" style="1" hidden="1" customWidth="1"/>
    <col min="10" max="10" width="6.875" style="1" customWidth="1"/>
    <col min="11" max="11" width="4.375" style="1" hidden="1" customWidth="1"/>
    <col min="12" max="12" width="5.125" style="1" hidden="1" customWidth="1"/>
    <col min="13" max="13" width="6.875" style="1" hidden="1" customWidth="1"/>
    <col min="14" max="14" width="9.625" style="1" hidden="1" customWidth="1"/>
    <col min="15" max="15" width="9" style="1" hidden="1" customWidth="1"/>
    <col min="16" max="16" width="6.625" style="1" customWidth="1"/>
    <col min="17" max="17" width="7.125" style="1" customWidth="1"/>
    <col min="18" max="18" width="6.5" style="1" hidden="1" customWidth="1"/>
    <col min="19" max="19" width="11.875" style="1" hidden="1" customWidth="1"/>
    <col min="20" max="20" width="13.375" style="1" customWidth="1"/>
    <col min="21" max="21" width="6.5" style="1" customWidth="1"/>
    <col min="22" max="22" width="6.5" style="61" customWidth="1"/>
    <col min="23" max="38" width="9" style="60"/>
    <col min="39" max="16384" width="9" style="1"/>
  </cols>
  <sheetData>
    <row r="1" spans="2:38" ht="33" hidden="1" customHeight="1">
      <c r="H1" s="98" t="s">
        <v>0</v>
      </c>
      <c r="I1" s="98"/>
      <c r="J1" s="98"/>
      <c r="K1" s="98"/>
      <c r="L1" s="98" t="s">
        <v>56</v>
      </c>
      <c r="M1" s="98"/>
      <c r="N1" s="98"/>
      <c r="O1" s="98"/>
      <c r="P1" s="98"/>
      <c r="Q1" s="98"/>
      <c r="R1" s="98"/>
      <c r="S1" s="98"/>
      <c r="T1" s="98"/>
    </row>
    <row r="2" spans="2:38" ht="30" customHeight="1">
      <c r="B2" s="99" t="s">
        <v>1</v>
      </c>
      <c r="C2" s="99"/>
      <c r="D2" s="99"/>
      <c r="E2" s="99"/>
      <c r="F2" s="99"/>
      <c r="G2" s="99"/>
      <c r="H2" s="133" t="s">
        <v>650</v>
      </c>
      <c r="I2" s="133"/>
      <c r="J2" s="133"/>
      <c r="K2" s="133"/>
      <c r="L2" s="133"/>
      <c r="M2" s="133"/>
      <c r="N2" s="133"/>
      <c r="O2" s="133"/>
      <c r="P2" s="133"/>
      <c r="Q2" s="133"/>
      <c r="R2" s="133"/>
      <c r="S2" s="133"/>
      <c r="T2" s="133"/>
      <c r="U2" s="3"/>
    </row>
    <row r="3" spans="2:38" ht="20.100000000000001" customHeight="1">
      <c r="B3" s="101" t="s">
        <v>2</v>
      </c>
      <c r="C3" s="101"/>
      <c r="D3" s="101"/>
      <c r="E3" s="101"/>
      <c r="F3" s="101"/>
      <c r="G3" s="101"/>
      <c r="H3" s="102" t="s">
        <v>48</v>
      </c>
      <c r="I3" s="102"/>
      <c r="J3" s="102"/>
      <c r="K3" s="102"/>
      <c r="L3" s="102"/>
      <c r="M3" s="102"/>
      <c r="N3" s="102"/>
      <c r="O3" s="102"/>
      <c r="P3" s="102"/>
      <c r="Q3" s="102"/>
      <c r="R3" s="102"/>
      <c r="S3" s="102"/>
      <c r="T3" s="102"/>
      <c r="U3" s="4"/>
      <c r="V3" s="88"/>
      <c r="AD3" s="61"/>
      <c r="AE3" s="62"/>
      <c r="AF3" s="61"/>
      <c r="AG3" s="61"/>
      <c r="AH3" s="61"/>
      <c r="AI3" s="62"/>
      <c r="AJ3" s="61"/>
    </row>
    <row r="4" spans="2:38" ht="20.100000000000001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8"/>
      <c r="AE4" s="63"/>
      <c r="AI4" s="63"/>
    </row>
    <row r="5" spans="2:38" ht="20.100000000000001" customHeight="1">
      <c r="B5" s="108" t="s">
        <v>3</v>
      </c>
      <c r="C5" s="108"/>
      <c r="D5" s="96" t="s">
        <v>49</v>
      </c>
      <c r="E5" s="96"/>
      <c r="F5" s="96"/>
      <c r="G5" s="96"/>
      <c r="H5" s="96"/>
      <c r="I5" s="96"/>
      <c r="J5" s="96"/>
      <c r="K5" s="96"/>
      <c r="L5" s="96"/>
      <c r="M5" s="96"/>
      <c r="N5" s="96"/>
      <c r="O5" s="96" t="s">
        <v>58</v>
      </c>
      <c r="P5" s="96"/>
      <c r="Q5" s="96"/>
      <c r="R5" s="96"/>
      <c r="S5" s="96"/>
      <c r="T5" s="96"/>
      <c r="W5" s="103" t="s">
        <v>41</v>
      </c>
      <c r="X5" s="103" t="s">
        <v>9</v>
      </c>
      <c r="Y5" s="103" t="s">
        <v>40</v>
      </c>
      <c r="Z5" s="103" t="s">
        <v>39</v>
      </c>
      <c r="AA5" s="103"/>
      <c r="AB5" s="103"/>
      <c r="AC5" s="103"/>
      <c r="AD5" s="103" t="s">
        <v>38</v>
      </c>
      <c r="AE5" s="103"/>
      <c r="AF5" s="103" t="s">
        <v>36</v>
      </c>
      <c r="AG5" s="103"/>
      <c r="AH5" s="103" t="s">
        <v>37</v>
      </c>
      <c r="AI5" s="103"/>
      <c r="AJ5" s="103" t="s">
        <v>35</v>
      </c>
      <c r="AK5" s="103"/>
      <c r="AL5" s="82"/>
    </row>
    <row r="6" spans="2:38" ht="20.100000000000001" customHeight="1">
      <c r="B6" s="104" t="s">
        <v>4</v>
      </c>
      <c r="C6" s="104"/>
      <c r="D6" s="8">
        <v>3</v>
      </c>
      <c r="G6" s="93" t="s">
        <v>47</v>
      </c>
      <c r="H6" s="105">
        <v>43630</v>
      </c>
      <c r="I6" s="106"/>
      <c r="J6" s="106"/>
      <c r="K6" s="106"/>
      <c r="L6" s="106"/>
      <c r="M6" s="106"/>
      <c r="N6" s="106"/>
      <c r="O6" s="107" t="s">
        <v>51</v>
      </c>
      <c r="P6" s="107"/>
      <c r="Q6" s="107"/>
      <c r="R6" s="107"/>
      <c r="S6" s="107"/>
      <c r="T6" s="107"/>
      <c r="W6" s="103"/>
      <c r="X6" s="103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  <c r="AJ6" s="103"/>
      <c r="AK6" s="103"/>
      <c r="AL6" s="82"/>
    </row>
    <row r="7" spans="2:38" ht="20.100000000000001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8"/>
      <c r="Q7" s="3"/>
      <c r="R7" s="3"/>
      <c r="S7" s="3"/>
      <c r="T7" s="3"/>
      <c r="W7" s="103"/>
      <c r="X7" s="103"/>
      <c r="Y7" s="103"/>
      <c r="Z7" s="103"/>
      <c r="AA7" s="103"/>
      <c r="AB7" s="103"/>
      <c r="AC7" s="103"/>
      <c r="AD7" s="103"/>
      <c r="AE7" s="103"/>
      <c r="AF7" s="103"/>
      <c r="AG7" s="103"/>
      <c r="AH7" s="103"/>
      <c r="AI7" s="103"/>
      <c r="AJ7" s="103"/>
      <c r="AK7" s="103"/>
      <c r="AL7" s="82"/>
    </row>
    <row r="8" spans="2:38" ht="35.1" customHeight="1">
      <c r="B8" s="109" t="s">
        <v>5</v>
      </c>
      <c r="C8" s="111" t="s">
        <v>6</v>
      </c>
      <c r="D8" s="113" t="s">
        <v>7</v>
      </c>
      <c r="E8" s="114"/>
      <c r="F8" s="109" t="s">
        <v>8</v>
      </c>
      <c r="G8" s="109" t="s">
        <v>9</v>
      </c>
      <c r="H8" s="122" t="s">
        <v>10</v>
      </c>
      <c r="I8" s="122" t="s">
        <v>11</v>
      </c>
      <c r="J8" s="122" t="s">
        <v>12</v>
      </c>
      <c r="K8" s="122" t="s">
        <v>13</v>
      </c>
      <c r="L8" s="120" t="s">
        <v>14</v>
      </c>
      <c r="M8" s="118" t="s">
        <v>42</v>
      </c>
      <c r="N8" s="119"/>
      <c r="O8" s="120" t="s">
        <v>15</v>
      </c>
      <c r="P8" s="120" t="s">
        <v>16</v>
      </c>
      <c r="Q8" s="109" t="s">
        <v>17</v>
      </c>
      <c r="R8" s="120" t="s">
        <v>18</v>
      </c>
      <c r="S8" s="109" t="s">
        <v>19</v>
      </c>
      <c r="T8" s="109" t="s">
        <v>20</v>
      </c>
      <c r="W8" s="103"/>
      <c r="X8" s="103"/>
      <c r="Y8" s="103"/>
      <c r="Z8" s="64" t="s">
        <v>21</v>
      </c>
      <c r="AA8" s="64" t="s">
        <v>22</v>
      </c>
      <c r="AB8" s="64" t="s">
        <v>23</v>
      </c>
      <c r="AC8" s="64" t="s">
        <v>24</v>
      </c>
      <c r="AD8" s="64" t="s">
        <v>25</v>
      </c>
      <c r="AE8" s="64" t="s">
        <v>24</v>
      </c>
      <c r="AF8" s="64" t="s">
        <v>25</v>
      </c>
      <c r="AG8" s="64" t="s">
        <v>24</v>
      </c>
      <c r="AH8" s="64" t="s">
        <v>25</v>
      </c>
      <c r="AI8" s="64" t="s">
        <v>24</v>
      </c>
      <c r="AJ8" s="64" t="s">
        <v>25</v>
      </c>
      <c r="AK8" s="65" t="s">
        <v>24</v>
      </c>
      <c r="AL8" s="80"/>
    </row>
    <row r="9" spans="2:38" ht="68.25" customHeight="1">
      <c r="B9" s="110"/>
      <c r="C9" s="112"/>
      <c r="D9" s="115"/>
      <c r="E9" s="116"/>
      <c r="F9" s="110"/>
      <c r="G9" s="110"/>
      <c r="H9" s="122"/>
      <c r="I9" s="122"/>
      <c r="J9" s="122"/>
      <c r="K9" s="122"/>
      <c r="L9" s="120"/>
      <c r="M9" s="92" t="s">
        <v>43</v>
      </c>
      <c r="N9" s="92" t="s">
        <v>44</v>
      </c>
      <c r="O9" s="120"/>
      <c r="P9" s="120"/>
      <c r="Q9" s="121"/>
      <c r="R9" s="120"/>
      <c r="S9" s="110"/>
      <c r="T9" s="121"/>
      <c r="V9" s="89"/>
      <c r="W9" s="66" t="str">
        <f>+D5</f>
        <v>Thực hành cơ sở</v>
      </c>
      <c r="X9" s="67">
        <f>+P5</f>
        <v>0</v>
      </c>
      <c r="Y9" s="68">
        <f>+$AH$9+$AJ$9+$AF$9</f>
        <v>19</v>
      </c>
      <c r="Z9" s="62">
        <f>COUNTIF($S$10:$S$89,"Khiển trách")</f>
        <v>0</v>
      </c>
      <c r="AA9" s="62">
        <f>COUNTIF($S$10:$S$89,"Cảnh cáo")</f>
        <v>0</v>
      </c>
      <c r="AB9" s="62">
        <f>COUNTIF($S$10:$S$89,"Đình chỉ thi")</f>
        <v>0</v>
      </c>
      <c r="AC9" s="69">
        <f>+($Z$9+$AA$9+$AB$9)/$Y$9*100%</f>
        <v>0</v>
      </c>
      <c r="AD9" s="62">
        <f>SUM(COUNTIF($S$10:$S$87,"Vắng"),COUNTIF($S$10:$S$87,"Vắng có phép"))</f>
        <v>0</v>
      </c>
      <c r="AE9" s="70">
        <f>+$AD$9/$Y$9</f>
        <v>0</v>
      </c>
      <c r="AF9" s="71">
        <f>COUNTIF($V$10:$V$87,"Thi lại")</f>
        <v>0</v>
      </c>
      <c r="AG9" s="70">
        <f>+$AF$9/$Y$9</f>
        <v>0</v>
      </c>
      <c r="AH9" s="71">
        <f>COUNTIF($V$10:$V$88,"Học lại")</f>
        <v>5</v>
      </c>
      <c r="AI9" s="70">
        <f>+$AH$9/$Y$9</f>
        <v>0.26315789473684209</v>
      </c>
      <c r="AJ9" s="62">
        <f>COUNTIF($V$11:$V$88,"Đạt")</f>
        <v>14</v>
      </c>
      <c r="AK9" s="69">
        <f>+$AJ$9/$Y$9</f>
        <v>0.73684210526315785</v>
      </c>
      <c r="AL9" s="81"/>
    </row>
    <row r="10" spans="2:38" ht="35.1" customHeight="1">
      <c r="B10" s="118" t="s">
        <v>26</v>
      </c>
      <c r="C10" s="123"/>
      <c r="D10" s="123"/>
      <c r="E10" s="123"/>
      <c r="F10" s="123"/>
      <c r="G10" s="119"/>
      <c r="H10" s="10">
        <v>10</v>
      </c>
      <c r="I10" s="10"/>
      <c r="J10" s="10">
        <v>40</v>
      </c>
      <c r="K10" s="10"/>
      <c r="L10" s="11"/>
      <c r="M10" s="12"/>
      <c r="N10" s="12"/>
      <c r="O10" s="12"/>
      <c r="P10" s="59">
        <f>100-(H10+I10+J10+K10)</f>
        <v>50</v>
      </c>
      <c r="Q10" s="110"/>
      <c r="R10" s="13"/>
      <c r="S10" s="13"/>
      <c r="T10" s="110"/>
      <c r="W10" s="61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  <c r="AL10" s="82"/>
    </row>
    <row r="11" spans="2:38" ht="35.1" customHeight="1">
      <c r="B11" s="14">
        <v>1</v>
      </c>
      <c r="C11" s="15" t="s">
        <v>461</v>
      </c>
      <c r="D11" s="16" t="s">
        <v>462</v>
      </c>
      <c r="E11" s="17" t="s">
        <v>64</v>
      </c>
      <c r="F11" s="18" t="s">
        <v>463</v>
      </c>
      <c r="G11" s="15" t="s">
        <v>89</v>
      </c>
      <c r="H11" s="19">
        <v>7</v>
      </c>
      <c r="I11" s="19" t="s">
        <v>27</v>
      </c>
      <c r="J11" s="19">
        <v>6</v>
      </c>
      <c r="K11" s="19" t="s">
        <v>27</v>
      </c>
      <c r="L11" s="20"/>
      <c r="M11" s="20"/>
      <c r="N11" s="20"/>
      <c r="O11" s="20"/>
      <c r="P11" s="21">
        <v>2</v>
      </c>
      <c r="Q11" s="22">
        <f t="shared" ref="Q11:Q29" si="0">ROUND(SUMPRODUCT(H11:P11,$H$10:$P$10)/100,1)</f>
        <v>4.0999999999999996</v>
      </c>
      <c r="R11" s="23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D</v>
      </c>
      <c r="S11" s="23" t="str">
        <f t="shared" ref="S11:S29" si="1">IF($Q11&lt;4,"Kém",IF(AND($Q11&gt;=4,$Q11&lt;=5.4),"Trung bình yếu",IF(AND($Q11&gt;=5.5,$Q11&lt;=6.9),"Trung bình",IF(AND($Q11&gt;=7,$Q11&lt;=8.4),"Khá",IF(AND($Q11&gt;=8.5,$Q11&lt;=10),"Giỏi","")))))</f>
        <v>Trung bình yếu</v>
      </c>
      <c r="T11" s="24" t="str">
        <f>+IF(OR($H11=0,$I11=0,$J11=0,$K11=0),"Không đủ ĐKDT","")</f>
        <v/>
      </c>
      <c r="U11" s="3"/>
      <c r="V11" s="90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3"/>
      <c r="X11" s="72"/>
      <c r="Y11" s="72"/>
      <c r="Z11" s="72"/>
      <c r="AA11" s="72"/>
      <c r="AB11" s="72"/>
      <c r="AC11" s="72"/>
      <c r="AD11" s="72"/>
      <c r="AE11" s="72"/>
      <c r="AF11" s="72"/>
      <c r="AG11" s="72"/>
      <c r="AH11" s="72"/>
      <c r="AI11" s="72"/>
      <c r="AJ11" s="72"/>
      <c r="AK11" s="72"/>
      <c r="AL11" s="82"/>
    </row>
    <row r="12" spans="2:38" ht="35.1" customHeight="1">
      <c r="B12" s="25">
        <v>2</v>
      </c>
      <c r="C12" s="26" t="s">
        <v>464</v>
      </c>
      <c r="D12" s="27" t="s">
        <v>465</v>
      </c>
      <c r="E12" s="28" t="s">
        <v>64</v>
      </c>
      <c r="F12" s="29" t="s">
        <v>297</v>
      </c>
      <c r="G12" s="26" t="s">
        <v>97</v>
      </c>
      <c r="H12" s="30">
        <v>7.5</v>
      </c>
      <c r="I12" s="30" t="s">
        <v>27</v>
      </c>
      <c r="J12" s="30">
        <v>7</v>
      </c>
      <c r="K12" s="30" t="s">
        <v>27</v>
      </c>
      <c r="L12" s="31"/>
      <c r="M12" s="31"/>
      <c r="N12" s="31"/>
      <c r="O12" s="31"/>
      <c r="P12" s="32">
        <v>6</v>
      </c>
      <c r="Q12" s="33">
        <f t="shared" si="0"/>
        <v>6.6</v>
      </c>
      <c r="R12" s="34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C+</v>
      </c>
      <c r="S12" s="35" t="str">
        <f t="shared" si="1"/>
        <v>Trung bình</v>
      </c>
      <c r="T12" s="36" t="str">
        <f>+IF(OR($H12=0,$I12=0,$J12=0,$K12=0),"Không đủ ĐKDT","")</f>
        <v/>
      </c>
      <c r="U12" s="3"/>
      <c r="V12" s="90" t="str">
        <f t="shared" ref="V12:V29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W12" s="73"/>
      <c r="X12" s="72"/>
      <c r="Y12" s="72"/>
      <c r="Z12" s="72"/>
      <c r="AA12" s="64"/>
      <c r="AB12" s="64"/>
      <c r="AC12" s="64"/>
      <c r="AD12" s="64"/>
      <c r="AE12" s="63"/>
      <c r="AF12" s="64"/>
      <c r="AG12" s="64"/>
      <c r="AH12" s="64"/>
      <c r="AI12" s="64"/>
      <c r="AJ12" s="64"/>
      <c r="AK12" s="64"/>
      <c r="AL12" s="80"/>
    </row>
    <row r="13" spans="2:38" ht="35.1" customHeight="1">
      <c r="B13" s="25">
        <v>3</v>
      </c>
      <c r="C13" s="26" t="s">
        <v>466</v>
      </c>
      <c r="D13" s="27" t="s">
        <v>467</v>
      </c>
      <c r="E13" s="28" t="s">
        <v>64</v>
      </c>
      <c r="F13" s="29" t="s">
        <v>468</v>
      </c>
      <c r="G13" s="26" t="s">
        <v>66</v>
      </c>
      <c r="H13" s="30">
        <v>0</v>
      </c>
      <c r="I13" s="30" t="s">
        <v>27</v>
      </c>
      <c r="J13" s="30">
        <v>0</v>
      </c>
      <c r="K13" s="30" t="s">
        <v>27</v>
      </c>
      <c r="L13" s="37"/>
      <c r="M13" s="37"/>
      <c r="N13" s="37"/>
      <c r="O13" s="37"/>
      <c r="P13" s="32" t="s">
        <v>651</v>
      </c>
      <c r="Q13" s="33">
        <f t="shared" si="0"/>
        <v>0</v>
      </c>
      <c r="R13" s="34" t="str">
        <f t="shared" ref="R13:R29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5" t="str">
        <f t="shared" si="1"/>
        <v>Kém</v>
      </c>
      <c r="T13" s="36" t="str">
        <f t="shared" ref="T13:T29" si="4">+IF(OR($H13=0,$I13=0,$J13=0,$K13=0),"Không đủ ĐKDT","")</f>
        <v>Không đủ ĐKDT</v>
      </c>
      <c r="U13" s="3"/>
      <c r="V13" s="90" t="str">
        <f t="shared" si="2"/>
        <v>Học lại</v>
      </c>
      <c r="W13" s="73"/>
      <c r="X13" s="74"/>
      <c r="Y13" s="74"/>
      <c r="Z13" s="91"/>
      <c r="AA13" s="63"/>
      <c r="AB13" s="63"/>
      <c r="AC13" s="63"/>
      <c r="AD13" s="75"/>
      <c r="AE13" s="63"/>
      <c r="AF13" s="76"/>
      <c r="AG13" s="77"/>
      <c r="AH13" s="76"/>
      <c r="AI13" s="77"/>
      <c r="AJ13" s="76"/>
      <c r="AK13" s="63"/>
      <c r="AL13" s="83"/>
    </row>
    <row r="14" spans="2:38" ht="35.1" customHeight="1">
      <c r="B14" s="25">
        <v>4</v>
      </c>
      <c r="C14" s="26" t="s">
        <v>469</v>
      </c>
      <c r="D14" s="27" t="s">
        <v>470</v>
      </c>
      <c r="E14" s="28" t="s">
        <v>64</v>
      </c>
      <c r="F14" s="29" t="s">
        <v>471</v>
      </c>
      <c r="G14" s="26" t="s">
        <v>75</v>
      </c>
      <c r="H14" s="30">
        <v>7.5</v>
      </c>
      <c r="I14" s="30" t="s">
        <v>27</v>
      </c>
      <c r="J14" s="30">
        <v>7</v>
      </c>
      <c r="K14" s="30" t="s">
        <v>27</v>
      </c>
      <c r="L14" s="37"/>
      <c r="M14" s="37"/>
      <c r="N14" s="37"/>
      <c r="O14" s="37"/>
      <c r="P14" s="32">
        <v>2</v>
      </c>
      <c r="Q14" s="33">
        <f t="shared" si="0"/>
        <v>4.5999999999999996</v>
      </c>
      <c r="R14" s="34" t="str">
        <f t="shared" si="3"/>
        <v>D</v>
      </c>
      <c r="S14" s="35" t="str">
        <f t="shared" si="1"/>
        <v>Trung bình yếu</v>
      </c>
      <c r="T14" s="36" t="str">
        <f t="shared" si="4"/>
        <v/>
      </c>
      <c r="U14" s="3"/>
      <c r="V14" s="90" t="str">
        <f t="shared" si="2"/>
        <v>Đạt</v>
      </c>
      <c r="W14" s="73"/>
      <c r="X14" s="61"/>
      <c r="Y14" s="61"/>
      <c r="Z14" s="61"/>
      <c r="AA14" s="61"/>
      <c r="AB14" s="61"/>
      <c r="AC14" s="61"/>
      <c r="AD14" s="61"/>
      <c r="AE14" s="61"/>
      <c r="AF14" s="61"/>
      <c r="AG14" s="61"/>
      <c r="AH14" s="61"/>
      <c r="AI14" s="61"/>
      <c r="AJ14" s="61"/>
      <c r="AK14" s="61"/>
      <c r="AL14" s="2"/>
    </row>
    <row r="15" spans="2:38" ht="35.1" customHeight="1">
      <c r="B15" s="25">
        <v>5</v>
      </c>
      <c r="C15" s="26" t="s">
        <v>472</v>
      </c>
      <c r="D15" s="27" t="s">
        <v>95</v>
      </c>
      <c r="E15" s="28" t="s">
        <v>473</v>
      </c>
      <c r="F15" s="29" t="s">
        <v>474</v>
      </c>
      <c r="G15" s="26" t="s">
        <v>89</v>
      </c>
      <c r="H15" s="30">
        <v>8</v>
      </c>
      <c r="I15" s="30" t="s">
        <v>27</v>
      </c>
      <c r="J15" s="30">
        <v>8</v>
      </c>
      <c r="K15" s="30" t="s">
        <v>27</v>
      </c>
      <c r="L15" s="37"/>
      <c r="M15" s="37"/>
      <c r="N15" s="37"/>
      <c r="O15" s="37"/>
      <c r="P15" s="32">
        <v>3</v>
      </c>
      <c r="Q15" s="33">
        <f t="shared" si="0"/>
        <v>5.5</v>
      </c>
      <c r="R15" s="34" t="str">
        <f t="shared" si="3"/>
        <v>C</v>
      </c>
      <c r="S15" s="35" t="str">
        <f t="shared" si="1"/>
        <v>Trung bình</v>
      </c>
      <c r="T15" s="36" t="str">
        <f t="shared" si="4"/>
        <v/>
      </c>
      <c r="U15" s="3"/>
      <c r="V15" s="90" t="str">
        <f t="shared" si="2"/>
        <v>Đạt</v>
      </c>
      <c r="W15" s="73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2"/>
    </row>
    <row r="16" spans="2:38" ht="35.1" customHeight="1">
      <c r="B16" s="25">
        <v>6</v>
      </c>
      <c r="C16" s="26" t="s">
        <v>475</v>
      </c>
      <c r="D16" s="27" t="s">
        <v>476</v>
      </c>
      <c r="E16" s="28" t="s">
        <v>100</v>
      </c>
      <c r="F16" s="29" t="s">
        <v>477</v>
      </c>
      <c r="G16" s="26" t="s">
        <v>66</v>
      </c>
      <c r="H16" s="30">
        <v>8</v>
      </c>
      <c r="I16" s="30" t="s">
        <v>27</v>
      </c>
      <c r="J16" s="30">
        <v>8</v>
      </c>
      <c r="K16" s="30" t="s">
        <v>27</v>
      </c>
      <c r="L16" s="37"/>
      <c r="M16" s="37"/>
      <c r="N16" s="37"/>
      <c r="O16" s="37"/>
      <c r="P16" s="32">
        <v>2</v>
      </c>
      <c r="Q16" s="33">
        <f t="shared" si="0"/>
        <v>5</v>
      </c>
      <c r="R16" s="34" t="str">
        <f t="shared" si="3"/>
        <v>D+</v>
      </c>
      <c r="S16" s="35" t="str">
        <f t="shared" si="1"/>
        <v>Trung bình yếu</v>
      </c>
      <c r="T16" s="36" t="str">
        <f t="shared" si="4"/>
        <v/>
      </c>
      <c r="U16" s="3"/>
      <c r="V16" s="90" t="str">
        <f t="shared" si="2"/>
        <v>Đạt</v>
      </c>
      <c r="W16" s="73"/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2"/>
    </row>
    <row r="17" spans="1:38" ht="35.1" customHeight="1">
      <c r="B17" s="25">
        <v>7</v>
      </c>
      <c r="C17" s="26" t="s">
        <v>478</v>
      </c>
      <c r="D17" s="27" t="s">
        <v>479</v>
      </c>
      <c r="E17" s="28" t="s">
        <v>100</v>
      </c>
      <c r="F17" s="29" t="s">
        <v>480</v>
      </c>
      <c r="G17" s="26" t="s">
        <v>66</v>
      </c>
      <c r="H17" s="30">
        <v>7.5</v>
      </c>
      <c r="I17" s="30" t="s">
        <v>27</v>
      </c>
      <c r="J17" s="30">
        <v>7</v>
      </c>
      <c r="K17" s="30" t="s">
        <v>27</v>
      </c>
      <c r="L17" s="37"/>
      <c r="M17" s="37"/>
      <c r="N17" s="37"/>
      <c r="O17" s="37"/>
      <c r="P17" s="32">
        <v>5</v>
      </c>
      <c r="Q17" s="33">
        <f t="shared" si="0"/>
        <v>6.1</v>
      </c>
      <c r="R17" s="34" t="str">
        <f t="shared" si="3"/>
        <v>C</v>
      </c>
      <c r="S17" s="35" t="str">
        <f t="shared" si="1"/>
        <v>Trung bình</v>
      </c>
      <c r="T17" s="36" t="str">
        <f t="shared" si="4"/>
        <v/>
      </c>
      <c r="U17" s="3"/>
      <c r="V17" s="90" t="str">
        <f t="shared" si="2"/>
        <v>Đạt</v>
      </c>
      <c r="W17" s="73"/>
      <c r="X17" s="61"/>
      <c r="Y17" s="61"/>
      <c r="Z17" s="61"/>
      <c r="AA17" s="61"/>
      <c r="AB17" s="61"/>
      <c r="AC17" s="61"/>
      <c r="AD17" s="61"/>
      <c r="AE17" s="61"/>
      <c r="AF17" s="61"/>
      <c r="AG17" s="61"/>
      <c r="AH17" s="61"/>
      <c r="AI17" s="61"/>
      <c r="AJ17" s="61"/>
      <c r="AK17" s="61"/>
      <c r="AL17" s="2"/>
    </row>
    <row r="18" spans="1:38" ht="35.1" customHeight="1">
      <c r="B18" s="25">
        <v>8</v>
      </c>
      <c r="C18" s="26" t="s">
        <v>481</v>
      </c>
      <c r="D18" s="27" t="s">
        <v>482</v>
      </c>
      <c r="E18" s="28" t="s">
        <v>100</v>
      </c>
      <c r="F18" s="29" t="s">
        <v>429</v>
      </c>
      <c r="G18" s="26" t="s">
        <v>89</v>
      </c>
      <c r="H18" s="30">
        <v>7</v>
      </c>
      <c r="I18" s="30" t="s">
        <v>27</v>
      </c>
      <c r="J18" s="30">
        <v>6</v>
      </c>
      <c r="K18" s="30" t="s">
        <v>27</v>
      </c>
      <c r="L18" s="37"/>
      <c r="M18" s="37"/>
      <c r="N18" s="37"/>
      <c r="O18" s="37"/>
      <c r="P18" s="32">
        <v>2</v>
      </c>
      <c r="Q18" s="33">
        <f t="shared" si="0"/>
        <v>4.0999999999999996</v>
      </c>
      <c r="R18" s="34" t="str">
        <f t="shared" si="3"/>
        <v>D</v>
      </c>
      <c r="S18" s="35" t="str">
        <f t="shared" si="1"/>
        <v>Trung bình yếu</v>
      </c>
      <c r="T18" s="36" t="str">
        <f t="shared" si="4"/>
        <v/>
      </c>
      <c r="U18" s="3"/>
      <c r="V18" s="90" t="str">
        <f t="shared" si="2"/>
        <v>Đạt</v>
      </c>
      <c r="W18" s="73"/>
      <c r="X18" s="61"/>
      <c r="Y18" s="61"/>
      <c r="Z18" s="61"/>
      <c r="AA18" s="61"/>
      <c r="AB18" s="61"/>
      <c r="AC18" s="61"/>
      <c r="AD18" s="61"/>
      <c r="AE18" s="61"/>
      <c r="AF18" s="61"/>
      <c r="AG18" s="61"/>
      <c r="AH18" s="61"/>
      <c r="AI18" s="61"/>
      <c r="AJ18" s="61"/>
      <c r="AK18" s="61"/>
      <c r="AL18" s="2"/>
    </row>
    <row r="19" spans="1:38" ht="35.1" customHeight="1">
      <c r="B19" s="25">
        <v>9</v>
      </c>
      <c r="C19" s="26" t="s">
        <v>483</v>
      </c>
      <c r="D19" s="27" t="s">
        <v>484</v>
      </c>
      <c r="E19" s="28" t="s">
        <v>485</v>
      </c>
      <c r="F19" s="29" t="s">
        <v>486</v>
      </c>
      <c r="G19" s="26" t="s">
        <v>89</v>
      </c>
      <c r="H19" s="30">
        <v>7.5</v>
      </c>
      <c r="I19" s="30" t="s">
        <v>27</v>
      </c>
      <c r="J19" s="30">
        <v>7</v>
      </c>
      <c r="K19" s="30" t="s">
        <v>27</v>
      </c>
      <c r="L19" s="37"/>
      <c r="M19" s="37"/>
      <c r="N19" s="37"/>
      <c r="O19" s="37"/>
      <c r="P19" s="32">
        <v>7</v>
      </c>
      <c r="Q19" s="33">
        <f t="shared" si="0"/>
        <v>7.1</v>
      </c>
      <c r="R19" s="34" t="str">
        <f t="shared" si="3"/>
        <v>B</v>
      </c>
      <c r="S19" s="35" t="str">
        <f t="shared" si="1"/>
        <v>Khá</v>
      </c>
      <c r="T19" s="36" t="str">
        <f t="shared" si="4"/>
        <v/>
      </c>
      <c r="U19" s="3"/>
      <c r="V19" s="90" t="str">
        <f t="shared" si="2"/>
        <v>Đạt</v>
      </c>
      <c r="W19" s="73"/>
      <c r="X19" s="61"/>
      <c r="Y19" s="61"/>
      <c r="Z19" s="61"/>
      <c r="AA19" s="61"/>
      <c r="AB19" s="61"/>
      <c r="AC19" s="61"/>
      <c r="AD19" s="61"/>
      <c r="AE19" s="61"/>
      <c r="AF19" s="61"/>
      <c r="AG19" s="61"/>
      <c r="AH19" s="61"/>
      <c r="AI19" s="61"/>
      <c r="AJ19" s="61"/>
      <c r="AK19" s="61"/>
      <c r="AL19" s="2"/>
    </row>
    <row r="20" spans="1:38" ht="35.1" customHeight="1">
      <c r="B20" s="25">
        <v>10</v>
      </c>
      <c r="C20" s="26" t="s">
        <v>487</v>
      </c>
      <c r="D20" s="27" t="s">
        <v>488</v>
      </c>
      <c r="E20" s="28" t="s">
        <v>109</v>
      </c>
      <c r="F20" s="29" t="s">
        <v>489</v>
      </c>
      <c r="G20" s="26" t="s">
        <v>97</v>
      </c>
      <c r="H20" s="30">
        <v>8</v>
      </c>
      <c r="I20" s="30" t="s">
        <v>27</v>
      </c>
      <c r="J20" s="30">
        <v>8</v>
      </c>
      <c r="K20" s="30" t="s">
        <v>27</v>
      </c>
      <c r="L20" s="37"/>
      <c r="M20" s="37"/>
      <c r="N20" s="37"/>
      <c r="O20" s="37"/>
      <c r="P20" s="32">
        <v>1</v>
      </c>
      <c r="Q20" s="33">
        <f t="shared" si="0"/>
        <v>4.5</v>
      </c>
      <c r="R20" s="34" t="str">
        <f t="shared" si="3"/>
        <v>D</v>
      </c>
      <c r="S20" s="35" t="str">
        <f t="shared" si="1"/>
        <v>Trung bình yếu</v>
      </c>
      <c r="T20" s="36" t="str">
        <f t="shared" si="4"/>
        <v/>
      </c>
      <c r="U20" s="3"/>
      <c r="V20" s="90" t="str">
        <f t="shared" si="2"/>
        <v>Đạt</v>
      </c>
      <c r="W20" s="73"/>
      <c r="X20" s="61"/>
      <c r="Y20" s="61"/>
      <c r="Z20" s="61"/>
      <c r="AA20" s="61"/>
      <c r="AB20" s="61"/>
      <c r="AC20" s="61"/>
      <c r="AD20" s="61"/>
      <c r="AE20" s="61"/>
      <c r="AF20" s="61"/>
      <c r="AG20" s="61"/>
      <c r="AH20" s="61"/>
      <c r="AI20" s="61"/>
      <c r="AJ20" s="61"/>
      <c r="AK20" s="61"/>
      <c r="AL20" s="2"/>
    </row>
    <row r="21" spans="1:38" ht="35.1" customHeight="1">
      <c r="B21" s="25">
        <v>11</v>
      </c>
      <c r="C21" s="26" t="s">
        <v>490</v>
      </c>
      <c r="D21" s="27" t="s">
        <v>426</v>
      </c>
      <c r="E21" s="28" t="s">
        <v>491</v>
      </c>
      <c r="F21" s="29" t="s">
        <v>492</v>
      </c>
      <c r="G21" s="26" t="s">
        <v>97</v>
      </c>
      <c r="H21" s="30">
        <v>7.5</v>
      </c>
      <c r="I21" s="30" t="s">
        <v>27</v>
      </c>
      <c r="J21" s="30">
        <v>7</v>
      </c>
      <c r="K21" s="30" t="s">
        <v>27</v>
      </c>
      <c r="L21" s="37"/>
      <c r="M21" s="37"/>
      <c r="N21" s="37"/>
      <c r="O21" s="37"/>
      <c r="P21" s="32">
        <v>2</v>
      </c>
      <c r="Q21" s="33">
        <f t="shared" si="0"/>
        <v>4.5999999999999996</v>
      </c>
      <c r="R21" s="34" t="str">
        <f t="shared" si="3"/>
        <v>D</v>
      </c>
      <c r="S21" s="35" t="str">
        <f t="shared" si="1"/>
        <v>Trung bình yếu</v>
      </c>
      <c r="T21" s="36" t="str">
        <f t="shared" si="4"/>
        <v/>
      </c>
      <c r="U21" s="3"/>
      <c r="V21" s="90" t="str">
        <f t="shared" si="2"/>
        <v>Đạt</v>
      </c>
      <c r="W21" s="73"/>
      <c r="X21" s="61"/>
      <c r="Y21" s="61"/>
      <c r="Z21" s="61"/>
      <c r="AA21" s="61"/>
      <c r="AB21" s="61"/>
      <c r="AC21" s="61"/>
      <c r="AD21" s="61"/>
      <c r="AE21" s="61"/>
      <c r="AF21" s="61"/>
      <c r="AG21" s="61"/>
      <c r="AH21" s="61"/>
      <c r="AI21" s="61"/>
      <c r="AJ21" s="61"/>
      <c r="AK21" s="61"/>
      <c r="AL21" s="2"/>
    </row>
    <row r="22" spans="1:38" ht="35.1" customHeight="1">
      <c r="B22" s="25">
        <v>12</v>
      </c>
      <c r="C22" s="26" t="s">
        <v>493</v>
      </c>
      <c r="D22" s="27" t="s">
        <v>494</v>
      </c>
      <c r="E22" s="28" t="s">
        <v>495</v>
      </c>
      <c r="F22" s="29" t="s">
        <v>496</v>
      </c>
      <c r="G22" s="26" t="s">
        <v>89</v>
      </c>
      <c r="H22" s="30">
        <v>6.5</v>
      </c>
      <c r="I22" s="30" t="s">
        <v>27</v>
      </c>
      <c r="J22" s="30">
        <v>5</v>
      </c>
      <c r="K22" s="30" t="s">
        <v>27</v>
      </c>
      <c r="L22" s="37"/>
      <c r="M22" s="37"/>
      <c r="N22" s="37"/>
      <c r="O22" s="37"/>
      <c r="P22" s="32" t="s">
        <v>652</v>
      </c>
      <c r="Q22" s="33">
        <f t="shared" si="0"/>
        <v>2.7</v>
      </c>
      <c r="R22" s="34" t="str">
        <f t="shared" si="3"/>
        <v>F</v>
      </c>
      <c r="S22" s="35" t="str">
        <f t="shared" si="1"/>
        <v>Kém</v>
      </c>
      <c r="T22" s="36" t="s">
        <v>653</v>
      </c>
      <c r="U22" s="3"/>
      <c r="V22" s="90" t="str">
        <f t="shared" si="2"/>
        <v>Học lại</v>
      </c>
      <c r="W22" s="73"/>
      <c r="X22" s="61"/>
      <c r="Y22" s="61"/>
      <c r="Z22" s="61"/>
      <c r="AA22" s="61"/>
      <c r="AB22" s="61"/>
      <c r="AC22" s="61"/>
      <c r="AD22" s="61"/>
      <c r="AE22" s="61"/>
      <c r="AF22" s="61"/>
      <c r="AG22" s="61"/>
      <c r="AH22" s="61"/>
      <c r="AI22" s="61"/>
      <c r="AJ22" s="61"/>
      <c r="AK22" s="61"/>
      <c r="AL22" s="2"/>
    </row>
    <row r="23" spans="1:38" ht="35.1" customHeight="1">
      <c r="B23" s="25">
        <v>13</v>
      </c>
      <c r="C23" s="26" t="s">
        <v>497</v>
      </c>
      <c r="D23" s="27" t="s">
        <v>498</v>
      </c>
      <c r="E23" s="28" t="s">
        <v>218</v>
      </c>
      <c r="F23" s="29" t="s">
        <v>499</v>
      </c>
      <c r="G23" s="26" t="s">
        <v>66</v>
      </c>
      <c r="H23" s="30">
        <v>7</v>
      </c>
      <c r="I23" s="30" t="s">
        <v>27</v>
      </c>
      <c r="J23" s="30">
        <v>6</v>
      </c>
      <c r="K23" s="30" t="s">
        <v>27</v>
      </c>
      <c r="L23" s="37"/>
      <c r="M23" s="37"/>
      <c r="N23" s="37"/>
      <c r="O23" s="37"/>
      <c r="P23" s="32" t="s">
        <v>652</v>
      </c>
      <c r="Q23" s="33">
        <f t="shared" si="0"/>
        <v>3.1</v>
      </c>
      <c r="R23" s="34" t="str">
        <f t="shared" si="3"/>
        <v>F</v>
      </c>
      <c r="S23" s="35" t="str">
        <f t="shared" si="1"/>
        <v>Kém</v>
      </c>
      <c r="T23" s="36" t="s">
        <v>653</v>
      </c>
      <c r="U23" s="3"/>
      <c r="V23" s="90" t="str">
        <f t="shared" si="2"/>
        <v>Học lại</v>
      </c>
      <c r="W23" s="73"/>
      <c r="X23" s="61"/>
      <c r="Y23" s="61"/>
      <c r="Z23" s="61"/>
      <c r="AA23" s="61"/>
      <c r="AB23" s="61"/>
      <c r="AC23" s="61"/>
      <c r="AD23" s="61"/>
      <c r="AE23" s="61"/>
      <c r="AF23" s="61"/>
      <c r="AG23" s="61"/>
      <c r="AH23" s="61"/>
      <c r="AI23" s="61"/>
      <c r="AJ23" s="61"/>
      <c r="AK23" s="61"/>
      <c r="AL23" s="2"/>
    </row>
    <row r="24" spans="1:38" ht="35.1" customHeight="1">
      <c r="B24" s="25">
        <v>14</v>
      </c>
      <c r="C24" s="26" t="s">
        <v>500</v>
      </c>
      <c r="D24" s="27" t="s">
        <v>355</v>
      </c>
      <c r="E24" s="28" t="s">
        <v>501</v>
      </c>
      <c r="F24" s="29" t="s">
        <v>332</v>
      </c>
      <c r="G24" s="26" t="s">
        <v>97</v>
      </c>
      <c r="H24" s="30">
        <v>7.5</v>
      </c>
      <c r="I24" s="30" t="s">
        <v>27</v>
      </c>
      <c r="J24" s="30">
        <v>7</v>
      </c>
      <c r="K24" s="30" t="s">
        <v>27</v>
      </c>
      <c r="L24" s="37"/>
      <c r="M24" s="37"/>
      <c r="N24" s="37"/>
      <c r="O24" s="37"/>
      <c r="P24" s="32">
        <v>3</v>
      </c>
      <c r="Q24" s="33">
        <f t="shared" si="0"/>
        <v>5.0999999999999996</v>
      </c>
      <c r="R24" s="34" t="str">
        <f t="shared" si="3"/>
        <v>D+</v>
      </c>
      <c r="S24" s="35" t="str">
        <f t="shared" si="1"/>
        <v>Trung bình yếu</v>
      </c>
      <c r="T24" s="36" t="str">
        <f t="shared" si="4"/>
        <v/>
      </c>
      <c r="U24" s="3"/>
      <c r="V24" s="90" t="str">
        <f t="shared" si="2"/>
        <v>Đạt</v>
      </c>
      <c r="W24" s="73"/>
      <c r="X24" s="61"/>
      <c r="Y24" s="61"/>
      <c r="Z24" s="61"/>
      <c r="AA24" s="61"/>
      <c r="AB24" s="61"/>
      <c r="AC24" s="61"/>
      <c r="AD24" s="61"/>
      <c r="AE24" s="61"/>
      <c r="AF24" s="61"/>
      <c r="AG24" s="61"/>
      <c r="AH24" s="61"/>
      <c r="AI24" s="61"/>
      <c r="AJ24" s="61"/>
      <c r="AK24" s="61"/>
      <c r="AL24" s="2"/>
    </row>
    <row r="25" spans="1:38" ht="35.1" customHeight="1">
      <c r="B25" s="25">
        <v>15</v>
      </c>
      <c r="C25" s="26" t="s">
        <v>502</v>
      </c>
      <c r="D25" s="27" t="s">
        <v>355</v>
      </c>
      <c r="E25" s="28" t="s">
        <v>390</v>
      </c>
      <c r="F25" s="29" t="s">
        <v>503</v>
      </c>
      <c r="G25" s="26" t="s">
        <v>66</v>
      </c>
      <c r="H25" s="30">
        <v>0</v>
      </c>
      <c r="I25" s="30" t="s">
        <v>27</v>
      </c>
      <c r="J25" s="30">
        <v>0</v>
      </c>
      <c r="K25" s="30" t="s">
        <v>27</v>
      </c>
      <c r="L25" s="37"/>
      <c r="M25" s="37"/>
      <c r="N25" s="37"/>
      <c r="O25" s="37"/>
      <c r="P25" s="32" t="s">
        <v>651</v>
      </c>
      <c r="Q25" s="33">
        <f t="shared" si="0"/>
        <v>0</v>
      </c>
      <c r="R25" s="34" t="str">
        <f t="shared" si="3"/>
        <v>F</v>
      </c>
      <c r="S25" s="35" t="str">
        <f t="shared" si="1"/>
        <v>Kém</v>
      </c>
      <c r="T25" s="36" t="str">
        <f t="shared" si="4"/>
        <v>Không đủ ĐKDT</v>
      </c>
      <c r="U25" s="3"/>
      <c r="V25" s="90" t="str">
        <f t="shared" si="2"/>
        <v>Học lại</v>
      </c>
      <c r="W25" s="73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2"/>
    </row>
    <row r="26" spans="1:38" ht="35.1" customHeight="1">
      <c r="B26" s="25">
        <v>16</v>
      </c>
      <c r="C26" s="26" t="s">
        <v>504</v>
      </c>
      <c r="D26" s="27" t="s">
        <v>505</v>
      </c>
      <c r="E26" s="28" t="s">
        <v>506</v>
      </c>
      <c r="F26" s="29" t="s">
        <v>507</v>
      </c>
      <c r="G26" s="26" t="s">
        <v>89</v>
      </c>
      <c r="H26" s="30">
        <v>0</v>
      </c>
      <c r="I26" s="30" t="s">
        <v>27</v>
      </c>
      <c r="J26" s="30">
        <v>0</v>
      </c>
      <c r="K26" s="30" t="s">
        <v>27</v>
      </c>
      <c r="L26" s="37"/>
      <c r="M26" s="37"/>
      <c r="N26" s="37"/>
      <c r="O26" s="37"/>
      <c r="P26" s="32" t="s">
        <v>651</v>
      </c>
      <c r="Q26" s="33">
        <f t="shared" si="0"/>
        <v>0</v>
      </c>
      <c r="R26" s="34" t="str">
        <f t="shared" si="3"/>
        <v>F</v>
      </c>
      <c r="S26" s="35" t="str">
        <f t="shared" si="1"/>
        <v>Kém</v>
      </c>
      <c r="T26" s="36" t="str">
        <f t="shared" si="4"/>
        <v>Không đủ ĐKDT</v>
      </c>
      <c r="U26" s="3"/>
      <c r="V26" s="90" t="str">
        <f t="shared" si="2"/>
        <v>Học lại</v>
      </c>
      <c r="W26" s="73"/>
      <c r="X26" s="61"/>
      <c r="Y26" s="61"/>
      <c r="Z26" s="61"/>
      <c r="AA26" s="61"/>
      <c r="AB26" s="61"/>
      <c r="AC26" s="61"/>
      <c r="AD26" s="61"/>
      <c r="AE26" s="61"/>
      <c r="AF26" s="61"/>
      <c r="AG26" s="61"/>
      <c r="AH26" s="61"/>
      <c r="AI26" s="61"/>
      <c r="AJ26" s="61"/>
      <c r="AK26" s="61"/>
      <c r="AL26" s="2"/>
    </row>
    <row r="27" spans="1:38" ht="35.1" customHeight="1">
      <c r="B27" s="25">
        <v>17</v>
      </c>
      <c r="C27" s="26" t="s">
        <v>508</v>
      </c>
      <c r="D27" s="27" t="s">
        <v>509</v>
      </c>
      <c r="E27" s="28" t="s">
        <v>148</v>
      </c>
      <c r="F27" s="29" t="s">
        <v>510</v>
      </c>
      <c r="G27" s="26" t="s">
        <v>89</v>
      </c>
      <c r="H27" s="30">
        <v>6.5</v>
      </c>
      <c r="I27" s="30" t="s">
        <v>27</v>
      </c>
      <c r="J27" s="30">
        <v>5</v>
      </c>
      <c r="K27" s="30" t="s">
        <v>27</v>
      </c>
      <c r="L27" s="37"/>
      <c r="M27" s="37"/>
      <c r="N27" s="37"/>
      <c r="O27" s="37"/>
      <c r="P27" s="32">
        <v>4</v>
      </c>
      <c r="Q27" s="33">
        <f t="shared" si="0"/>
        <v>4.7</v>
      </c>
      <c r="R27" s="34" t="str">
        <f t="shared" si="3"/>
        <v>D</v>
      </c>
      <c r="S27" s="35" t="str">
        <f t="shared" si="1"/>
        <v>Trung bình yếu</v>
      </c>
      <c r="T27" s="36" t="str">
        <f t="shared" si="4"/>
        <v/>
      </c>
      <c r="U27" s="3"/>
      <c r="V27" s="90" t="str">
        <f t="shared" si="2"/>
        <v>Đạt</v>
      </c>
      <c r="W27" s="73"/>
      <c r="X27" s="61"/>
      <c r="Y27" s="61"/>
      <c r="Z27" s="61"/>
      <c r="AA27" s="61"/>
      <c r="AB27" s="61"/>
      <c r="AC27" s="61"/>
      <c r="AD27" s="61"/>
      <c r="AE27" s="61"/>
      <c r="AF27" s="61"/>
      <c r="AG27" s="61"/>
      <c r="AH27" s="61"/>
      <c r="AI27" s="61"/>
      <c r="AJ27" s="61"/>
      <c r="AK27" s="61"/>
      <c r="AL27" s="2"/>
    </row>
    <row r="28" spans="1:38" ht="35.1" customHeight="1">
      <c r="B28" s="25">
        <v>18</v>
      </c>
      <c r="C28" s="26" t="s">
        <v>511</v>
      </c>
      <c r="D28" s="27" t="s">
        <v>512</v>
      </c>
      <c r="E28" s="28" t="s">
        <v>155</v>
      </c>
      <c r="F28" s="29" t="s">
        <v>513</v>
      </c>
      <c r="G28" s="26" t="s">
        <v>97</v>
      </c>
      <c r="H28" s="30">
        <v>7</v>
      </c>
      <c r="I28" s="30" t="s">
        <v>27</v>
      </c>
      <c r="J28" s="30">
        <v>6</v>
      </c>
      <c r="K28" s="30" t="s">
        <v>27</v>
      </c>
      <c r="L28" s="37"/>
      <c r="M28" s="37"/>
      <c r="N28" s="37"/>
      <c r="O28" s="37"/>
      <c r="P28" s="32">
        <v>4</v>
      </c>
      <c r="Q28" s="33">
        <f t="shared" si="0"/>
        <v>5.0999999999999996</v>
      </c>
      <c r="R28" s="34" t="str">
        <f t="shared" si="3"/>
        <v>D+</v>
      </c>
      <c r="S28" s="35" t="str">
        <f t="shared" si="1"/>
        <v>Trung bình yếu</v>
      </c>
      <c r="T28" s="36" t="str">
        <f t="shared" si="4"/>
        <v/>
      </c>
      <c r="U28" s="3"/>
      <c r="V28" s="90" t="str">
        <f t="shared" si="2"/>
        <v>Đạt</v>
      </c>
      <c r="W28" s="73"/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61"/>
      <c r="AI28" s="61"/>
      <c r="AJ28" s="61"/>
      <c r="AK28" s="61"/>
      <c r="AL28" s="2"/>
    </row>
    <row r="29" spans="1:38" ht="35.1" customHeight="1">
      <c r="B29" s="25">
        <v>19</v>
      </c>
      <c r="C29" s="26" t="s">
        <v>514</v>
      </c>
      <c r="D29" s="27" t="s">
        <v>515</v>
      </c>
      <c r="E29" s="28" t="s">
        <v>240</v>
      </c>
      <c r="F29" s="29" t="s">
        <v>516</v>
      </c>
      <c r="G29" s="26" t="s">
        <v>66</v>
      </c>
      <c r="H29" s="30">
        <v>7.5</v>
      </c>
      <c r="I29" s="30" t="s">
        <v>27</v>
      </c>
      <c r="J29" s="30">
        <v>7</v>
      </c>
      <c r="K29" s="30" t="s">
        <v>27</v>
      </c>
      <c r="L29" s="37"/>
      <c r="M29" s="37"/>
      <c r="N29" s="37"/>
      <c r="O29" s="37"/>
      <c r="P29" s="32">
        <v>6</v>
      </c>
      <c r="Q29" s="33">
        <f t="shared" si="0"/>
        <v>6.6</v>
      </c>
      <c r="R29" s="34" t="str">
        <f t="shared" si="3"/>
        <v>C+</v>
      </c>
      <c r="S29" s="35" t="str">
        <f t="shared" si="1"/>
        <v>Trung bình</v>
      </c>
      <c r="T29" s="36" t="str">
        <f t="shared" si="4"/>
        <v/>
      </c>
      <c r="U29" s="3"/>
      <c r="V29" s="90" t="str">
        <f t="shared" si="2"/>
        <v>Đạt</v>
      </c>
      <c r="W29" s="73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2"/>
    </row>
    <row r="30" spans="1:38" ht="15" customHeight="1">
      <c r="A30" s="2"/>
      <c r="B30" s="38"/>
      <c r="C30" s="39"/>
      <c r="D30" s="39"/>
      <c r="E30" s="40"/>
      <c r="F30" s="40"/>
      <c r="G30" s="40"/>
      <c r="H30" s="41"/>
      <c r="I30" s="42"/>
      <c r="J30" s="42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3"/>
    </row>
    <row r="31" spans="1:38" ht="15" customHeight="1">
      <c r="A31" s="2"/>
      <c r="B31" s="124" t="s">
        <v>28</v>
      </c>
      <c r="C31" s="124"/>
      <c r="D31" s="39"/>
      <c r="E31" s="40"/>
      <c r="F31" s="40"/>
      <c r="G31" s="40"/>
      <c r="H31" s="41"/>
      <c r="I31" s="42"/>
      <c r="J31" s="42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3"/>
    </row>
    <row r="32" spans="1:38" ht="15" customHeight="1">
      <c r="A32" s="2"/>
      <c r="B32" s="44" t="s">
        <v>29</v>
      </c>
      <c r="C32" s="44"/>
      <c r="D32" s="45">
        <f>+$Y$9</f>
        <v>19</v>
      </c>
      <c r="E32" s="46" t="s">
        <v>30</v>
      </c>
      <c r="F32" s="46"/>
      <c r="G32" s="117" t="s">
        <v>31</v>
      </c>
      <c r="H32" s="117"/>
      <c r="I32" s="117"/>
      <c r="J32" s="117"/>
      <c r="K32" s="117"/>
      <c r="L32" s="117"/>
      <c r="M32" s="117"/>
      <c r="N32" s="117"/>
      <c r="O32" s="117"/>
      <c r="P32" s="47">
        <f>$Y$9 -COUNTIF($T$10:$T$219,"Vắng") -COUNTIF($T$10:$T$219,"Vắng có phép") - COUNTIF($T$10:$T$219,"Đình chỉ thi") - COUNTIF($T$10:$T$219,"Không đủ ĐKDT")</f>
        <v>14</v>
      </c>
      <c r="Q32" s="47"/>
      <c r="R32" s="48"/>
      <c r="S32" s="49"/>
      <c r="T32" s="49" t="s">
        <v>30</v>
      </c>
      <c r="U32" s="3"/>
    </row>
    <row r="33" spans="1:38" ht="15" customHeight="1">
      <c r="A33" s="2"/>
      <c r="B33" s="44" t="s">
        <v>32</v>
      </c>
      <c r="C33" s="44"/>
      <c r="D33" s="45">
        <f>+$AJ$9</f>
        <v>14</v>
      </c>
      <c r="E33" s="46" t="s">
        <v>30</v>
      </c>
      <c r="F33" s="46"/>
      <c r="G33" s="117" t="s">
        <v>33</v>
      </c>
      <c r="H33" s="117"/>
      <c r="I33" s="117"/>
      <c r="J33" s="117"/>
      <c r="K33" s="117"/>
      <c r="L33" s="117"/>
      <c r="M33" s="117"/>
      <c r="N33" s="117"/>
      <c r="O33" s="117"/>
      <c r="P33" s="50">
        <f>COUNTIF($T$10:$T$95,"Vắng")</f>
        <v>2</v>
      </c>
      <c r="Q33" s="50"/>
      <c r="R33" s="51"/>
      <c r="S33" s="49"/>
      <c r="T33" s="49" t="s">
        <v>30</v>
      </c>
      <c r="U33" s="3"/>
    </row>
    <row r="34" spans="1:38" ht="15" customHeight="1">
      <c r="A34" s="2"/>
      <c r="B34" s="44" t="s">
        <v>45</v>
      </c>
      <c r="C34" s="44"/>
      <c r="D34" s="84">
        <f>COUNTIF(V11:V29,"Học lại")</f>
        <v>5</v>
      </c>
      <c r="E34" s="46" t="s">
        <v>30</v>
      </c>
      <c r="F34" s="46"/>
      <c r="G34" s="117" t="s">
        <v>46</v>
      </c>
      <c r="H34" s="117"/>
      <c r="I34" s="117"/>
      <c r="J34" s="117"/>
      <c r="K34" s="117"/>
      <c r="L34" s="117"/>
      <c r="M34" s="117"/>
      <c r="N34" s="117"/>
      <c r="O34" s="117"/>
      <c r="P34" s="47">
        <f>COUNTIF($T$10:$T$95,"Vắng có phép")</f>
        <v>0</v>
      </c>
      <c r="Q34" s="47"/>
      <c r="R34" s="48"/>
      <c r="S34" s="49"/>
      <c r="T34" s="49" t="s">
        <v>30</v>
      </c>
      <c r="U34" s="3"/>
    </row>
    <row r="35" spans="1:38" ht="15" customHeight="1">
      <c r="A35" s="2"/>
      <c r="B35" s="38"/>
      <c r="C35" s="39"/>
      <c r="D35" s="39"/>
      <c r="E35" s="40"/>
      <c r="F35" s="40"/>
      <c r="G35" s="40"/>
      <c r="H35" s="41"/>
      <c r="I35" s="42"/>
      <c r="J35" s="42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3"/>
    </row>
    <row r="36" spans="1:38" ht="15" customHeight="1">
      <c r="B36" s="85" t="s">
        <v>34</v>
      </c>
      <c r="C36" s="85"/>
      <c r="D36" s="86">
        <f>COUNTIF(V11:V29,"Thi lại")</f>
        <v>0</v>
      </c>
      <c r="E36" s="87" t="s">
        <v>30</v>
      </c>
      <c r="F36" s="3"/>
      <c r="G36" s="3"/>
      <c r="H36" s="3"/>
      <c r="I36" s="3"/>
      <c r="J36" s="125"/>
      <c r="K36" s="125"/>
      <c r="L36" s="125"/>
      <c r="M36" s="125"/>
      <c r="N36" s="125"/>
      <c r="O36" s="125"/>
      <c r="P36" s="125"/>
      <c r="Q36" s="125"/>
      <c r="R36" s="125"/>
      <c r="S36" s="125"/>
      <c r="T36" s="125"/>
      <c r="U36" s="3"/>
    </row>
    <row r="37" spans="1:38" ht="15" customHeight="1">
      <c r="B37" s="85"/>
      <c r="C37" s="85"/>
      <c r="D37" s="86"/>
      <c r="E37" s="87"/>
      <c r="F37" s="3"/>
      <c r="G37" s="3"/>
      <c r="H37" s="3"/>
      <c r="I37" s="3"/>
      <c r="J37" s="125"/>
      <c r="K37" s="125"/>
      <c r="L37" s="125"/>
      <c r="M37" s="125"/>
      <c r="N37" s="125"/>
      <c r="O37" s="125"/>
      <c r="P37" s="125"/>
      <c r="Q37" s="125"/>
      <c r="R37" s="125"/>
      <c r="S37" s="125"/>
      <c r="T37" s="125"/>
      <c r="U37" s="3"/>
    </row>
    <row r="38" spans="1:38" ht="15" customHeight="1">
      <c r="A38" s="52"/>
      <c r="B38" s="126"/>
      <c r="C38" s="126"/>
      <c r="D38" s="126"/>
      <c r="E38" s="126"/>
      <c r="F38" s="126"/>
      <c r="G38" s="126"/>
      <c r="H38" s="126"/>
      <c r="I38" s="53"/>
      <c r="J38" s="127"/>
      <c r="K38" s="127"/>
      <c r="L38" s="127"/>
      <c r="M38" s="127"/>
      <c r="N38" s="127"/>
      <c r="O38" s="127"/>
      <c r="P38" s="127"/>
      <c r="Q38" s="127"/>
      <c r="R38" s="127"/>
      <c r="S38" s="127"/>
      <c r="T38" s="127"/>
      <c r="U38" s="3"/>
    </row>
    <row r="39" spans="1:38" ht="15" customHeight="1">
      <c r="A39" s="2"/>
      <c r="B39" s="38"/>
      <c r="C39" s="54"/>
      <c r="D39" s="54"/>
      <c r="E39" s="55"/>
      <c r="F39" s="55"/>
      <c r="G39" s="55"/>
      <c r="H39" s="56"/>
      <c r="I39" s="57"/>
      <c r="J39" s="57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38" s="2" customFormat="1" ht="15" customHeight="1">
      <c r="B40" s="126"/>
      <c r="C40" s="126"/>
      <c r="D40" s="128"/>
      <c r="E40" s="128"/>
      <c r="F40" s="128"/>
      <c r="G40" s="128"/>
      <c r="H40" s="128"/>
      <c r="I40" s="57"/>
      <c r="J40" s="57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3"/>
      <c r="V40" s="61"/>
      <c r="W40" s="60"/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</row>
    <row r="41" spans="1:38" s="2" customFormat="1" ht="15" customHeight="1">
      <c r="A41" s="1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61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</row>
    <row r="42" spans="1:38" s="2" customFormat="1" ht="15" customHeight="1">
      <c r="A42" s="1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61"/>
      <c r="W42" s="60"/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</row>
    <row r="43" spans="1:38" s="2" customFormat="1" ht="15" customHeight="1">
      <c r="A43" s="1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61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</row>
    <row r="44" spans="1:38" s="2" customFormat="1" ht="15" customHeight="1">
      <c r="A44" s="1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61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</row>
    <row r="45" spans="1:38" s="2" customFormat="1" ht="15" customHeight="1">
      <c r="A45" s="1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61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</row>
    <row r="46" spans="1:38" s="2" customFormat="1" ht="15" customHeight="1">
      <c r="A46" s="1"/>
      <c r="B46" s="130"/>
      <c r="C46" s="130"/>
      <c r="D46" s="130"/>
      <c r="E46" s="130"/>
      <c r="F46" s="130"/>
      <c r="G46" s="130"/>
      <c r="H46" s="130"/>
      <c r="I46" s="130"/>
      <c r="J46" s="130"/>
      <c r="K46" s="130"/>
      <c r="L46" s="130"/>
      <c r="M46" s="130"/>
      <c r="N46" s="130"/>
      <c r="O46" s="130"/>
      <c r="P46" s="130"/>
      <c r="Q46" s="130"/>
      <c r="R46" s="130"/>
      <c r="S46" s="130"/>
      <c r="T46" s="130"/>
      <c r="U46" s="3"/>
      <c r="V46" s="61"/>
      <c r="W46" s="60"/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0"/>
      <c r="AJ46" s="60"/>
      <c r="AK46" s="60"/>
      <c r="AL46" s="60"/>
    </row>
    <row r="47" spans="1:38" s="2" customFormat="1" ht="15" customHeight="1">
      <c r="A47" s="1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61"/>
      <c r="W47" s="60"/>
      <c r="X47" s="60"/>
      <c r="Y47" s="60"/>
      <c r="Z47" s="60"/>
      <c r="AA47" s="60"/>
      <c r="AB47" s="60"/>
      <c r="AC47" s="60"/>
      <c r="AD47" s="60"/>
      <c r="AE47" s="60"/>
      <c r="AF47" s="60"/>
      <c r="AG47" s="60"/>
      <c r="AH47" s="60"/>
      <c r="AI47" s="60"/>
      <c r="AJ47" s="60"/>
      <c r="AK47" s="60"/>
      <c r="AL47" s="60"/>
    </row>
    <row r="48" spans="1:38" s="2" customFormat="1" ht="15" customHeight="1">
      <c r="A48" s="1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61"/>
      <c r="W48" s="60"/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60"/>
    </row>
    <row r="49" spans="2:20" ht="15" customHeight="1">
      <c r="B49" s="131"/>
      <c r="C49" s="126"/>
      <c r="D49" s="126"/>
      <c r="E49" s="126"/>
      <c r="F49" s="126"/>
      <c r="G49" s="126"/>
      <c r="H49" s="131"/>
      <c r="I49" s="131"/>
      <c r="J49" s="131"/>
      <c r="K49" s="131"/>
      <c r="L49" s="131"/>
      <c r="M49" s="131"/>
      <c r="N49" s="132"/>
      <c r="O49" s="132"/>
      <c r="P49" s="132"/>
      <c r="Q49" s="132"/>
      <c r="R49" s="132"/>
      <c r="S49" s="132"/>
      <c r="T49" s="132"/>
    </row>
    <row r="50" spans="2:20" ht="15" customHeight="1">
      <c r="B50" s="38"/>
      <c r="C50" s="54"/>
      <c r="D50" s="54"/>
      <c r="E50" s="55"/>
      <c r="F50" s="55"/>
      <c r="G50" s="55"/>
      <c r="H50" s="56"/>
      <c r="I50" s="57"/>
      <c r="J50" s="57"/>
      <c r="K50" s="3"/>
      <c r="L50" s="3"/>
      <c r="M50" s="3"/>
      <c r="N50" s="3"/>
      <c r="O50" s="3"/>
      <c r="P50" s="3"/>
      <c r="Q50" s="3"/>
      <c r="R50" s="3"/>
      <c r="S50" s="3"/>
      <c r="T50" s="3"/>
    </row>
    <row r="51" spans="2:20" ht="15" customHeight="1">
      <c r="B51" s="126"/>
      <c r="C51" s="126"/>
      <c r="D51" s="128"/>
      <c r="E51" s="128"/>
      <c r="F51" s="128"/>
      <c r="G51" s="128"/>
      <c r="H51" s="128"/>
      <c r="I51" s="57"/>
      <c r="J51" s="57"/>
      <c r="K51" s="43"/>
      <c r="L51" s="43"/>
      <c r="M51" s="43"/>
      <c r="N51" s="43"/>
      <c r="O51" s="43"/>
      <c r="P51" s="43"/>
      <c r="Q51" s="43"/>
      <c r="R51" s="43"/>
      <c r="S51" s="43"/>
      <c r="T51" s="43"/>
    </row>
    <row r="52" spans="2:20" ht="15" customHeight="1"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</row>
    <row r="53" spans="2:20" ht="15" customHeight="1"/>
    <row r="54" spans="2:20" ht="15" customHeight="1"/>
    <row r="55" spans="2:20" ht="15" customHeight="1"/>
    <row r="56" spans="2:20" ht="15" customHeight="1"/>
    <row r="57" spans="2:20" ht="15" customHeight="1">
      <c r="B57" s="129"/>
      <c r="C57" s="129"/>
      <c r="D57" s="129"/>
      <c r="E57" s="129"/>
      <c r="F57" s="129"/>
      <c r="G57" s="129"/>
      <c r="H57" s="129"/>
      <c r="I57" s="129"/>
      <c r="J57" s="129"/>
      <c r="K57" s="129"/>
      <c r="L57" s="129"/>
      <c r="M57" s="129"/>
      <c r="N57" s="129"/>
      <c r="O57" s="129"/>
      <c r="P57" s="129"/>
      <c r="Q57" s="129"/>
      <c r="R57" s="129"/>
      <c r="S57" s="129"/>
      <c r="T57" s="129"/>
    </row>
    <row r="58" spans="2:20" ht="20.100000000000001" customHeight="1"/>
    <row r="59" spans="2:20" ht="20.100000000000001" customHeight="1"/>
    <row r="60" spans="2:20" ht="20.100000000000001" customHeight="1"/>
    <row r="61" spans="2:20" ht="20.100000000000001" customHeight="1"/>
  </sheetData>
  <sheetProtection formatCells="0" formatColumns="0" formatRows="0" insertColumns="0" insertRows="0" insertHyperlinks="0" deleteColumns="0" deleteRows="0" sort="0" autoFilter="0" pivotTables="0"/>
  <autoFilter ref="A9:AL29">
    <filterColumn colId="3" showButton="0"/>
  </autoFilter>
  <mergeCells count="58">
    <mergeCell ref="H1:K1"/>
    <mergeCell ref="L1:T1"/>
    <mergeCell ref="B2:G2"/>
    <mergeCell ref="H2:T2"/>
    <mergeCell ref="B3:G3"/>
    <mergeCell ref="H3:T3"/>
    <mergeCell ref="AF5:AG7"/>
    <mergeCell ref="AH5:AI7"/>
    <mergeCell ref="AJ5:AK7"/>
    <mergeCell ref="B6:C6"/>
    <mergeCell ref="H6:N6"/>
    <mergeCell ref="O6:T6"/>
    <mergeCell ref="B5:C5"/>
    <mergeCell ref="W5:W8"/>
    <mergeCell ref="X5:X8"/>
    <mergeCell ref="Y5:Y8"/>
    <mergeCell ref="Z5:AC7"/>
    <mergeCell ref="AD5:AE7"/>
    <mergeCell ref="B8:B9"/>
    <mergeCell ref="C8:C9"/>
    <mergeCell ref="D8:E9"/>
    <mergeCell ref="F8:F9"/>
    <mergeCell ref="G34:O34"/>
    <mergeCell ref="M8:N8"/>
    <mergeCell ref="O8:O9"/>
    <mergeCell ref="P8:P9"/>
    <mergeCell ref="Q8:Q10"/>
    <mergeCell ref="G8:G9"/>
    <mergeCell ref="H8:H9"/>
    <mergeCell ref="I8:I9"/>
    <mergeCell ref="J8:J9"/>
    <mergeCell ref="K8:K9"/>
    <mergeCell ref="L8:L9"/>
    <mergeCell ref="T8:T10"/>
    <mergeCell ref="B10:G10"/>
    <mergeCell ref="B31:C31"/>
    <mergeCell ref="G32:O32"/>
    <mergeCell ref="G33:O33"/>
    <mergeCell ref="R8:R9"/>
    <mergeCell ref="S8:S9"/>
    <mergeCell ref="J36:T36"/>
    <mergeCell ref="J37:T37"/>
    <mergeCell ref="B38:H38"/>
    <mergeCell ref="J38:T38"/>
    <mergeCell ref="B40:C40"/>
    <mergeCell ref="D40:H40"/>
    <mergeCell ref="N57:T57"/>
    <mergeCell ref="B46:C46"/>
    <mergeCell ref="D46:I46"/>
    <mergeCell ref="J46:T46"/>
    <mergeCell ref="B49:G49"/>
    <mergeCell ref="H49:M49"/>
    <mergeCell ref="N49:T49"/>
    <mergeCell ref="B51:C51"/>
    <mergeCell ref="D51:H51"/>
    <mergeCell ref="B57:D57"/>
    <mergeCell ref="E57:G57"/>
    <mergeCell ref="H57:M57"/>
  </mergeCells>
  <conditionalFormatting sqref="H11:P29">
    <cfRule type="cellIs" dxfId="5" priority="2" operator="greaterThan">
      <formula>10</formula>
    </cfRule>
  </conditionalFormatting>
  <conditionalFormatting sqref="C1:C1048576">
    <cfRule type="duplicateValues" dxfId="4" priority="1"/>
  </conditionalFormatting>
  <dataValidations count="1">
    <dataValidation allowBlank="1" showInputMessage="1" showErrorMessage="1" errorTitle="Không xóa dữ liệu" error="Không xóa dữ liệu" prompt="Không xóa dữ liệu" sqref="D34 V11:W29 W5:AK9 X3:AK4 AL3:AL9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AL65"/>
  <sheetViews>
    <sheetView tabSelected="1" topLeftCell="B1" workbookViewId="0">
      <pane ySplit="4" topLeftCell="A34" activePane="bottomLeft" state="frozen"/>
      <selection activeCell="A6" sqref="A6:XFD6"/>
      <selection pane="bottomLeft" activeCell="H37" sqref="H37"/>
    </sheetView>
  </sheetViews>
  <sheetFormatPr defaultColWidth="9" defaultRowHeight="15.75"/>
  <cols>
    <col min="1" max="1" width="1.25" style="1" hidden="1" customWidth="1"/>
    <col min="2" max="2" width="4" style="1" customWidth="1"/>
    <col min="3" max="3" width="10.625" style="1" customWidth="1"/>
    <col min="4" max="4" width="13.375" style="1" customWidth="1"/>
    <col min="5" max="5" width="7.25" style="1" customWidth="1"/>
    <col min="6" max="6" width="9.375" style="1" hidden="1" customWidth="1"/>
    <col min="7" max="7" width="13.875" style="1" customWidth="1"/>
    <col min="8" max="8" width="8.125" style="1" customWidth="1"/>
    <col min="9" max="9" width="4.375" style="1" hidden="1" customWidth="1"/>
    <col min="10" max="10" width="7.625" style="1" customWidth="1"/>
    <col min="11" max="11" width="4.375" style="1" hidden="1" customWidth="1"/>
    <col min="12" max="12" width="5.125" style="1" hidden="1" customWidth="1"/>
    <col min="13" max="13" width="6" style="1" hidden="1" customWidth="1"/>
    <col min="14" max="14" width="9.875" style="1" hidden="1" customWidth="1"/>
    <col min="15" max="15" width="9" style="1" hidden="1" customWidth="1"/>
    <col min="16" max="16" width="6.87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3.375" style="1" customWidth="1"/>
    <col min="21" max="21" width="6.5" style="1" customWidth="1"/>
    <col min="22" max="22" width="6.5" style="61" customWidth="1"/>
    <col min="23" max="38" width="9" style="60"/>
    <col min="39" max="16384" width="9" style="1"/>
  </cols>
  <sheetData>
    <row r="1" spans="2:38" ht="26.25" hidden="1">
      <c r="H1" s="98" t="s">
        <v>0</v>
      </c>
      <c r="I1" s="98"/>
      <c r="J1" s="98"/>
      <c r="K1" s="98"/>
      <c r="L1" s="98" t="s">
        <v>52</v>
      </c>
      <c r="M1" s="98"/>
      <c r="N1" s="98"/>
      <c r="O1" s="98"/>
      <c r="P1" s="98"/>
      <c r="Q1" s="98"/>
      <c r="R1" s="98"/>
      <c r="S1" s="98"/>
      <c r="T1" s="98"/>
    </row>
    <row r="2" spans="2:38" ht="27.75" customHeight="1">
      <c r="B2" s="99" t="s">
        <v>1</v>
      </c>
      <c r="C2" s="99"/>
      <c r="D2" s="99"/>
      <c r="E2" s="99"/>
      <c r="F2" s="99"/>
      <c r="G2" s="99"/>
      <c r="H2" s="133" t="s">
        <v>650</v>
      </c>
      <c r="I2" s="133"/>
      <c r="J2" s="133"/>
      <c r="K2" s="133"/>
      <c r="L2" s="133"/>
      <c r="M2" s="133"/>
      <c r="N2" s="133"/>
      <c r="O2" s="133"/>
      <c r="P2" s="133"/>
      <c r="Q2" s="133"/>
      <c r="R2" s="133"/>
      <c r="S2" s="133"/>
      <c r="T2" s="133"/>
      <c r="U2" s="3"/>
    </row>
    <row r="3" spans="2:38" ht="25.5" customHeight="1">
      <c r="B3" s="101" t="s">
        <v>2</v>
      </c>
      <c r="C3" s="101"/>
      <c r="D3" s="101"/>
      <c r="E3" s="101"/>
      <c r="F3" s="101"/>
      <c r="G3" s="101"/>
      <c r="H3" s="102" t="s">
        <v>48</v>
      </c>
      <c r="I3" s="102"/>
      <c r="J3" s="102"/>
      <c r="K3" s="102"/>
      <c r="L3" s="102"/>
      <c r="M3" s="102"/>
      <c r="N3" s="102"/>
      <c r="O3" s="102"/>
      <c r="P3" s="102"/>
      <c r="Q3" s="102"/>
      <c r="R3" s="102"/>
      <c r="S3" s="102"/>
      <c r="T3" s="102"/>
      <c r="U3" s="4"/>
      <c r="V3" s="88"/>
      <c r="AD3" s="61"/>
      <c r="AE3" s="62"/>
      <c r="AF3" s="61"/>
      <c r="AG3" s="61"/>
      <c r="AH3" s="61"/>
      <c r="AI3" s="62"/>
      <c r="AJ3" s="61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8"/>
      <c r="AE4" s="63"/>
      <c r="AI4" s="63"/>
    </row>
    <row r="5" spans="2:38" ht="23.25" customHeight="1">
      <c r="B5" s="108" t="s">
        <v>3</v>
      </c>
      <c r="C5" s="108"/>
      <c r="D5" s="96" t="s">
        <v>49</v>
      </c>
      <c r="E5" s="96"/>
      <c r="F5" s="96"/>
      <c r="G5" s="96"/>
      <c r="H5" s="96"/>
      <c r="I5" s="96"/>
      <c r="J5" s="96"/>
      <c r="K5" s="96"/>
      <c r="L5" s="96"/>
      <c r="M5" s="96"/>
      <c r="N5" s="96"/>
      <c r="O5" s="96" t="s">
        <v>59</v>
      </c>
      <c r="P5" s="96"/>
      <c r="Q5" s="96"/>
      <c r="R5" s="96"/>
      <c r="S5" s="96"/>
      <c r="T5" s="96"/>
      <c r="W5" s="103" t="s">
        <v>41</v>
      </c>
      <c r="X5" s="103" t="s">
        <v>9</v>
      </c>
      <c r="Y5" s="103" t="s">
        <v>40</v>
      </c>
      <c r="Z5" s="103" t="s">
        <v>39</v>
      </c>
      <c r="AA5" s="103"/>
      <c r="AB5" s="103"/>
      <c r="AC5" s="103"/>
      <c r="AD5" s="103" t="s">
        <v>38</v>
      </c>
      <c r="AE5" s="103"/>
      <c r="AF5" s="103" t="s">
        <v>36</v>
      </c>
      <c r="AG5" s="103"/>
      <c r="AH5" s="103" t="s">
        <v>37</v>
      </c>
      <c r="AI5" s="103"/>
      <c r="AJ5" s="103" t="s">
        <v>35</v>
      </c>
      <c r="AK5" s="103"/>
      <c r="AL5" s="82"/>
    </row>
    <row r="6" spans="2:38" ht="17.25" customHeight="1">
      <c r="B6" s="104" t="s">
        <v>4</v>
      </c>
      <c r="C6" s="104"/>
      <c r="D6" s="8">
        <v>3</v>
      </c>
      <c r="G6" s="93" t="s">
        <v>47</v>
      </c>
      <c r="H6" s="105">
        <v>43629</v>
      </c>
      <c r="I6" s="106"/>
      <c r="J6" s="106"/>
      <c r="K6" s="106"/>
      <c r="L6" s="106"/>
      <c r="M6" s="106"/>
      <c r="N6" s="106"/>
      <c r="O6" s="107" t="s">
        <v>51</v>
      </c>
      <c r="P6" s="107"/>
      <c r="Q6" s="107"/>
      <c r="R6" s="107"/>
      <c r="S6" s="107"/>
      <c r="T6" s="107"/>
      <c r="W6" s="103"/>
      <c r="X6" s="103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  <c r="AJ6" s="103"/>
      <c r="AK6" s="103"/>
      <c r="AL6" s="82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8"/>
      <c r="Q7" s="3"/>
      <c r="R7" s="3"/>
      <c r="S7" s="3"/>
      <c r="T7" s="3"/>
      <c r="W7" s="103"/>
      <c r="X7" s="103"/>
      <c r="Y7" s="103"/>
      <c r="Z7" s="103"/>
      <c r="AA7" s="103"/>
      <c r="AB7" s="103"/>
      <c r="AC7" s="103"/>
      <c r="AD7" s="103"/>
      <c r="AE7" s="103"/>
      <c r="AF7" s="103"/>
      <c r="AG7" s="103"/>
      <c r="AH7" s="103"/>
      <c r="AI7" s="103"/>
      <c r="AJ7" s="103"/>
      <c r="AK7" s="103"/>
      <c r="AL7" s="82"/>
    </row>
    <row r="8" spans="2:38" ht="44.25" customHeight="1">
      <c r="B8" s="109" t="s">
        <v>5</v>
      </c>
      <c r="C8" s="111" t="s">
        <v>6</v>
      </c>
      <c r="D8" s="113" t="s">
        <v>7</v>
      </c>
      <c r="E8" s="114"/>
      <c r="F8" s="109" t="s">
        <v>8</v>
      </c>
      <c r="G8" s="109" t="s">
        <v>9</v>
      </c>
      <c r="H8" s="122" t="s">
        <v>10</v>
      </c>
      <c r="I8" s="122" t="s">
        <v>11</v>
      </c>
      <c r="J8" s="122" t="s">
        <v>12</v>
      </c>
      <c r="K8" s="122" t="s">
        <v>13</v>
      </c>
      <c r="L8" s="120" t="s">
        <v>14</v>
      </c>
      <c r="M8" s="118" t="s">
        <v>42</v>
      </c>
      <c r="N8" s="119"/>
      <c r="O8" s="120" t="s">
        <v>15</v>
      </c>
      <c r="P8" s="120" t="s">
        <v>16</v>
      </c>
      <c r="Q8" s="109" t="s">
        <v>17</v>
      </c>
      <c r="R8" s="120" t="s">
        <v>18</v>
      </c>
      <c r="S8" s="109" t="s">
        <v>19</v>
      </c>
      <c r="T8" s="109" t="s">
        <v>20</v>
      </c>
      <c r="W8" s="103"/>
      <c r="X8" s="103"/>
      <c r="Y8" s="103"/>
      <c r="Z8" s="64" t="s">
        <v>21</v>
      </c>
      <c r="AA8" s="64" t="s">
        <v>22</v>
      </c>
      <c r="AB8" s="64" t="s">
        <v>23</v>
      </c>
      <c r="AC8" s="64" t="s">
        <v>24</v>
      </c>
      <c r="AD8" s="64" t="s">
        <v>25</v>
      </c>
      <c r="AE8" s="64" t="s">
        <v>24</v>
      </c>
      <c r="AF8" s="64" t="s">
        <v>25</v>
      </c>
      <c r="AG8" s="64" t="s">
        <v>24</v>
      </c>
      <c r="AH8" s="64" t="s">
        <v>25</v>
      </c>
      <c r="AI8" s="64" t="s">
        <v>24</v>
      </c>
      <c r="AJ8" s="64" t="s">
        <v>25</v>
      </c>
      <c r="AK8" s="65" t="s">
        <v>24</v>
      </c>
      <c r="AL8" s="80"/>
    </row>
    <row r="9" spans="2:38" ht="44.25" customHeight="1">
      <c r="B9" s="110"/>
      <c r="C9" s="112"/>
      <c r="D9" s="115"/>
      <c r="E9" s="116"/>
      <c r="F9" s="110"/>
      <c r="G9" s="110"/>
      <c r="H9" s="122"/>
      <c r="I9" s="122"/>
      <c r="J9" s="122"/>
      <c r="K9" s="122"/>
      <c r="L9" s="120"/>
      <c r="M9" s="92" t="s">
        <v>43</v>
      </c>
      <c r="N9" s="92" t="s">
        <v>44</v>
      </c>
      <c r="O9" s="120"/>
      <c r="P9" s="120"/>
      <c r="Q9" s="121"/>
      <c r="R9" s="120"/>
      <c r="S9" s="110"/>
      <c r="T9" s="121"/>
      <c r="V9" s="89"/>
      <c r="W9" s="66" t="str">
        <f>+D5</f>
        <v>Thực hành cơ sở</v>
      </c>
      <c r="X9" s="67">
        <f>+P5</f>
        <v>0</v>
      </c>
      <c r="Y9" s="68">
        <f>+$AH$9+$AJ$9+$AF$9</f>
        <v>27</v>
      </c>
      <c r="Z9" s="62">
        <f>COUNTIF($S$10:$S$97,"Khiển trách")</f>
        <v>0</v>
      </c>
      <c r="AA9" s="62">
        <f>COUNTIF($S$10:$S$97,"Cảnh cáo")</f>
        <v>0</v>
      </c>
      <c r="AB9" s="62">
        <f>COUNTIF($S$10:$S$97,"Đình chỉ thi")</f>
        <v>0</v>
      </c>
      <c r="AC9" s="69">
        <f>+($Z$9+$AA$9+$AB$9)/$Y$9*100%</f>
        <v>0</v>
      </c>
      <c r="AD9" s="62">
        <f>SUM(COUNTIF($S$10:$S$95,"Vắng"),COUNTIF($S$10:$S$95,"Vắng có phép"))</f>
        <v>0</v>
      </c>
      <c r="AE9" s="70">
        <f>+$AD$9/$Y$9</f>
        <v>0</v>
      </c>
      <c r="AF9" s="71">
        <f>COUNTIF($V$10:$V$95,"Thi lại")</f>
        <v>0</v>
      </c>
      <c r="AG9" s="70">
        <f>+$AF$9/$Y$9</f>
        <v>0</v>
      </c>
      <c r="AH9" s="71">
        <f>COUNTIF($V$10:$V$96,"Học lại")</f>
        <v>8</v>
      </c>
      <c r="AI9" s="70">
        <f>+$AH$9/$Y$9</f>
        <v>0.29629629629629628</v>
      </c>
      <c r="AJ9" s="62">
        <f>COUNTIF($V$11:$V$96,"Đạt")</f>
        <v>19</v>
      </c>
      <c r="AK9" s="69">
        <f>+$AJ$9/$Y$9</f>
        <v>0.70370370370370372</v>
      </c>
      <c r="AL9" s="81"/>
    </row>
    <row r="10" spans="2:38" ht="25.5" customHeight="1">
      <c r="B10" s="118" t="s">
        <v>26</v>
      </c>
      <c r="C10" s="123"/>
      <c r="D10" s="123"/>
      <c r="E10" s="123"/>
      <c r="F10" s="123"/>
      <c r="G10" s="119"/>
      <c r="H10" s="10">
        <v>10</v>
      </c>
      <c r="I10" s="10"/>
      <c r="J10" s="10">
        <v>40</v>
      </c>
      <c r="K10" s="10"/>
      <c r="L10" s="11"/>
      <c r="M10" s="12"/>
      <c r="N10" s="12"/>
      <c r="O10" s="12"/>
      <c r="P10" s="59">
        <f>100-(H10+I10+J10+K10)</f>
        <v>50</v>
      </c>
      <c r="Q10" s="110"/>
      <c r="R10" s="13"/>
      <c r="S10" s="13"/>
      <c r="T10" s="110"/>
      <c r="W10" s="61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  <c r="AL10" s="82"/>
    </row>
    <row r="11" spans="2:38" ht="35.1" customHeight="1">
      <c r="B11" s="14">
        <v>1</v>
      </c>
      <c r="C11" s="15" t="s">
        <v>517</v>
      </c>
      <c r="D11" s="16" t="s">
        <v>518</v>
      </c>
      <c r="E11" s="17" t="s">
        <v>64</v>
      </c>
      <c r="F11" s="18" t="s">
        <v>519</v>
      </c>
      <c r="G11" s="15" t="s">
        <v>75</v>
      </c>
      <c r="H11" s="19">
        <v>6.5</v>
      </c>
      <c r="I11" s="19" t="s">
        <v>27</v>
      </c>
      <c r="J11" s="19">
        <v>5</v>
      </c>
      <c r="K11" s="19" t="s">
        <v>27</v>
      </c>
      <c r="L11" s="20"/>
      <c r="M11" s="20"/>
      <c r="N11" s="20"/>
      <c r="O11" s="20"/>
      <c r="P11" s="21">
        <v>2</v>
      </c>
      <c r="Q11" s="22">
        <f t="shared" ref="Q11:Q37" si="0">ROUND(SUMPRODUCT(H11:P11,$H$10:$P$10)/100,1)</f>
        <v>3.7</v>
      </c>
      <c r="R11" s="23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3" t="str">
        <f t="shared" ref="S11:S37" si="1">IF($Q11&lt;4,"Kém",IF(AND($Q11&gt;=4,$Q11&lt;=5.4),"Trung bình yếu",IF(AND($Q11&gt;=5.5,$Q11&lt;=6.9),"Trung bình",IF(AND($Q11&gt;=7,$Q11&lt;=8.4),"Khá",IF(AND($Q11&gt;=8.5,$Q11&lt;=10),"Giỏi","")))))</f>
        <v>Kém</v>
      </c>
      <c r="T11" s="24" t="str">
        <f>+IF(OR($H11=0,$I11=0,$J11=0,$K11=0),"Không đủ ĐKDT","")</f>
        <v/>
      </c>
      <c r="U11" s="3"/>
      <c r="V11" s="90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3"/>
      <c r="X11" s="72"/>
      <c r="Y11" s="72"/>
      <c r="Z11" s="72"/>
      <c r="AA11" s="72"/>
      <c r="AB11" s="72"/>
      <c r="AC11" s="72"/>
      <c r="AD11" s="72"/>
      <c r="AE11" s="72"/>
      <c r="AF11" s="72"/>
      <c r="AG11" s="72"/>
      <c r="AH11" s="72"/>
      <c r="AI11" s="72"/>
      <c r="AJ11" s="72"/>
      <c r="AK11" s="72"/>
      <c r="AL11" s="82"/>
    </row>
    <row r="12" spans="2:38" ht="35.1" customHeight="1">
      <c r="B12" s="25">
        <v>2</v>
      </c>
      <c r="C12" s="26" t="s">
        <v>520</v>
      </c>
      <c r="D12" s="27" t="s">
        <v>521</v>
      </c>
      <c r="E12" s="28" t="s">
        <v>522</v>
      </c>
      <c r="F12" s="29" t="s">
        <v>523</v>
      </c>
      <c r="G12" s="26" t="s">
        <v>89</v>
      </c>
      <c r="H12" s="30">
        <v>7.5</v>
      </c>
      <c r="I12" s="30" t="s">
        <v>27</v>
      </c>
      <c r="J12" s="30">
        <v>7</v>
      </c>
      <c r="K12" s="30" t="s">
        <v>27</v>
      </c>
      <c r="L12" s="31"/>
      <c r="M12" s="31"/>
      <c r="N12" s="31"/>
      <c r="O12" s="31"/>
      <c r="P12" s="32">
        <v>1</v>
      </c>
      <c r="Q12" s="33">
        <f t="shared" si="0"/>
        <v>4.0999999999999996</v>
      </c>
      <c r="R12" s="34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D</v>
      </c>
      <c r="S12" s="35" t="str">
        <f t="shared" si="1"/>
        <v>Trung bình yếu</v>
      </c>
      <c r="T12" s="36" t="str">
        <f>+IF(OR($H12=0,$I12=0,$J12=0,$K12=0),"Không đủ ĐKDT","")</f>
        <v/>
      </c>
      <c r="U12" s="3"/>
      <c r="V12" s="90" t="str">
        <f t="shared" ref="V12:V37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W12" s="73"/>
      <c r="X12" s="72"/>
      <c r="Y12" s="72"/>
      <c r="Z12" s="72"/>
      <c r="AA12" s="64"/>
      <c r="AB12" s="64"/>
      <c r="AC12" s="64"/>
      <c r="AD12" s="64"/>
      <c r="AE12" s="63"/>
      <c r="AF12" s="64"/>
      <c r="AG12" s="64"/>
      <c r="AH12" s="64"/>
      <c r="AI12" s="64"/>
      <c r="AJ12" s="64"/>
      <c r="AK12" s="64"/>
      <c r="AL12" s="80"/>
    </row>
    <row r="13" spans="2:38" ht="35.1" customHeight="1">
      <c r="B13" s="25">
        <v>3</v>
      </c>
      <c r="C13" s="26" t="s">
        <v>524</v>
      </c>
      <c r="D13" s="27" t="s">
        <v>470</v>
      </c>
      <c r="E13" s="28" t="s">
        <v>274</v>
      </c>
      <c r="F13" s="29" t="s">
        <v>525</v>
      </c>
      <c r="G13" s="26" t="s">
        <v>97</v>
      </c>
      <c r="H13" s="30">
        <v>7</v>
      </c>
      <c r="I13" s="30" t="s">
        <v>27</v>
      </c>
      <c r="J13" s="30">
        <v>6</v>
      </c>
      <c r="K13" s="30" t="s">
        <v>27</v>
      </c>
      <c r="L13" s="37"/>
      <c r="M13" s="37"/>
      <c r="N13" s="37"/>
      <c r="O13" s="37"/>
      <c r="P13" s="32">
        <v>3</v>
      </c>
      <c r="Q13" s="33">
        <f t="shared" si="0"/>
        <v>4.5999999999999996</v>
      </c>
      <c r="R13" s="34" t="str">
        <f t="shared" ref="R13:R37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D</v>
      </c>
      <c r="S13" s="35" t="str">
        <f t="shared" si="1"/>
        <v>Trung bình yếu</v>
      </c>
      <c r="T13" s="36" t="str">
        <f t="shared" ref="T13:T37" si="4">+IF(OR($H13=0,$I13=0,$J13=0,$K13=0),"Không đủ ĐKDT","")</f>
        <v/>
      </c>
      <c r="U13" s="3"/>
      <c r="V13" s="90" t="str">
        <f t="shared" si="2"/>
        <v>Đạt</v>
      </c>
      <c r="W13" s="73"/>
      <c r="X13" s="74"/>
      <c r="Y13" s="74"/>
      <c r="Z13" s="91"/>
      <c r="AA13" s="63"/>
      <c r="AB13" s="63"/>
      <c r="AC13" s="63"/>
      <c r="AD13" s="75"/>
      <c r="AE13" s="63"/>
      <c r="AF13" s="76"/>
      <c r="AG13" s="77"/>
      <c r="AH13" s="76"/>
      <c r="AI13" s="77"/>
      <c r="AJ13" s="76"/>
      <c r="AK13" s="63"/>
      <c r="AL13" s="83"/>
    </row>
    <row r="14" spans="2:38" ht="35.1" customHeight="1">
      <c r="B14" s="25">
        <v>4</v>
      </c>
      <c r="C14" s="26" t="s">
        <v>526</v>
      </c>
      <c r="D14" s="27" t="s">
        <v>103</v>
      </c>
      <c r="E14" s="28" t="s">
        <v>81</v>
      </c>
      <c r="F14" s="29" t="s">
        <v>527</v>
      </c>
      <c r="G14" s="26" t="s">
        <v>97</v>
      </c>
      <c r="H14" s="30">
        <v>8.5</v>
      </c>
      <c r="I14" s="30" t="s">
        <v>27</v>
      </c>
      <c r="J14" s="30">
        <v>9</v>
      </c>
      <c r="K14" s="30" t="s">
        <v>27</v>
      </c>
      <c r="L14" s="37"/>
      <c r="M14" s="37"/>
      <c r="N14" s="37"/>
      <c r="O14" s="37"/>
      <c r="P14" s="32">
        <v>8</v>
      </c>
      <c r="Q14" s="33">
        <f t="shared" si="0"/>
        <v>8.5</v>
      </c>
      <c r="R14" s="34" t="str">
        <f t="shared" si="3"/>
        <v>A</v>
      </c>
      <c r="S14" s="35" t="str">
        <f t="shared" si="1"/>
        <v>Giỏi</v>
      </c>
      <c r="T14" s="36" t="str">
        <f t="shared" si="4"/>
        <v/>
      </c>
      <c r="U14" s="3"/>
      <c r="V14" s="90" t="str">
        <f t="shared" si="2"/>
        <v>Đạt</v>
      </c>
      <c r="W14" s="73"/>
      <c r="X14" s="61"/>
      <c r="Y14" s="61"/>
      <c r="Z14" s="61"/>
      <c r="AA14" s="61"/>
      <c r="AB14" s="61"/>
      <c r="AC14" s="61"/>
      <c r="AD14" s="61"/>
      <c r="AE14" s="61"/>
      <c r="AF14" s="61"/>
      <c r="AG14" s="61"/>
      <c r="AH14" s="61"/>
      <c r="AI14" s="61"/>
      <c r="AJ14" s="61"/>
      <c r="AK14" s="61"/>
      <c r="AL14" s="2"/>
    </row>
    <row r="15" spans="2:38" ht="35.1" customHeight="1">
      <c r="B15" s="25">
        <v>5</v>
      </c>
      <c r="C15" s="26" t="s">
        <v>528</v>
      </c>
      <c r="D15" s="27" t="s">
        <v>154</v>
      </c>
      <c r="E15" s="28" t="s">
        <v>529</v>
      </c>
      <c r="F15" s="29" t="s">
        <v>530</v>
      </c>
      <c r="G15" s="26" t="s">
        <v>97</v>
      </c>
      <c r="H15" s="30">
        <v>7</v>
      </c>
      <c r="I15" s="30" t="s">
        <v>27</v>
      </c>
      <c r="J15" s="30">
        <v>6</v>
      </c>
      <c r="K15" s="30" t="s">
        <v>27</v>
      </c>
      <c r="L15" s="37"/>
      <c r="M15" s="37"/>
      <c r="N15" s="37"/>
      <c r="O15" s="37"/>
      <c r="P15" s="32">
        <v>4</v>
      </c>
      <c r="Q15" s="33">
        <f t="shared" si="0"/>
        <v>5.0999999999999996</v>
      </c>
      <c r="R15" s="34" t="str">
        <f t="shared" si="3"/>
        <v>D+</v>
      </c>
      <c r="S15" s="35" t="str">
        <f t="shared" si="1"/>
        <v>Trung bình yếu</v>
      </c>
      <c r="T15" s="36" t="str">
        <f t="shared" si="4"/>
        <v/>
      </c>
      <c r="U15" s="3"/>
      <c r="V15" s="90" t="str">
        <f t="shared" si="2"/>
        <v>Đạt</v>
      </c>
      <c r="W15" s="73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2"/>
    </row>
    <row r="16" spans="2:38" ht="35.1" customHeight="1">
      <c r="B16" s="25">
        <v>6</v>
      </c>
      <c r="C16" s="26" t="s">
        <v>531</v>
      </c>
      <c r="D16" s="27" t="s">
        <v>287</v>
      </c>
      <c r="E16" s="28" t="s">
        <v>100</v>
      </c>
      <c r="F16" s="29" t="s">
        <v>507</v>
      </c>
      <c r="G16" s="26" t="s">
        <v>97</v>
      </c>
      <c r="H16" s="30">
        <v>7</v>
      </c>
      <c r="I16" s="30" t="s">
        <v>27</v>
      </c>
      <c r="J16" s="30">
        <v>6</v>
      </c>
      <c r="K16" s="30" t="s">
        <v>27</v>
      </c>
      <c r="L16" s="37"/>
      <c r="M16" s="37"/>
      <c r="N16" s="37"/>
      <c r="O16" s="37"/>
      <c r="P16" s="32">
        <v>4</v>
      </c>
      <c r="Q16" s="33">
        <f t="shared" si="0"/>
        <v>5.0999999999999996</v>
      </c>
      <c r="R16" s="34" t="str">
        <f t="shared" si="3"/>
        <v>D+</v>
      </c>
      <c r="S16" s="35" t="str">
        <f t="shared" si="1"/>
        <v>Trung bình yếu</v>
      </c>
      <c r="T16" s="36" t="str">
        <f t="shared" si="4"/>
        <v/>
      </c>
      <c r="U16" s="3"/>
      <c r="V16" s="90" t="str">
        <f t="shared" si="2"/>
        <v>Đạt</v>
      </c>
      <c r="W16" s="73"/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2"/>
    </row>
    <row r="17" spans="2:38" ht="35.1" customHeight="1">
      <c r="B17" s="25">
        <v>7</v>
      </c>
      <c r="C17" s="26" t="s">
        <v>532</v>
      </c>
      <c r="D17" s="27" t="s">
        <v>337</v>
      </c>
      <c r="E17" s="28" t="s">
        <v>533</v>
      </c>
      <c r="F17" s="29" t="s">
        <v>534</v>
      </c>
      <c r="G17" s="26" t="s">
        <v>97</v>
      </c>
      <c r="H17" s="30">
        <v>7.5</v>
      </c>
      <c r="I17" s="30" t="s">
        <v>27</v>
      </c>
      <c r="J17" s="30">
        <v>7</v>
      </c>
      <c r="K17" s="30" t="s">
        <v>27</v>
      </c>
      <c r="L17" s="37"/>
      <c r="M17" s="37"/>
      <c r="N17" s="37"/>
      <c r="O17" s="37"/>
      <c r="P17" s="32">
        <v>5</v>
      </c>
      <c r="Q17" s="33">
        <f t="shared" si="0"/>
        <v>6.1</v>
      </c>
      <c r="R17" s="34" t="str">
        <f t="shared" si="3"/>
        <v>C</v>
      </c>
      <c r="S17" s="35" t="str">
        <f t="shared" si="1"/>
        <v>Trung bình</v>
      </c>
      <c r="T17" s="36" t="str">
        <f t="shared" si="4"/>
        <v/>
      </c>
      <c r="U17" s="3"/>
      <c r="V17" s="90" t="str">
        <f t="shared" si="2"/>
        <v>Đạt</v>
      </c>
      <c r="W17" s="73"/>
      <c r="X17" s="61"/>
      <c r="Y17" s="61"/>
      <c r="Z17" s="61"/>
      <c r="AA17" s="61"/>
      <c r="AB17" s="61"/>
      <c r="AC17" s="61"/>
      <c r="AD17" s="61"/>
      <c r="AE17" s="61"/>
      <c r="AF17" s="61"/>
      <c r="AG17" s="61"/>
      <c r="AH17" s="61"/>
      <c r="AI17" s="61"/>
      <c r="AJ17" s="61"/>
      <c r="AK17" s="61"/>
      <c r="AL17" s="2"/>
    </row>
    <row r="18" spans="2:38" ht="35.1" customHeight="1">
      <c r="B18" s="25">
        <v>8</v>
      </c>
      <c r="C18" s="26" t="s">
        <v>535</v>
      </c>
      <c r="D18" s="27" t="s">
        <v>426</v>
      </c>
      <c r="E18" s="28" t="s">
        <v>109</v>
      </c>
      <c r="F18" s="29" t="s">
        <v>536</v>
      </c>
      <c r="G18" s="26" t="s">
        <v>97</v>
      </c>
      <c r="H18" s="30">
        <v>0</v>
      </c>
      <c r="I18" s="30" t="s">
        <v>27</v>
      </c>
      <c r="J18" s="30">
        <v>0</v>
      </c>
      <c r="K18" s="30" t="s">
        <v>27</v>
      </c>
      <c r="L18" s="37"/>
      <c r="M18" s="37"/>
      <c r="N18" s="37"/>
      <c r="O18" s="37"/>
      <c r="P18" s="32" t="s">
        <v>651</v>
      </c>
      <c r="Q18" s="33">
        <f t="shared" si="0"/>
        <v>0</v>
      </c>
      <c r="R18" s="34" t="str">
        <f t="shared" si="3"/>
        <v>F</v>
      </c>
      <c r="S18" s="35" t="str">
        <f t="shared" si="1"/>
        <v>Kém</v>
      </c>
      <c r="T18" s="36" t="str">
        <f t="shared" si="4"/>
        <v>Không đủ ĐKDT</v>
      </c>
      <c r="U18" s="3"/>
      <c r="V18" s="90" t="str">
        <f t="shared" si="2"/>
        <v>Học lại</v>
      </c>
      <c r="W18" s="73"/>
      <c r="X18" s="61"/>
      <c r="Y18" s="61"/>
      <c r="Z18" s="61"/>
      <c r="AA18" s="61"/>
      <c r="AB18" s="61"/>
      <c r="AC18" s="61"/>
      <c r="AD18" s="61"/>
      <c r="AE18" s="61"/>
      <c r="AF18" s="61"/>
      <c r="AG18" s="61"/>
      <c r="AH18" s="61"/>
      <c r="AI18" s="61"/>
      <c r="AJ18" s="61"/>
      <c r="AK18" s="61"/>
      <c r="AL18" s="2"/>
    </row>
    <row r="19" spans="2:38" ht="35.1" customHeight="1">
      <c r="B19" s="25">
        <v>9</v>
      </c>
      <c r="C19" s="26" t="s">
        <v>537</v>
      </c>
      <c r="D19" s="27" t="s">
        <v>538</v>
      </c>
      <c r="E19" s="28" t="s">
        <v>113</v>
      </c>
      <c r="F19" s="29" t="s">
        <v>539</v>
      </c>
      <c r="G19" s="26" t="s">
        <v>75</v>
      </c>
      <c r="H19" s="30">
        <v>6.5</v>
      </c>
      <c r="I19" s="30" t="s">
        <v>27</v>
      </c>
      <c r="J19" s="30">
        <v>5</v>
      </c>
      <c r="K19" s="30" t="s">
        <v>27</v>
      </c>
      <c r="L19" s="37"/>
      <c r="M19" s="37"/>
      <c r="N19" s="37"/>
      <c r="O19" s="37"/>
      <c r="P19" s="32">
        <v>0</v>
      </c>
      <c r="Q19" s="33">
        <f t="shared" si="0"/>
        <v>2.7</v>
      </c>
      <c r="R19" s="34" t="str">
        <f t="shared" si="3"/>
        <v>F</v>
      </c>
      <c r="S19" s="35" t="str">
        <f t="shared" si="1"/>
        <v>Kém</v>
      </c>
      <c r="T19" s="36" t="str">
        <f t="shared" si="4"/>
        <v/>
      </c>
      <c r="U19" s="3"/>
      <c r="V19" s="90" t="str">
        <f t="shared" si="2"/>
        <v>Học lại</v>
      </c>
      <c r="W19" s="73"/>
      <c r="X19" s="61"/>
      <c r="Y19" s="61"/>
      <c r="Z19" s="61"/>
      <c r="AA19" s="61"/>
      <c r="AB19" s="61"/>
      <c r="AC19" s="61"/>
      <c r="AD19" s="61"/>
      <c r="AE19" s="61"/>
      <c r="AF19" s="61"/>
      <c r="AG19" s="61"/>
      <c r="AH19" s="61"/>
      <c r="AI19" s="61"/>
      <c r="AJ19" s="61"/>
      <c r="AK19" s="61"/>
      <c r="AL19" s="2"/>
    </row>
    <row r="20" spans="2:38" ht="35.1" customHeight="1">
      <c r="B20" s="25">
        <v>10</v>
      </c>
      <c r="C20" s="26" t="s">
        <v>540</v>
      </c>
      <c r="D20" s="27" t="s">
        <v>541</v>
      </c>
      <c r="E20" s="28" t="s">
        <v>124</v>
      </c>
      <c r="F20" s="29" t="s">
        <v>542</v>
      </c>
      <c r="G20" s="26" t="s">
        <v>97</v>
      </c>
      <c r="H20" s="30">
        <v>8</v>
      </c>
      <c r="I20" s="30" t="s">
        <v>27</v>
      </c>
      <c r="J20" s="30">
        <v>8</v>
      </c>
      <c r="K20" s="30" t="s">
        <v>27</v>
      </c>
      <c r="L20" s="37"/>
      <c r="M20" s="37"/>
      <c r="N20" s="37"/>
      <c r="O20" s="37"/>
      <c r="P20" s="32">
        <v>2</v>
      </c>
      <c r="Q20" s="33">
        <f t="shared" si="0"/>
        <v>5</v>
      </c>
      <c r="R20" s="34" t="str">
        <f t="shared" si="3"/>
        <v>D+</v>
      </c>
      <c r="S20" s="35" t="str">
        <f t="shared" si="1"/>
        <v>Trung bình yếu</v>
      </c>
      <c r="T20" s="36" t="str">
        <f t="shared" si="4"/>
        <v/>
      </c>
      <c r="U20" s="3"/>
      <c r="V20" s="90" t="str">
        <f t="shared" si="2"/>
        <v>Đạt</v>
      </c>
      <c r="W20" s="73"/>
      <c r="X20" s="61"/>
      <c r="Y20" s="61"/>
      <c r="Z20" s="61"/>
      <c r="AA20" s="61"/>
      <c r="AB20" s="61"/>
      <c r="AC20" s="61"/>
      <c r="AD20" s="61"/>
      <c r="AE20" s="61"/>
      <c r="AF20" s="61"/>
      <c r="AG20" s="61"/>
      <c r="AH20" s="61"/>
      <c r="AI20" s="61"/>
      <c r="AJ20" s="61"/>
      <c r="AK20" s="61"/>
      <c r="AL20" s="2"/>
    </row>
    <row r="21" spans="2:38" ht="35.1" customHeight="1">
      <c r="B21" s="25">
        <v>11</v>
      </c>
      <c r="C21" s="26" t="s">
        <v>543</v>
      </c>
      <c r="D21" s="27" t="s">
        <v>193</v>
      </c>
      <c r="E21" s="28" t="s">
        <v>214</v>
      </c>
      <c r="F21" s="29" t="s">
        <v>145</v>
      </c>
      <c r="G21" s="26" t="s">
        <v>75</v>
      </c>
      <c r="H21" s="30">
        <v>8</v>
      </c>
      <c r="I21" s="30" t="s">
        <v>27</v>
      </c>
      <c r="J21" s="30">
        <v>8</v>
      </c>
      <c r="K21" s="30" t="s">
        <v>27</v>
      </c>
      <c r="L21" s="37"/>
      <c r="M21" s="37"/>
      <c r="N21" s="37"/>
      <c r="O21" s="37"/>
      <c r="P21" s="32">
        <v>6</v>
      </c>
      <c r="Q21" s="33">
        <f t="shared" si="0"/>
        <v>7</v>
      </c>
      <c r="R21" s="34" t="str">
        <f t="shared" si="3"/>
        <v>B</v>
      </c>
      <c r="S21" s="35" t="str">
        <f t="shared" si="1"/>
        <v>Khá</v>
      </c>
      <c r="T21" s="36" t="str">
        <f t="shared" si="4"/>
        <v/>
      </c>
      <c r="U21" s="3"/>
      <c r="V21" s="90" t="str">
        <f t="shared" si="2"/>
        <v>Đạt</v>
      </c>
      <c r="W21" s="73"/>
      <c r="X21" s="61"/>
      <c r="Y21" s="61"/>
      <c r="Z21" s="61"/>
      <c r="AA21" s="61"/>
      <c r="AB21" s="61"/>
      <c r="AC21" s="61"/>
      <c r="AD21" s="61"/>
      <c r="AE21" s="61"/>
      <c r="AF21" s="61"/>
      <c r="AG21" s="61"/>
      <c r="AH21" s="61"/>
      <c r="AI21" s="61"/>
      <c r="AJ21" s="61"/>
      <c r="AK21" s="61"/>
      <c r="AL21" s="2"/>
    </row>
    <row r="22" spans="2:38" ht="35.1" customHeight="1">
      <c r="B22" s="25">
        <v>12</v>
      </c>
      <c r="C22" s="26" t="s">
        <v>544</v>
      </c>
      <c r="D22" s="27" t="s">
        <v>545</v>
      </c>
      <c r="E22" s="28" t="s">
        <v>546</v>
      </c>
      <c r="F22" s="29" t="s">
        <v>547</v>
      </c>
      <c r="G22" s="26" t="s">
        <v>97</v>
      </c>
      <c r="H22" s="30">
        <v>8</v>
      </c>
      <c r="I22" s="30" t="s">
        <v>27</v>
      </c>
      <c r="J22" s="30">
        <v>8</v>
      </c>
      <c r="K22" s="30" t="s">
        <v>27</v>
      </c>
      <c r="L22" s="37"/>
      <c r="M22" s="37"/>
      <c r="N22" s="37"/>
      <c r="O22" s="37"/>
      <c r="P22" s="32">
        <v>3</v>
      </c>
      <c r="Q22" s="33">
        <f t="shared" si="0"/>
        <v>5.5</v>
      </c>
      <c r="R22" s="34" t="str">
        <f t="shared" si="3"/>
        <v>C</v>
      </c>
      <c r="S22" s="35" t="str">
        <f t="shared" si="1"/>
        <v>Trung bình</v>
      </c>
      <c r="T22" s="36" t="str">
        <f t="shared" si="4"/>
        <v/>
      </c>
      <c r="U22" s="3"/>
      <c r="V22" s="90" t="str">
        <f t="shared" si="2"/>
        <v>Đạt</v>
      </c>
      <c r="W22" s="73"/>
      <c r="X22" s="61"/>
      <c r="Y22" s="61"/>
      <c r="Z22" s="61"/>
      <c r="AA22" s="61"/>
      <c r="AB22" s="61"/>
      <c r="AC22" s="61"/>
      <c r="AD22" s="61"/>
      <c r="AE22" s="61"/>
      <c r="AF22" s="61"/>
      <c r="AG22" s="61"/>
      <c r="AH22" s="61"/>
      <c r="AI22" s="61"/>
      <c r="AJ22" s="61"/>
      <c r="AK22" s="61"/>
      <c r="AL22" s="2"/>
    </row>
    <row r="23" spans="2:38" ht="35.1" customHeight="1">
      <c r="B23" s="25">
        <v>13</v>
      </c>
      <c r="C23" s="26" t="s">
        <v>548</v>
      </c>
      <c r="D23" s="27" t="s">
        <v>456</v>
      </c>
      <c r="E23" s="28" t="s">
        <v>549</v>
      </c>
      <c r="F23" s="29" t="s">
        <v>550</v>
      </c>
      <c r="G23" s="26" t="s">
        <v>97</v>
      </c>
      <c r="H23" s="30">
        <v>0</v>
      </c>
      <c r="I23" s="30" t="s">
        <v>27</v>
      </c>
      <c r="J23" s="30">
        <v>0</v>
      </c>
      <c r="K23" s="30" t="s">
        <v>27</v>
      </c>
      <c r="L23" s="37"/>
      <c r="M23" s="37"/>
      <c r="N23" s="37"/>
      <c r="O23" s="37"/>
      <c r="P23" s="32" t="s">
        <v>651</v>
      </c>
      <c r="Q23" s="33">
        <f t="shared" si="0"/>
        <v>0</v>
      </c>
      <c r="R23" s="34" t="str">
        <f t="shared" si="3"/>
        <v>F</v>
      </c>
      <c r="S23" s="35" t="str">
        <f t="shared" si="1"/>
        <v>Kém</v>
      </c>
      <c r="T23" s="36" t="str">
        <f t="shared" si="4"/>
        <v>Không đủ ĐKDT</v>
      </c>
      <c r="U23" s="3"/>
      <c r="V23" s="90" t="str">
        <f t="shared" si="2"/>
        <v>Học lại</v>
      </c>
      <c r="W23" s="73"/>
      <c r="X23" s="61"/>
      <c r="Y23" s="61"/>
      <c r="Z23" s="61"/>
      <c r="AA23" s="61"/>
      <c r="AB23" s="61"/>
      <c r="AC23" s="61"/>
      <c r="AD23" s="61"/>
      <c r="AE23" s="61"/>
      <c r="AF23" s="61"/>
      <c r="AG23" s="61"/>
      <c r="AH23" s="61"/>
      <c r="AI23" s="61"/>
      <c r="AJ23" s="61"/>
      <c r="AK23" s="61"/>
      <c r="AL23" s="2"/>
    </row>
    <row r="24" spans="2:38" ht="35.1" customHeight="1">
      <c r="B24" s="25">
        <v>14</v>
      </c>
      <c r="C24" s="26" t="s">
        <v>551</v>
      </c>
      <c r="D24" s="27" t="s">
        <v>147</v>
      </c>
      <c r="E24" s="28" t="s">
        <v>132</v>
      </c>
      <c r="F24" s="29" t="s">
        <v>542</v>
      </c>
      <c r="G24" s="26" t="s">
        <v>66</v>
      </c>
      <c r="H24" s="30">
        <v>7.5</v>
      </c>
      <c r="I24" s="30" t="s">
        <v>27</v>
      </c>
      <c r="J24" s="30">
        <v>7</v>
      </c>
      <c r="K24" s="30" t="s">
        <v>27</v>
      </c>
      <c r="L24" s="37"/>
      <c r="M24" s="37"/>
      <c r="N24" s="37"/>
      <c r="O24" s="37"/>
      <c r="P24" s="32">
        <v>0</v>
      </c>
      <c r="Q24" s="33">
        <f t="shared" si="0"/>
        <v>3.6</v>
      </c>
      <c r="R24" s="34" t="str">
        <f t="shared" si="3"/>
        <v>F</v>
      </c>
      <c r="S24" s="35" t="str">
        <f t="shared" si="1"/>
        <v>Kém</v>
      </c>
      <c r="T24" s="36" t="str">
        <f t="shared" si="4"/>
        <v/>
      </c>
      <c r="U24" s="3"/>
      <c r="V24" s="90" t="str">
        <f t="shared" si="2"/>
        <v>Học lại</v>
      </c>
      <c r="W24" s="73"/>
      <c r="X24" s="61"/>
      <c r="Y24" s="61"/>
      <c r="Z24" s="61"/>
      <c r="AA24" s="61"/>
      <c r="AB24" s="61"/>
      <c r="AC24" s="61"/>
      <c r="AD24" s="61"/>
      <c r="AE24" s="61"/>
      <c r="AF24" s="61"/>
      <c r="AG24" s="61"/>
      <c r="AH24" s="61"/>
      <c r="AI24" s="61"/>
      <c r="AJ24" s="61"/>
      <c r="AK24" s="61"/>
      <c r="AL24" s="2"/>
    </row>
    <row r="25" spans="2:38" ht="35.1" customHeight="1">
      <c r="B25" s="25">
        <v>15</v>
      </c>
      <c r="C25" s="26" t="s">
        <v>552</v>
      </c>
      <c r="D25" s="27" t="s">
        <v>370</v>
      </c>
      <c r="E25" s="28" t="s">
        <v>553</v>
      </c>
      <c r="F25" s="29" t="s">
        <v>554</v>
      </c>
      <c r="G25" s="26" t="s">
        <v>75</v>
      </c>
      <c r="H25" s="30">
        <v>8</v>
      </c>
      <c r="I25" s="30" t="s">
        <v>27</v>
      </c>
      <c r="J25" s="30">
        <v>8</v>
      </c>
      <c r="K25" s="30" t="s">
        <v>27</v>
      </c>
      <c r="L25" s="37"/>
      <c r="M25" s="37"/>
      <c r="N25" s="37"/>
      <c r="O25" s="37"/>
      <c r="P25" s="32">
        <v>4</v>
      </c>
      <c r="Q25" s="33">
        <f t="shared" si="0"/>
        <v>6</v>
      </c>
      <c r="R25" s="34" t="str">
        <f t="shared" si="3"/>
        <v>C</v>
      </c>
      <c r="S25" s="35" t="str">
        <f t="shared" si="1"/>
        <v>Trung bình</v>
      </c>
      <c r="T25" s="36" t="str">
        <f t="shared" si="4"/>
        <v/>
      </c>
      <c r="U25" s="3"/>
      <c r="V25" s="90" t="str">
        <f t="shared" si="2"/>
        <v>Đạt</v>
      </c>
      <c r="W25" s="73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2"/>
    </row>
    <row r="26" spans="2:38" ht="35.1" customHeight="1">
      <c r="B26" s="25">
        <v>16</v>
      </c>
      <c r="C26" s="26" t="s">
        <v>555</v>
      </c>
      <c r="D26" s="27" t="s">
        <v>434</v>
      </c>
      <c r="E26" s="28" t="s">
        <v>556</v>
      </c>
      <c r="F26" s="29" t="s">
        <v>65</v>
      </c>
      <c r="G26" s="26" t="s">
        <v>66</v>
      </c>
      <c r="H26" s="30">
        <v>7.5</v>
      </c>
      <c r="I26" s="30" t="s">
        <v>27</v>
      </c>
      <c r="J26" s="30">
        <v>7</v>
      </c>
      <c r="K26" s="30" t="s">
        <v>27</v>
      </c>
      <c r="L26" s="37"/>
      <c r="M26" s="37"/>
      <c r="N26" s="37"/>
      <c r="O26" s="37"/>
      <c r="P26" s="32">
        <v>3</v>
      </c>
      <c r="Q26" s="33">
        <f t="shared" si="0"/>
        <v>5.0999999999999996</v>
      </c>
      <c r="R26" s="34" t="str">
        <f t="shared" si="3"/>
        <v>D+</v>
      </c>
      <c r="S26" s="35" t="str">
        <f t="shared" si="1"/>
        <v>Trung bình yếu</v>
      </c>
      <c r="T26" s="36" t="str">
        <f t="shared" si="4"/>
        <v/>
      </c>
      <c r="U26" s="3"/>
      <c r="V26" s="90" t="str">
        <f t="shared" si="2"/>
        <v>Đạt</v>
      </c>
      <c r="W26" s="73"/>
      <c r="X26" s="61"/>
      <c r="Y26" s="61"/>
      <c r="Z26" s="61"/>
      <c r="AA26" s="61"/>
      <c r="AB26" s="61"/>
      <c r="AC26" s="61"/>
      <c r="AD26" s="61"/>
      <c r="AE26" s="61"/>
      <c r="AF26" s="61"/>
      <c r="AG26" s="61"/>
      <c r="AH26" s="61"/>
      <c r="AI26" s="61"/>
      <c r="AJ26" s="61"/>
      <c r="AK26" s="61"/>
      <c r="AL26" s="2"/>
    </row>
    <row r="27" spans="2:38" ht="35.1" customHeight="1">
      <c r="B27" s="25">
        <v>17</v>
      </c>
      <c r="C27" s="26" t="s">
        <v>557</v>
      </c>
      <c r="D27" s="27" t="s">
        <v>558</v>
      </c>
      <c r="E27" s="28" t="s">
        <v>394</v>
      </c>
      <c r="F27" s="29" t="s">
        <v>559</v>
      </c>
      <c r="G27" s="26" t="s">
        <v>75</v>
      </c>
      <c r="H27" s="30">
        <v>0</v>
      </c>
      <c r="I27" s="30" t="s">
        <v>27</v>
      </c>
      <c r="J27" s="30">
        <v>0</v>
      </c>
      <c r="K27" s="30" t="s">
        <v>27</v>
      </c>
      <c r="L27" s="37"/>
      <c r="M27" s="37"/>
      <c r="N27" s="37"/>
      <c r="O27" s="37"/>
      <c r="P27" s="32" t="s">
        <v>651</v>
      </c>
      <c r="Q27" s="33">
        <f t="shared" si="0"/>
        <v>0</v>
      </c>
      <c r="R27" s="34" t="str">
        <f t="shared" si="3"/>
        <v>F</v>
      </c>
      <c r="S27" s="35" t="str">
        <f t="shared" si="1"/>
        <v>Kém</v>
      </c>
      <c r="T27" s="36" t="str">
        <f t="shared" si="4"/>
        <v>Không đủ ĐKDT</v>
      </c>
      <c r="U27" s="3"/>
      <c r="V27" s="90" t="str">
        <f t="shared" si="2"/>
        <v>Học lại</v>
      </c>
      <c r="W27" s="73"/>
      <c r="X27" s="61"/>
      <c r="Y27" s="61"/>
      <c r="Z27" s="61"/>
      <c r="AA27" s="61"/>
      <c r="AB27" s="61"/>
      <c r="AC27" s="61"/>
      <c r="AD27" s="61"/>
      <c r="AE27" s="61"/>
      <c r="AF27" s="61"/>
      <c r="AG27" s="61"/>
      <c r="AH27" s="61"/>
      <c r="AI27" s="61"/>
      <c r="AJ27" s="61"/>
      <c r="AK27" s="61"/>
      <c r="AL27" s="2"/>
    </row>
    <row r="28" spans="2:38" ht="35.1" customHeight="1">
      <c r="B28" s="25">
        <v>18</v>
      </c>
      <c r="C28" s="26" t="s">
        <v>560</v>
      </c>
      <c r="D28" s="27" t="s">
        <v>561</v>
      </c>
      <c r="E28" s="28" t="s">
        <v>562</v>
      </c>
      <c r="F28" s="29" t="s">
        <v>563</v>
      </c>
      <c r="G28" s="26" t="s">
        <v>89</v>
      </c>
      <c r="H28" s="30">
        <v>8</v>
      </c>
      <c r="I28" s="30" t="s">
        <v>27</v>
      </c>
      <c r="J28" s="30">
        <v>8</v>
      </c>
      <c r="K28" s="30" t="s">
        <v>27</v>
      </c>
      <c r="L28" s="37"/>
      <c r="M28" s="37"/>
      <c r="N28" s="37"/>
      <c r="O28" s="37"/>
      <c r="P28" s="32">
        <v>5</v>
      </c>
      <c r="Q28" s="33">
        <f t="shared" si="0"/>
        <v>6.5</v>
      </c>
      <c r="R28" s="34" t="str">
        <f t="shared" si="3"/>
        <v>C+</v>
      </c>
      <c r="S28" s="35" t="str">
        <f t="shared" si="1"/>
        <v>Trung bình</v>
      </c>
      <c r="T28" s="36" t="str">
        <f t="shared" si="4"/>
        <v/>
      </c>
      <c r="U28" s="3"/>
      <c r="V28" s="90" t="str">
        <f t="shared" si="2"/>
        <v>Đạt</v>
      </c>
      <c r="W28" s="73"/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61"/>
      <c r="AI28" s="61"/>
      <c r="AJ28" s="61"/>
      <c r="AK28" s="61"/>
      <c r="AL28" s="2"/>
    </row>
    <row r="29" spans="2:38" ht="35.1" customHeight="1">
      <c r="B29" s="25">
        <v>19</v>
      </c>
      <c r="C29" s="26" t="s">
        <v>564</v>
      </c>
      <c r="D29" s="27" t="s">
        <v>565</v>
      </c>
      <c r="E29" s="28" t="s">
        <v>148</v>
      </c>
      <c r="F29" s="29" t="s">
        <v>566</v>
      </c>
      <c r="G29" s="26" t="s">
        <v>66</v>
      </c>
      <c r="H29" s="30">
        <v>7.5</v>
      </c>
      <c r="I29" s="30" t="s">
        <v>27</v>
      </c>
      <c r="J29" s="30">
        <v>7</v>
      </c>
      <c r="K29" s="30" t="s">
        <v>27</v>
      </c>
      <c r="L29" s="37"/>
      <c r="M29" s="37"/>
      <c r="N29" s="37"/>
      <c r="O29" s="37"/>
      <c r="P29" s="32">
        <v>0</v>
      </c>
      <c r="Q29" s="33">
        <f t="shared" si="0"/>
        <v>3.6</v>
      </c>
      <c r="R29" s="34" t="str">
        <f t="shared" si="3"/>
        <v>F</v>
      </c>
      <c r="S29" s="35" t="str">
        <f t="shared" si="1"/>
        <v>Kém</v>
      </c>
      <c r="T29" s="36" t="str">
        <f t="shared" si="4"/>
        <v/>
      </c>
      <c r="U29" s="3"/>
      <c r="V29" s="90" t="str">
        <f t="shared" si="2"/>
        <v>Học lại</v>
      </c>
      <c r="W29" s="73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2"/>
    </row>
    <row r="30" spans="2:38" ht="35.1" customHeight="1">
      <c r="B30" s="25">
        <v>20</v>
      </c>
      <c r="C30" s="26" t="s">
        <v>567</v>
      </c>
      <c r="D30" s="27" t="s">
        <v>63</v>
      </c>
      <c r="E30" s="28" t="s">
        <v>398</v>
      </c>
      <c r="F30" s="29" t="s">
        <v>568</v>
      </c>
      <c r="G30" s="26" t="s">
        <v>75</v>
      </c>
      <c r="H30" s="30">
        <v>7.5</v>
      </c>
      <c r="I30" s="30" t="s">
        <v>27</v>
      </c>
      <c r="J30" s="30">
        <v>7</v>
      </c>
      <c r="K30" s="30" t="s">
        <v>27</v>
      </c>
      <c r="L30" s="37"/>
      <c r="M30" s="37"/>
      <c r="N30" s="37"/>
      <c r="O30" s="37"/>
      <c r="P30" s="32">
        <v>5</v>
      </c>
      <c r="Q30" s="33">
        <f t="shared" si="0"/>
        <v>6.1</v>
      </c>
      <c r="R30" s="34" t="str">
        <f t="shared" si="3"/>
        <v>C</v>
      </c>
      <c r="S30" s="35" t="str">
        <f t="shared" si="1"/>
        <v>Trung bình</v>
      </c>
      <c r="T30" s="36" t="str">
        <f t="shared" si="4"/>
        <v/>
      </c>
      <c r="U30" s="3"/>
      <c r="V30" s="90" t="str">
        <f t="shared" si="2"/>
        <v>Đạt</v>
      </c>
      <c r="W30" s="73"/>
      <c r="X30" s="61"/>
      <c r="Y30" s="61"/>
      <c r="Z30" s="61"/>
      <c r="AA30" s="61"/>
      <c r="AB30" s="61"/>
      <c r="AC30" s="61"/>
      <c r="AD30" s="61"/>
      <c r="AE30" s="61"/>
      <c r="AF30" s="61"/>
      <c r="AG30" s="61"/>
      <c r="AH30" s="61"/>
      <c r="AI30" s="61"/>
      <c r="AJ30" s="61"/>
      <c r="AK30" s="61"/>
      <c r="AL30" s="2"/>
    </row>
    <row r="31" spans="2:38" ht="35.1" customHeight="1">
      <c r="B31" s="25">
        <v>21</v>
      </c>
      <c r="C31" s="26" t="s">
        <v>569</v>
      </c>
      <c r="D31" s="27" t="s">
        <v>570</v>
      </c>
      <c r="E31" s="28" t="s">
        <v>407</v>
      </c>
      <c r="F31" s="29" t="s">
        <v>96</v>
      </c>
      <c r="G31" s="26" t="s">
        <v>75</v>
      </c>
      <c r="H31" s="30">
        <v>8.5</v>
      </c>
      <c r="I31" s="30" t="s">
        <v>27</v>
      </c>
      <c r="J31" s="30">
        <v>9</v>
      </c>
      <c r="K31" s="30" t="s">
        <v>27</v>
      </c>
      <c r="L31" s="37"/>
      <c r="M31" s="37"/>
      <c r="N31" s="37"/>
      <c r="O31" s="37"/>
      <c r="P31" s="32">
        <v>5</v>
      </c>
      <c r="Q31" s="33">
        <f t="shared" si="0"/>
        <v>7</v>
      </c>
      <c r="R31" s="34" t="str">
        <f t="shared" si="3"/>
        <v>B</v>
      </c>
      <c r="S31" s="35" t="str">
        <f t="shared" si="1"/>
        <v>Khá</v>
      </c>
      <c r="T31" s="36" t="str">
        <f t="shared" si="4"/>
        <v/>
      </c>
      <c r="U31" s="3"/>
      <c r="V31" s="90" t="str">
        <f t="shared" si="2"/>
        <v>Đạt</v>
      </c>
      <c r="W31" s="73"/>
      <c r="X31" s="61"/>
      <c r="Y31" s="61"/>
      <c r="Z31" s="61"/>
      <c r="AA31" s="61"/>
      <c r="AB31" s="61"/>
      <c r="AC31" s="61"/>
      <c r="AD31" s="61"/>
      <c r="AE31" s="61"/>
      <c r="AF31" s="61"/>
      <c r="AG31" s="61"/>
      <c r="AH31" s="61"/>
      <c r="AI31" s="61"/>
      <c r="AJ31" s="61"/>
      <c r="AK31" s="61"/>
      <c r="AL31" s="2"/>
    </row>
    <row r="32" spans="2:38" ht="35.1" customHeight="1">
      <c r="B32" s="25">
        <v>22</v>
      </c>
      <c r="C32" s="26" t="s">
        <v>571</v>
      </c>
      <c r="D32" s="27" t="s">
        <v>95</v>
      </c>
      <c r="E32" s="28" t="s">
        <v>407</v>
      </c>
      <c r="F32" s="29" t="s">
        <v>572</v>
      </c>
      <c r="G32" s="26" t="s">
        <v>66</v>
      </c>
      <c r="H32" s="30">
        <v>8</v>
      </c>
      <c r="I32" s="30" t="s">
        <v>27</v>
      </c>
      <c r="J32" s="30">
        <v>8</v>
      </c>
      <c r="K32" s="30" t="s">
        <v>27</v>
      </c>
      <c r="L32" s="37"/>
      <c r="M32" s="37"/>
      <c r="N32" s="37"/>
      <c r="O32" s="37"/>
      <c r="P32" s="32">
        <v>0</v>
      </c>
      <c r="Q32" s="33">
        <f t="shared" si="0"/>
        <v>4</v>
      </c>
      <c r="R32" s="34" t="str">
        <f t="shared" si="3"/>
        <v>D</v>
      </c>
      <c r="S32" s="35" t="str">
        <f t="shared" si="1"/>
        <v>Trung bình yếu</v>
      </c>
      <c r="T32" s="36" t="str">
        <f t="shared" si="4"/>
        <v/>
      </c>
      <c r="U32" s="3"/>
      <c r="V32" s="90" t="str">
        <f t="shared" si="2"/>
        <v>Đạt</v>
      </c>
      <c r="W32" s="73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2"/>
    </row>
    <row r="33" spans="1:38" ht="35.1" customHeight="1">
      <c r="B33" s="25">
        <v>23</v>
      </c>
      <c r="C33" s="26" t="s">
        <v>573</v>
      </c>
      <c r="D33" s="27" t="s">
        <v>512</v>
      </c>
      <c r="E33" s="28" t="s">
        <v>410</v>
      </c>
      <c r="F33" s="29" t="s">
        <v>318</v>
      </c>
      <c r="G33" s="26" t="s">
        <v>66</v>
      </c>
      <c r="H33" s="30">
        <v>8</v>
      </c>
      <c r="I33" s="30" t="s">
        <v>27</v>
      </c>
      <c r="J33" s="30">
        <v>8</v>
      </c>
      <c r="K33" s="30" t="s">
        <v>27</v>
      </c>
      <c r="L33" s="37"/>
      <c r="M33" s="37"/>
      <c r="N33" s="37"/>
      <c r="O33" s="37"/>
      <c r="P33" s="32">
        <v>4</v>
      </c>
      <c r="Q33" s="33">
        <f t="shared" si="0"/>
        <v>6</v>
      </c>
      <c r="R33" s="34" t="str">
        <f t="shared" si="3"/>
        <v>C</v>
      </c>
      <c r="S33" s="35" t="str">
        <f t="shared" si="1"/>
        <v>Trung bình</v>
      </c>
      <c r="T33" s="36" t="str">
        <f t="shared" si="4"/>
        <v/>
      </c>
      <c r="U33" s="3"/>
      <c r="V33" s="90" t="str">
        <f t="shared" si="2"/>
        <v>Đạt</v>
      </c>
      <c r="W33" s="73"/>
      <c r="X33" s="61"/>
      <c r="Y33" s="61"/>
      <c r="Z33" s="61"/>
      <c r="AA33" s="61"/>
      <c r="AB33" s="61"/>
      <c r="AC33" s="61"/>
      <c r="AD33" s="61"/>
      <c r="AE33" s="61"/>
      <c r="AF33" s="61"/>
      <c r="AG33" s="61"/>
      <c r="AH33" s="61"/>
      <c r="AI33" s="61"/>
      <c r="AJ33" s="61"/>
      <c r="AK33" s="61"/>
      <c r="AL33" s="2"/>
    </row>
    <row r="34" spans="1:38" ht="35.1" customHeight="1">
      <c r="B34" s="25">
        <v>24</v>
      </c>
      <c r="C34" s="26" t="s">
        <v>574</v>
      </c>
      <c r="D34" s="27" t="s">
        <v>287</v>
      </c>
      <c r="E34" s="28" t="s">
        <v>243</v>
      </c>
      <c r="F34" s="29" t="s">
        <v>575</v>
      </c>
      <c r="G34" s="26" t="s">
        <v>97</v>
      </c>
      <c r="H34" s="30">
        <v>0</v>
      </c>
      <c r="I34" s="30" t="s">
        <v>27</v>
      </c>
      <c r="J34" s="30">
        <v>0</v>
      </c>
      <c r="K34" s="30" t="s">
        <v>27</v>
      </c>
      <c r="L34" s="37"/>
      <c r="M34" s="37"/>
      <c r="N34" s="37"/>
      <c r="O34" s="37"/>
      <c r="P34" s="32" t="s">
        <v>651</v>
      </c>
      <c r="Q34" s="33">
        <f t="shared" si="0"/>
        <v>0</v>
      </c>
      <c r="R34" s="34" t="str">
        <f t="shared" si="3"/>
        <v>F</v>
      </c>
      <c r="S34" s="35" t="str">
        <f t="shared" si="1"/>
        <v>Kém</v>
      </c>
      <c r="T34" s="36" t="str">
        <f t="shared" si="4"/>
        <v>Không đủ ĐKDT</v>
      </c>
      <c r="U34" s="3"/>
      <c r="V34" s="90" t="str">
        <f t="shared" si="2"/>
        <v>Học lại</v>
      </c>
      <c r="W34" s="73"/>
      <c r="X34" s="61"/>
      <c r="Y34" s="61"/>
      <c r="Z34" s="61"/>
      <c r="AA34" s="61"/>
      <c r="AB34" s="61"/>
      <c r="AC34" s="61"/>
      <c r="AD34" s="61"/>
      <c r="AE34" s="61"/>
      <c r="AF34" s="61"/>
      <c r="AG34" s="61"/>
      <c r="AH34" s="61"/>
      <c r="AI34" s="61"/>
      <c r="AJ34" s="61"/>
      <c r="AK34" s="61"/>
      <c r="AL34" s="2"/>
    </row>
    <row r="35" spans="1:38" ht="35.1" customHeight="1">
      <c r="B35" s="25">
        <v>25</v>
      </c>
      <c r="C35" s="26" t="s">
        <v>576</v>
      </c>
      <c r="D35" s="27" t="s">
        <v>577</v>
      </c>
      <c r="E35" s="28" t="s">
        <v>247</v>
      </c>
      <c r="F35" s="29" t="s">
        <v>578</v>
      </c>
      <c r="G35" s="26" t="s">
        <v>75</v>
      </c>
      <c r="H35" s="30">
        <v>8</v>
      </c>
      <c r="I35" s="30" t="s">
        <v>27</v>
      </c>
      <c r="J35" s="30">
        <v>8</v>
      </c>
      <c r="K35" s="30" t="s">
        <v>27</v>
      </c>
      <c r="L35" s="37"/>
      <c r="M35" s="37"/>
      <c r="N35" s="37"/>
      <c r="O35" s="37"/>
      <c r="P35" s="32">
        <v>5</v>
      </c>
      <c r="Q35" s="33">
        <f t="shared" si="0"/>
        <v>6.5</v>
      </c>
      <c r="R35" s="34" t="str">
        <f t="shared" si="3"/>
        <v>C+</v>
      </c>
      <c r="S35" s="35" t="str">
        <f t="shared" si="1"/>
        <v>Trung bình</v>
      </c>
      <c r="T35" s="36" t="str">
        <f t="shared" si="4"/>
        <v/>
      </c>
      <c r="U35" s="3"/>
      <c r="V35" s="90" t="str">
        <f t="shared" si="2"/>
        <v>Đạt</v>
      </c>
      <c r="W35" s="73"/>
      <c r="X35" s="61"/>
      <c r="Y35" s="61"/>
      <c r="Z35" s="61"/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1"/>
      <c r="AL35" s="2"/>
    </row>
    <row r="36" spans="1:38" ht="35.1" customHeight="1">
      <c r="B36" s="25">
        <v>26</v>
      </c>
      <c r="C36" s="26" t="s">
        <v>579</v>
      </c>
      <c r="D36" s="27" t="s">
        <v>580</v>
      </c>
      <c r="E36" s="28" t="s">
        <v>165</v>
      </c>
      <c r="F36" s="29" t="s">
        <v>519</v>
      </c>
      <c r="G36" s="26" t="s">
        <v>97</v>
      </c>
      <c r="H36" s="30">
        <v>8</v>
      </c>
      <c r="I36" s="30" t="s">
        <v>27</v>
      </c>
      <c r="J36" s="30">
        <v>9</v>
      </c>
      <c r="K36" s="30" t="s">
        <v>27</v>
      </c>
      <c r="L36" s="37"/>
      <c r="M36" s="37"/>
      <c r="N36" s="37"/>
      <c r="O36" s="37"/>
      <c r="P36" s="32">
        <v>5</v>
      </c>
      <c r="Q36" s="33">
        <f t="shared" si="0"/>
        <v>6.9</v>
      </c>
      <c r="R36" s="34" t="str">
        <f t="shared" si="3"/>
        <v>C+</v>
      </c>
      <c r="S36" s="35" t="str">
        <f t="shared" si="1"/>
        <v>Trung bình</v>
      </c>
      <c r="T36" s="36" t="str">
        <f t="shared" si="4"/>
        <v/>
      </c>
      <c r="U36" s="3"/>
      <c r="V36" s="90" t="str">
        <f t="shared" si="2"/>
        <v>Đạt</v>
      </c>
      <c r="W36" s="73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2"/>
    </row>
    <row r="37" spans="1:38" ht="35.1" customHeight="1">
      <c r="B37" s="25">
        <v>27</v>
      </c>
      <c r="C37" s="26" t="s">
        <v>581</v>
      </c>
      <c r="D37" s="27" t="s">
        <v>213</v>
      </c>
      <c r="E37" s="28" t="s">
        <v>582</v>
      </c>
      <c r="F37" s="29" t="s">
        <v>285</v>
      </c>
      <c r="G37" s="26" t="s">
        <v>89</v>
      </c>
      <c r="H37" s="30">
        <v>8</v>
      </c>
      <c r="I37" s="30" t="s">
        <v>27</v>
      </c>
      <c r="J37" s="30">
        <v>8</v>
      </c>
      <c r="K37" s="30" t="s">
        <v>27</v>
      </c>
      <c r="L37" s="37"/>
      <c r="M37" s="37"/>
      <c r="N37" s="37"/>
      <c r="O37" s="37"/>
      <c r="P37" s="32">
        <v>5</v>
      </c>
      <c r="Q37" s="33">
        <f t="shared" si="0"/>
        <v>6.5</v>
      </c>
      <c r="R37" s="34" t="str">
        <f t="shared" si="3"/>
        <v>C+</v>
      </c>
      <c r="S37" s="35" t="str">
        <f t="shared" si="1"/>
        <v>Trung bình</v>
      </c>
      <c r="T37" s="36" t="str">
        <f t="shared" si="4"/>
        <v/>
      </c>
      <c r="U37" s="3"/>
      <c r="V37" s="90" t="str">
        <f t="shared" si="2"/>
        <v>Đạt</v>
      </c>
      <c r="W37" s="73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2"/>
    </row>
    <row r="38" spans="1:38" ht="7.5" customHeight="1">
      <c r="A38" s="2"/>
      <c r="B38" s="38"/>
      <c r="C38" s="39"/>
      <c r="D38" s="39"/>
      <c r="E38" s="40"/>
      <c r="F38" s="40"/>
      <c r="G38" s="40"/>
      <c r="H38" s="41"/>
      <c r="I38" s="42"/>
      <c r="J38" s="42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3"/>
    </row>
    <row r="39" spans="1:38" ht="16.5">
      <c r="A39" s="2"/>
      <c r="B39" s="124" t="s">
        <v>28</v>
      </c>
      <c r="C39" s="124"/>
      <c r="D39" s="39"/>
      <c r="E39" s="40"/>
      <c r="F39" s="40"/>
      <c r="G39" s="40"/>
      <c r="H39" s="41"/>
      <c r="I39" s="42"/>
      <c r="J39" s="42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3"/>
    </row>
    <row r="40" spans="1:38" ht="16.5" customHeight="1">
      <c r="A40" s="2"/>
      <c r="B40" s="44" t="s">
        <v>29</v>
      </c>
      <c r="C40" s="44"/>
      <c r="D40" s="45">
        <f>+$Y$9</f>
        <v>27</v>
      </c>
      <c r="E40" s="46" t="s">
        <v>30</v>
      </c>
      <c r="F40" s="46"/>
      <c r="G40" s="117" t="s">
        <v>31</v>
      </c>
      <c r="H40" s="117"/>
      <c r="I40" s="117"/>
      <c r="J40" s="117"/>
      <c r="K40" s="117"/>
      <c r="L40" s="117"/>
      <c r="M40" s="117"/>
      <c r="N40" s="117"/>
      <c r="O40" s="117"/>
      <c r="P40" s="47">
        <f>$Y$9 -COUNTIF($T$10:$T$227,"Vắng") -COUNTIF($T$10:$T$227,"Vắng có phép") - COUNTIF($T$10:$T$227,"Đình chỉ thi") - COUNTIF($T$10:$T$227,"Không đủ ĐKDT")</f>
        <v>23</v>
      </c>
      <c r="Q40" s="47"/>
      <c r="R40" s="48"/>
      <c r="S40" s="49"/>
      <c r="T40" s="49" t="s">
        <v>30</v>
      </c>
      <c r="U40" s="3"/>
    </row>
    <row r="41" spans="1:38" ht="16.5" customHeight="1">
      <c r="A41" s="2"/>
      <c r="B41" s="44" t="s">
        <v>32</v>
      </c>
      <c r="C41" s="44"/>
      <c r="D41" s="45">
        <f>+$AJ$9</f>
        <v>19</v>
      </c>
      <c r="E41" s="46" t="s">
        <v>30</v>
      </c>
      <c r="F41" s="46"/>
      <c r="G41" s="117" t="s">
        <v>33</v>
      </c>
      <c r="H41" s="117"/>
      <c r="I41" s="117"/>
      <c r="J41" s="117"/>
      <c r="K41" s="117"/>
      <c r="L41" s="117"/>
      <c r="M41" s="117"/>
      <c r="N41" s="117"/>
      <c r="O41" s="117"/>
      <c r="P41" s="50">
        <f>COUNTIF($T$10:$T$103,"Vắng")</f>
        <v>0</v>
      </c>
      <c r="Q41" s="50"/>
      <c r="R41" s="51"/>
      <c r="S41" s="49"/>
      <c r="T41" s="49" t="s">
        <v>30</v>
      </c>
      <c r="U41" s="3"/>
    </row>
    <row r="42" spans="1:38" ht="16.5" customHeight="1">
      <c r="A42" s="2"/>
      <c r="B42" s="44" t="s">
        <v>45</v>
      </c>
      <c r="C42" s="44"/>
      <c r="D42" s="84">
        <f>COUNTIF(V11:V37,"Học lại")</f>
        <v>8</v>
      </c>
      <c r="E42" s="46" t="s">
        <v>30</v>
      </c>
      <c r="F42" s="46"/>
      <c r="G42" s="117" t="s">
        <v>46</v>
      </c>
      <c r="H42" s="117"/>
      <c r="I42" s="117"/>
      <c r="J42" s="117"/>
      <c r="K42" s="117"/>
      <c r="L42" s="117"/>
      <c r="M42" s="117"/>
      <c r="N42" s="117"/>
      <c r="O42" s="117"/>
      <c r="P42" s="47">
        <f>COUNTIF($T$10:$T$103,"Vắng có phép")</f>
        <v>0</v>
      </c>
      <c r="Q42" s="47"/>
      <c r="R42" s="48"/>
      <c r="S42" s="49"/>
      <c r="T42" s="49" t="s">
        <v>30</v>
      </c>
      <c r="U42" s="3"/>
    </row>
    <row r="43" spans="1:38" ht="3" customHeight="1">
      <c r="A43" s="2"/>
      <c r="B43" s="38"/>
      <c r="C43" s="39"/>
      <c r="D43" s="39"/>
      <c r="E43" s="40"/>
      <c r="F43" s="40"/>
      <c r="G43" s="40"/>
      <c r="H43" s="41"/>
      <c r="I43" s="42"/>
      <c r="J43" s="42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3"/>
    </row>
    <row r="44" spans="1:38">
      <c r="B44" s="85" t="s">
        <v>34</v>
      </c>
      <c r="C44" s="85"/>
      <c r="D44" s="86">
        <f>COUNTIF(V11:V37,"Thi lại")</f>
        <v>0</v>
      </c>
      <c r="E44" s="87" t="s">
        <v>30</v>
      </c>
      <c r="F44" s="3"/>
      <c r="G44" s="3"/>
      <c r="H44" s="3"/>
      <c r="I44" s="3"/>
      <c r="J44" s="125"/>
      <c r="K44" s="125"/>
      <c r="L44" s="125"/>
      <c r="M44" s="125"/>
      <c r="N44" s="125"/>
      <c r="O44" s="125"/>
      <c r="P44" s="125"/>
      <c r="Q44" s="125"/>
      <c r="R44" s="125"/>
      <c r="S44" s="125"/>
      <c r="T44" s="125"/>
      <c r="U44" s="3"/>
    </row>
    <row r="45" spans="1:38">
      <c r="B45" s="85"/>
      <c r="C45" s="85"/>
      <c r="D45" s="86"/>
      <c r="E45" s="87"/>
      <c r="F45" s="3"/>
      <c r="G45" s="3"/>
      <c r="H45" s="3"/>
      <c r="I45" s="3"/>
      <c r="J45" s="125"/>
      <c r="K45" s="125"/>
      <c r="L45" s="125"/>
      <c r="M45" s="125"/>
      <c r="N45" s="125"/>
      <c r="O45" s="125"/>
      <c r="P45" s="125"/>
      <c r="Q45" s="125"/>
      <c r="R45" s="125"/>
      <c r="S45" s="125"/>
      <c r="T45" s="125"/>
      <c r="U45" s="3"/>
    </row>
    <row r="46" spans="1:38">
      <c r="A46" s="52"/>
      <c r="B46" s="126"/>
      <c r="C46" s="126"/>
      <c r="D46" s="126"/>
      <c r="E46" s="126"/>
      <c r="F46" s="126"/>
      <c r="G46" s="126"/>
      <c r="H46" s="126"/>
      <c r="I46" s="53"/>
      <c r="J46" s="127"/>
      <c r="K46" s="127"/>
      <c r="L46" s="127"/>
      <c r="M46" s="127"/>
      <c r="N46" s="127"/>
      <c r="O46" s="127"/>
      <c r="P46" s="127"/>
      <c r="Q46" s="127"/>
      <c r="R46" s="127"/>
      <c r="S46" s="127"/>
      <c r="T46" s="127"/>
      <c r="U46" s="3"/>
    </row>
    <row r="47" spans="1:38" ht="4.5" customHeight="1">
      <c r="A47" s="2"/>
      <c r="B47" s="38"/>
      <c r="C47" s="54"/>
      <c r="D47" s="54"/>
      <c r="E47" s="55"/>
      <c r="F47" s="55"/>
      <c r="G47" s="55"/>
      <c r="H47" s="56"/>
      <c r="I47" s="57"/>
      <c r="J47" s="57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38" s="2" customFormat="1">
      <c r="B48" s="126"/>
      <c r="C48" s="126"/>
      <c r="D48" s="128"/>
      <c r="E48" s="128"/>
      <c r="F48" s="128"/>
      <c r="G48" s="128"/>
      <c r="H48" s="128"/>
      <c r="I48" s="57"/>
      <c r="J48" s="57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3"/>
      <c r="V48" s="61"/>
      <c r="W48" s="60"/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60"/>
    </row>
    <row r="49" spans="1:38" s="2" customFormat="1">
      <c r="A49" s="1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61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60"/>
      <c r="AI49" s="60"/>
      <c r="AJ49" s="60"/>
      <c r="AK49" s="60"/>
      <c r="AL49" s="60"/>
    </row>
    <row r="50" spans="1:38" s="2" customFormat="1">
      <c r="A50" s="1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61"/>
      <c r="W50" s="60"/>
      <c r="X50" s="60"/>
      <c r="Y50" s="60"/>
      <c r="Z50" s="60"/>
      <c r="AA50" s="60"/>
      <c r="AB50" s="60"/>
      <c r="AC50" s="60"/>
      <c r="AD50" s="60"/>
      <c r="AE50" s="60"/>
      <c r="AF50" s="60"/>
      <c r="AG50" s="60"/>
      <c r="AH50" s="60"/>
      <c r="AI50" s="60"/>
      <c r="AJ50" s="60"/>
      <c r="AK50" s="60"/>
      <c r="AL50" s="60"/>
    </row>
    <row r="51" spans="1:38" s="2" customFormat="1">
      <c r="A51" s="1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61"/>
      <c r="W51" s="60"/>
      <c r="X51" s="60"/>
      <c r="Y51" s="60"/>
      <c r="Z51" s="60"/>
      <c r="AA51" s="60"/>
      <c r="AB51" s="60"/>
      <c r="AC51" s="60"/>
      <c r="AD51" s="60"/>
      <c r="AE51" s="60"/>
      <c r="AF51" s="60"/>
      <c r="AG51" s="60"/>
      <c r="AH51" s="60"/>
      <c r="AI51" s="60"/>
      <c r="AJ51" s="60"/>
      <c r="AK51" s="60"/>
      <c r="AL51" s="60"/>
    </row>
    <row r="52" spans="1:38" s="2" customFormat="1" ht="9.75" customHeight="1">
      <c r="A52" s="1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61"/>
      <c r="W52" s="60"/>
      <c r="X52" s="60"/>
      <c r="Y52" s="60"/>
      <c r="Z52" s="60"/>
      <c r="AA52" s="60"/>
      <c r="AB52" s="60"/>
      <c r="AC52" s="60"/>
      <c r="AD52" s="60"/>
      <c r="AE52" s="60"/>
      <c r="AF52" s="60"/>
      <c r="AG52" s="60"/>
      <c r="AH52" s="60"/>
      <c r="AI52" s="60"/>
      <c r="AJ52" s="60"/>
      <c r="AK52" s="60"/>
      <c r="AL52" s="60"/>
    </row>
    <row r="53" spans="1:38" s="2" customFormat="1" ht="3.75" customHeight="1">
      <c r="A53" s="1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61"/>
      <c r="W53" s="60"/>
      <c r="X53" s="60"/>
      <c r="Y53" s="60"/>
      <c r="Z53" s="60"/>
      <c r="AA53" s="60"/>
      <c r="AB53" s="60"/>
      <c r="AC53" s="60"/>
      <c r="AD53" s="60"/>
      <c r="AE53" s="60"/>
      <c r="AF53" s="60"/>
      <c r="AG53" s="60"/>
      <c r="AH53" s="60"/>
      <c r="AI53" s="60"/>
      <c r="AJ53" s="60"/>
      <c r="AK53" s="60"/>
      <c r="AL53" s="60"/>
    </row>
    <row r="54" spans="1:38" s="2" customFormat="1" ht="18" customHeight="1">
      <c r="A54" s="1"/>
      <c r="B54" s="130"/>
      <c r="C54" s="130"/>
      <c r="D54" s="130"/>
      <c r="E54" s="130"/>
      <c r="F54" s="130"/>
      <c r="G54" s="130"/>
      <c r="H54" s="130"/>
      <c r="I54" s="130"/>
      <c r="J54" s="130"/>
      <c r="K54" s="130"/>
      <c r="L54" s="130"/>
      <c r="M54" s="130"/>
      <c r="N54" s="130"/>
      <c r="O54" s="130"/>
      <c r="P54" s="130"/>
      <c r="Q54" s="130"/>
      <c r="R54" s="130"/>
      <c r="S54" s="130"/>
      <c r="T54" s="130"/>
      <c r="U54" s="3"/>
      <c r="V54" s="61"/>
      <c r="W54" s="60"/>
      <c r="X54" s="60"/>
      <c r="Y54" s="60"/>
      <c r="Z54" s="60"/>
      <c r="AA54" s="60"/>
      <c r="AB54" s="60"/>
      <c r="AC54" s="60"/>
      <c r="AD54" s="60"/>
      <c r="AE54" s="60"/>
      <c r="AF54" s="60"/>
      <c r="AG54" s="60"/>
      <c r="AH54" s="60"/>
      <c r="AI54" s="60"/>
      <c r="AJ54" s="60"/>
      <c r="AK54" s="60"/>
      <c r="AL54" s="60"/>
    </row>
    <row r="55" spans="1:38" s="2" customFormat="1" ht="4.5" customHeight="1">
      <c r="A55" s="1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61"/>
      <c r="W55" s="60"/>
      <c r="X55" s="60"/>
      <c r="Y55" s="60"/>
      <c r="Z55" s="60"/>
      <c r="AA55" s="60"/>
      <c r="AB55" s="60"/>
      <c r="AC55" s="60"/>
      <c r="AD55" s="60"/>
      <c r="AE55" s="60"/>
      <c r="AF55" s="60"/>
      <c r="AG55" s="60"/>
      <c r="AH55" s="60"/>
      <c r="AI55" s="60"/>
      <c r="AJ55" s="60"/>
      <c r="AK55" s="60"/>
      <c r="AL55" s="60"/>
    </row>
    <row r="56" spans="1:38" s="2" customFormat="1" ht="36.75" customHeight="1">
      <c r="A56" s="1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61"/>
      <c r="W56" s="60"/>
      <c r="X56" s="60"/>
      <c r="Y56" s="60"/>
      <c r="Z56" s="60"/>
      <c r="AA56" s="60"/>
      <c r="AB56" s="60"/>
      <c r="AC56" s="60"/>
      <c r="AD56" s="60"/>
      <c r="AE56" s="60"/>
      <c r="AF56" s="60"/>
      <c r="AG56" s="60"/>
      <c r="AH56" s="60"/>
      <c r="AI56" s="60"/>
      <c r="AJ56" s="60"/>
      <c r="AK56" s="60"/>
      <c r="AL56" s="60"/>
    </row>
    <row r="57" spans="1:38" ht="38.25" customHeight="1">
      <c r="B57" s="131"/>
      <c r="C57" s="126"/>
      <c r="D57" s="126"/>
      <c r="E57" s="126"/>
      <c r="F57" s="126"/>
      <c r="G57" s="126"/>
      <c r="H57" s="131"/>
      <c r="I57" s="131"/>
      <c r="J57" s="131"/>
      <c r="K57" s="131"/>
      <c r="L57" s="131"/>
      <c r="M57" s="131"/>
      <c r="N57" s="132"/>
      <c r="O57" s="132"/>
      <c r="P57" s="132"/>
      <c r="Q57" s="132"/>
      <c r="R57" s="132"/>
      <c r="S57" s="132"/>
      <c r="T57" s="132"/>
    </row>
    <row r="58" spans="1:38">
      <c r="B58" s="38"/>
      <c r="C58" s="54"/>
      <c r="D58" s="54"/>
      <c r="E58" s="55"/>
      <c r="F58" s="55"/>
      <c r="G58" s="55"/>
      <c r="H58" s="56"/>
      <c r="I58" s="57"/>
      <c r="J58" s="57"/>
      <c r="K58" s="3"/>
      <c r="L58" s="3"/>
      <c r="M58" s="3"/>
      <c r="N58" s="3"/>
      <c r="O58" s="3"/>
      <c r="P58" s="3"/>
      <c r="Q58" s="3"/>
      <c r="R58" s="3"/>
      <c r="S58" s="3"/>
      <c r="T58" s="3"/>
    </row>
    <row r="59" spans="1:38">
      <c r="B59" s="126"/>
      <c r="C59" s="126"/>
      <c r="D59" s="128"/>
      <c r="E59" s="128"/>
      <c r="F59" s="128"/>
      <c r="G59" s="128"/>
      <c r="H59" s="128"/>
      <c r="I59" s="57"/>
      <c r="J59" s="57"/>
      <c r="K59" s="43"/>
      <c r="L59" s="43"/>
      <c r="M59" s="43"/>
      <c r="N59" s="43"/>
      <c r="O59" s="43"/>
      <c r="P59" s="43"/>
      <c r="Q59" s="43"/>
      <c r="R59" s="43"/>
      <c r="S59" s="43"/>
      <c r="T59" s="43"/>
    </row>
    <row r="60" spans="1:38"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</row>
    <row r="65" spans="2:20">
      <c r="B65" s="129"/>
      <c r="C65" s="129"/>
      <c r="D65" s="129"/>
      <c r="E65" s="129"/>
      <c r="F65" s="129"/>
      <c r="G65" s="129"/>
      <c r="H65" s="129"/>
      <c r="I65" s="129"/>
      <c r="J65" s="129"/>
      <c r="K65" s="129"/>
      <c r="L65" s="129"/>
      <c r="M65" s="129"/>
      <c r="N65" s="129"/>
      <c r="O65" s="129"/>
      <c r="P65" s="129"/>
      <c r="Q65" s="129"/>
      <c r="R65" s="129"/>
      <c r="S65" s="129"/>
      <c r="T65" s="129"/>
    </row>
  </sheetData>
  <sheetProtection formatCells="0" formatColumns="0" formatRows="0" insertColumns="0" insertRows="0" insertHyperlinks="0" deleteColumns="0" deleteRows="0" sort="0" autoFilter="0" pivotTables="0"/>
  <autoFilter ref="A9:AL37">
    <filterColumn colId="3" showButton="0"/>
  </autoFilter>
  <mergeCells count="58">
    <mergeCell ref="H1:K1"/>
    <mergeCell ref="L1:T1"/>
    <mergeCell ref="B2:G2"/>
    <mergeCell ref="H2:T2"/>
    <mergeCell ref="B3:G3"/>
    <mergeCell ref="H3:T3"/>
    <mergeCell ref="AF5:AG7"/>
    <mergeCell ref="AH5:AI7"/>
    <mergeCell ref="AJ5:AK7"/>
    <mergeCell ref="B6:C6"/>
    <mergeCell ref="H6:N6"/>
    <mergeCell ref="O6:T6"/>
    <mergeCell ref="B5:C5"/>
    <mergeCell ref="W5:W8"/>
    <mergeCell ref="X5:X8"/>
    <mergeCell ref="Y5:Y8"/>
    <mergeCell ref="Z5:AC7"/>
    <mergeCell ref="AD5:AE7"/>
    <mergeCell ref="B8:B9"/>
    <mergeCell ref="C8:C9"/>
    <mergeCell ref="D8:E9"/>
    <mergeCell ref="F8:F9"/>
    <mergeCell ref="G42:O42"/>
    <mergeCell ref="M8:N8"/>
    <mergeCell ref="O8:O9"/>
    <mergeCell ref="P8:P9"/>
    <mergeCell ref="Q8:Q10"/>
    <mergeCell ref="G8:G9"/>
    <mergeCell ref="H8:H9"/>
    <mergeCell ref="I8:I9"/>
    <mergeCell ref="J8:J9"/>
    <mergeCell ref="K8:K9"/>
    <mergeCell ref="L8:L9"/>
    <mergeCell ref="T8:T10"/>
    <mergeCell ref="B10:G10"/>
    <mergeCell ref="B39:C39"/>
    <mergeCell ref="G40:O40"/>
    <mergeCell ref="G41:O41"/>
    <mergeCell ref="R8:R9"/>
    <mergeCell ref="S8:S9"/>
    <mergeCell ref="J44:T44"/>
    <mergeCell ref="J45:T45"/>
    <mergeCell ref="B46:H46"/>
    <mergeCell ref="J46:T46"/>
    <mergeCell ref="B48:C48"/>
    <mergeCell ref="D48:H48"/>
    <mergeCell ref="N65:T65"/>
    <mergeCell ref="B54:C54"/>
    <mergeCell ref="D54:I54"/>
    <mergeCell ref="J54:T54"/>
    <mergeCell ref="B57:G57"/>
    <mergeCell ref="H57:M57"/>
    <mergeCell ref="N57:T57"/>
    <mergeCell ref="B59:C59"/>
    <mergeCell ref="D59:H59"/>
    <mergeCell ref="B65:D65"/>
    <mergeCell ref="E65:G65"/>
    <mergeCell ref="H65:M65"/>
  </mergeCells>
  <conditionalFormatting sqref="H11:P37">
    <cfRule type="cellIs" dxfId="3" priority="2" operator="greaterThan">
      <formula>10</formula>
    </cfRule>
  </conditionalFormatting>
  <conditionalFormatting sqref="C1:C1048576">
    <cfRule type="duplicateValues" dxfId="2" priority="1"/>
  </conditionalFormatting>
  <dataValidations count="1">
    <dataValidation allowBlank="1" showInputMessage="1" showErrorMessage="1" errorTitle="Không xóa dữ liệu" error="Không xóa dữ liệu" prompt="Không xóa dữ liệu" sqref="D42 V11:W37 W5:AK9 X3:AK4 AL3:AL9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1:AL65"/>
  <sheetViews>
    <sheetView topLeftCell="B1" workbookViewId="0">
      <pane ySplit="4" topLeftCell="A16" activePane="bottomLeft" state="frozen"/>
      <selection activeCell="A6" sqref="A6:XFD6"/>
      <selection pane="bottomLeft" activeCell="B45" sqref="A45:XFD65"/>
    </sheetView>
  </sheetViews>
  <sheetFormatPr defaultColWidth="9" defaultRowHeight="15.75"/>
  <cols>
    <col min="1" max="1" width="1.25" style="1" hidden="1" customWidth="1"/>
    <col min="2" max="2" width="4" style="1" customWidth="1"/>
    <col min="3" max="3" width="10.625" style="1" customWidth="1"/>
    <col min="4" max="4" width="13.375" style="1" customWidth="1"/>
    <col min="5" max="5" width="7.25" style="1" customWidth="1"/>
    <col min="6" max="6" width="9.375" style="1" hidden="1" customWidth="1"/>
    <col min="7" max="7" width="12.125" style="1" customWidth="1"/>
    <col min="8" max="8" width="7.875" style="1" customWidth="1"/>
    <col min="9" max="9" width="4.375" style="1" hidden="1" customWidth="1"/>
    <col min="10" max="10" width="8.5" style="1" customWidth="1"/>
    <col min="11" max="11" width="4.375" style="1" hidden="1" customWidth="1"/>
    <col min="12" max="12" width="4.5" style="1" hidden="1" customWidth="1"/>
    <col min="13" max="13" width="5.625" style="1" hidden="1" customWidth="1"/>
    <col min="14" max="14" width="9.75" style="1" hidden="1" customWidth="1"/>
    <col min="15" max="15" width="9" style="1" hidden="1" customWidth="1"/>
    <col min="16" max="16" width="6.87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5.5" style="1" customWidth="1"/>
    <col min="21" max="21" width="6.5" style="1" customWidth="1"/>
    <col min="22" max="22" width="6.5" style="61" customWidth="1"/>
    <col min="23" max="38" width="9" style="60"/>
    <col min="39" max="16384" width="9" style="1"/>
  </cols>
  <sheetData>
    <row r="1" spans="2:38" ht="26.25" hidden="1">
      <c r="H1" s="98" t="s">
        <v>0</v>
      </c>
      <c r="I1" s="98"/>
      <c r="J1" s="98"/>
      <c r="K1" s="98"/>
      <c r="L1" s="98" t="s">
        <v>56</v>
      </c>
      <c r="M1" s="98"/>
      <c r="N1" s="98"/>
      <c r="O1" s="98"/>
      <c r="P1" s="98"/>
      <c r="Q1" s="98"/>
      <c r="R1" s="98"/>
      <c r="S1" s="98"/>
      <c r="T1" s="98"/>
    </row>
    <row r="2" spans="2:38" ht="27.75" customHeight="1">
      <c r="B2" s="99" t="s">
        <v>1</v>
      </c>
      <c r="C2" s="99"/>
      <c r="D2" s="99"/>
      <c r="E2" s="99"/>
      <c r="F2" s="99"/>
      <c r="G2" s="99"/>
      <c r="H2" s="133" t="s">
        <v>650</v>
      </c>
      <c r="I2" s="133"/>
      <c r="J2" s="133"/>
      <c r="K2" s="133"/>
      <c r="L2" s="133"/>
      <c r="M2" s="133"/>
      <c r="N2" s="133"/>
      <c r="O2" s="133"/>
      <c r="P2" s="133"/>
      <c r="Q2" s="133"/>
      <c r="R2" s="133"/>
      <c r="S2" s="133"/>
      <c r="T2" s="133"/>
      <c r="U2" s="3"/>
    </row>
    <row r="3" spans="2:38" ht="25.5" customHeight="1">
      <c r="B3" s="101" t="s">
        <v>2</v>
      </c>
      <c r="C3" s="101"/>
      <c r="D3" s="101"/>
      <c r="E3" s="101"/>
      <c r="F3" s="101"/>
      <c r="G3" s="101"/>
      <c r="H3" s="102" t="s">
        <v>48</v>
      </c>
      <c r="I3" s="102"/>
      <c r="J3" s="102"/>
      <c r="K3" s="102"/>
      <c r="L3" s="102"/>
      <c r="M3" s="102"/>
      <c r="N3" s="102"/>
      <c r="O3" s="102"/>
      <c r="P3" s="102"/>
      <c r="Q3" s="102"/>
      <c r="R3" s="102"/>
      <c r="S3" s="102"/>
      <c r="T3" s="102"/>
      <c r="U3" s="4"/>
      <c r="V3" s="88"/>
      <c r="AD3" s="61"/>
      <c r="AE3" s="62"/>
      <c r="AF3" s="61"/>
      <c r="AG3" s="61"/>
      <c r="AH3" s="61"/>
      <c r="AI3" s="62"/>
      <c r="AJ3" s="61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8"/>
      <c r="AE4" s="63"/>
      <c r="AI4" s="63"/>
    </row>
    <row r="5" spans="2:38" ht="23.25" customHeight="1">
      <c r="B5" s="108" t="s">
        <v>3</v>
      </c>
      <c r="C5" s="108"/>
      <c r="D5" s="96" t="s">
        <v>49</v>
      </c>
      <c r="E5" s="96"/>
      <c r="F5" s="96"/>
      <c r="G5" s="96"/>
      <c r="H5" s="96"/>
      <c r="I5" s="96"/>
      <c r="J5" s="96"/>
      <c r="K5" s="96"/>
      <c r="L5" s="96"/>
      <c r="M5" s="96"/>
      <c r="N5" s="96"/>
      <c r="O5" s="96" t="s">
        <v>50</v>
      </c>
      <c r="P5" s="96"/>
      <c r="Q5" s="96"/>
      <c r="R5" s="96"/>
      <c r="S5" s="96"/>
      <c r="T5" s="96"/>
      <c r="W5" s="103" t="s">
        <v>41</v>
      </c>
      <c r="X5" s="103" t="s">
        <v>9</v>
      </c>
      <c r="Y5" s="103" t="s">
        <v>40</v>
      </c>
      <c r="Z5" s="103" t="s">
        <v>39</v>
      </c>
      <c r="AA5" s="103"/>
      <c r="AB5" s="103"/>
      <c r="AC5" s="103"/>
      <c r="AD5" s="103" t="s">
        <v>38</v>
      </c>
      <c r="AE5" s="103"/>
      <c r="AF5" s="103" t="s">
        <v>36</v>
      </c>
      <c r="AG5" s="103"/>
      <c r="AH5" s="103" t="s">
        <v>37</v>
      </c>
      <c r="AI5" s="103"/>
      <c r="AJ5" s="103" t="s">
        <v>35</v>
      </c>
      <c r="AK5" s="103"/>
      <c r="AL5" s="82"/>
    </row>
    <row r="6" spans="2:38" ht="17.25" customHeight="1">
      <c r="B6" s="104" t="s">
        <v>4</v>
      </c>
      <c r="C6" s="104"/>
      <c r="D6" s="8">
        <v>3</v>
      </c>
      <c r="G6" s="93" t="s">
        <v>47</v>
      </c>
      <c r="H6" s="105">
        <v>43630</v>
      </c>
      <c r="I6" s="106"/>
      <c r="J6" s="106"/>
      <c r="K6" s="106"/>
      <c r="L6" s="106"/>
      <c r="M6" s="106"/>
      <c r="N6" s="106"/>
      <c r="O6" s="107" t="s">
        <v>55</v>
      </c>
      <c r="P6" s="107"/>
      <c r="Q6" s="107"/>
      <c r="R6" s="107"/>
      <c r="S6" s="107"/>
      <c r="T6" s="107"/>
      <c r="W6" s="103"/>
      <c r="X6" s="103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  <c r="AJ6" s="103"/>
      <c r="AK6" s="103"/>
      <c r="AL6" s="82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8"/>
      <c r="Q7" s="3"/>
      <c r="R7" s="3"/>
      <c r="S7" s="3"/>
      <c r="T7" s="3"/>
      <c r="W7" s="103"/>
      <c r="X7" s="103"/>
      <c r="Y7" s="103"/>
      <c r="Z7" s="103"/>
      <c r="AA7" s="103"/>
      <c r="AB7" s="103"/>
      <c r="AC7" s="103"/>
      <c r="AD7" s="103"/>
      <c r="AE7" s="103"/>
      <c r="AF7" s="103"/>
      <c r="AG7" s="103"/>
      <c r="AH7" s="103"/>
      <c r="AI7" s="103"/>
      <c r="AJ7" s="103"/>
      <c r="AK7" s="103"/>
      <c r="AL7" s="82"/>
    </row>
    <row r="8" spans="2:38" ht="44.25" customHeight="1">
      <c r="B8" s="109" t="s">
        <v>5</v>
      </c>
      <c r="C8" s="111" t="s">
        <v>6</v>
      </c>
      <c r="D8" s="113" t="s">
        <v>7</v>
      </c>
      <c r="E8" s="114"/>
      <c r="F8" s="109" t="s">
        <v>8</v>
      </c>
      <c r="G8" s="109" t="s">
        <v>9</v>
      </c>
      <c r="H8" s="122" t="s">
        <v>10</v>
      </c>
      <c r="I8" s="122" t="s">
        <v>11</v>
      </c>
      <c r="J8" s="122" t="s">
        <v>12</v>
      </c>
      <c r="K8" s="122" t="s">
        <v>13</v>
      </c>
      <c r="L8" s="120" t="s">
        <v>14</v>
      </c>
      <c r="M8" s="118" t="s">
        <v>42</v>
      </c>
      <c r="N8" s="119"/>
      <c r="O8" s="120" t="s">
        <v>15</v>
      </c>
      <c r="P8" s="120" t="s">
        <v>16</v>
      </c>
      <c r="Q8" s="109" t="s">
        <v>17</v>
      </c>
      <c r="R8" s="120" t="s">
        <v>18</v>
      </c>
      <c r="S8" s="109" t="s">
        <v>19</v>
      </c>
      <c r="T8" s="109" t="s">
        <v>20</v>
      </c>
      <c r="W8" s="103"/>
      <c r="X8" s="103"/>
      <c r="Y8" s="103"/>
      <c r="Z8" s="64" t="s">
        <v>21</v>
      </c>
      <c r="AA8" s="64" t="s">
        <v>22</v>
      </c>
      <c r="AB8" s="64" t="s">
        <v>23</v>
      </c>
      <c r="AC8" s="64" t="s">
        <v>24</v>
      </c>
      <c r="AD8" s="64" t="s">
        <v>25</v>
      </c>
      <c r="AE8" s="64" t="s">
        <v>24</v>
      </c>
      <c r="AF8" s="64" t="s">
        <v>25</v>
      </c>
      <c r="AG8" s="64" t="s">
        <v>24</v>
      </c>
      <c r="AH8" s="64" t="s">
        <v>25</v>
      </c>
      <c r="AI8" s="64" t="s">
        <v>24</v>
      </c>
      <c r="AJ8" s="64" t="s">
        <v>25</v>
      </c>
      <c r="AK8" s="65" t="s">
        <v>24</v>
      </c>
      <c r="AL8" s="80"/>
    </row>
    <row r="9" spans="2:38" ht="44.25" customHeight="1">
      <c r="B9" s="110"/>
      <c r="C9" s="112"/>
      <c r="D9" s="115"/>
      <c r="E9" s="116"/>
      <c r="F9" s="110"/>
      <c r="G9" s="110"/>
      <c r="H9" s="122"/>
      <c r="I9" s="122"/>
      <c r="J9" s="122"/>
      <c r="K9" s="122"/>
      <c r="L9" s="120"/>
      <c r="M9" s="92" t="s">
        <v>43</v>
      </c>
      <c r="N9" s="92" t="s">
        <v>44</v>
      </c>
      <c r="O9" s="120"/>
      <c r="P9" s="120"/>
      <c r="Q9" s="121"/>
      <c r="R9" s="120"/>
      <c r="S9" s="110"/>
      <c r="T9" s="121"/>
      <c r="V9" s="89"/>
      <c r="W9" s="66" t="str">
        <f>+D5</f>
        <v>Thực hành cơ sở</v>
      </c>
      <c r="X9" s="67">
        <f>+P5</f>
        <v>0</v>
      </c>
      <c r="Y9" s="68">
        <f>+$AH$9+$AJ$9+$AF$9</f>
        <v>27</v>
      </c>
      <c r="Z9" s="62">
        <f>COUNTIF($S$10:$S$97,"Khiển trách")</f>
        <v>0</v>
      </c>
      <c r="AA9" s="62">
        <f>COUNTIF($S$10:$S$97,"Cảnh cáo")</f>
        <v>0</v>
      </c>
      <c r="AB9" s="62">
        <f>COUNTIF($S$10:$S$97,"Đình chỉ thi")</f>
        <v>0</v>
      </c>
      <c r="AC9" s="69">
        <f>+($Z$9+$AA$9+$AB$9)/$Y$9*100%</f>
        <v>0</v>
      </c>
      <c r="AD9" s="62">
        <f>SUM(COUNTIF($S$10:$S$95,"Vắng"),COUNTIF($S$10:$S$95,"Vắng có phép"))</f>
        <v>0</v>
      </c>
      <c r="AE9" s="70">
        <f>+$AD$9/$Y$9</f>
        <v>0</v>
      </c>
      <c r="AF9" s="71">
        <f>COUNTIF($V$10:$V$95,"Thi lại")</f>
        <v>0</v>
      </c>
      <c r="AG9" s="70">
        <f>+$AF$9/$Y$9</f>
        <v>0</v>
      </c>
      <c r="AH9" s="71">
        <f>COUNTIF($V$10:$V$96,"Học lại")</f>
        <v>8</v>
      </c>
      <c r="AI9" s="70">
        <f>+$AH$9/$Y$9</f>
        <v>0.29629629629629628</v>
      </c>
      <c r="AJ9" s="62">
        <f>COUNTIF($V$11:$V$96,"Đạt")</f>
        <v>19</v>
      </c>
      <c r="AK9" s="69">
        <f>+$AJ$9/$Y$9</f>
        <v>0.70370370370370372</v>
      </c>
      <c r="AL9" s="81"/>
    </row>
    <row r="10" spans="2:38" ht="25.5" customHeight="1">
      <c r="B10" s="118" t="s">
        <v>26</v>
      </c>
      <c r="C10" s="123"/>
      <c r="D10" s="123"/>
      <c r="E10" s="123"/>
      <c r="F10" s="123"/>
      <c r="G10" s="119"/>
      <c r="H10" s="10">
        <v>10</v>
      </c>
      <c r="I10" s="10"/>
      <c r="J10" s="10">
        <v>40</v>
      </c>
      <c r="K10" s="10"/>
      <c r="L10" s="11"/>
      <c r="M10" s="12"/>
      <c r="N10" s="12"/>
      <c r="O10" s="12"/>
      <c r="P10" s="59">
        <f>100-(H10+I10+J10+K10)</f>
        <v>50</v>
      </c>
      <c r="Q10" s="110"/>
      <c r="R10" s="13"/>
      <c r="S10" s="13"/>
      <c r="T10" s="110"/>
      <c r="W10" s="61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  <c r="AL10" s="82"/>
    </row>
    <row r="11" spans="2:38" ht="35.1" customHeight="1">
      <c r="B11" s="14">
        <v>1</v>
      </c>
      <c r="C11" s="15" t="s">
        <v>583</v>
      </c>
      <c r="D11" s="16" t="s">
        <v>77</v>
      </c>
      <c r="E11" s="17" t="s">
        <v>64</v>
      </c>
      <c r="F11" s="18" t="s">
        <v>480</v>
      </c>
      <c r="G11" s="15" t="s">
        <v>97</v>
      </c>
      <c r="H11" s="19">
        <v>7.5</v>
      </c>
      <c r="I11" s="19" t="s">
        <v>27</v>
      </c>
      <c r="J11" s="19">
        <v>7</v>
      </c>
      <c r="K11" s="19" t="s">
        <v>27</v>
      </c>
      <c r="L11" s="20"/>
      <c r="M11" s="20"/>
      <c r="N11" s="20"/>
      <c r="O11" s="20"/>
      <c r="P11" s="21">
        <v>1</v>
      </c>
      <c r="Q11" s="22">
        <f t="shared" ref="Q11:Q37" si="0">ROUND(SUMPRODUCT(H11:P11,$H$10:$P$10)/100,1)</f>
        <v>4.0999999999999996</v>
      </c>
      <c r="R11" s="23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D</v>
      </c>
      <c r="S11" s="23" t="str">
        <f t="shared" ref="S11:S37" si="1">IF($Q11&lt;4,"Kém",IF(AND($Q11&gt;=4,$Q11&lt;=5.4),"Trung bình yếu",IF(AND($Q11&gt;=5.5,$Q11&lt;=6.9),"Trung bình",IF(AND($Q11&gt;=7,$Q11&lt;=8.4),"Khá",IF(AND($Q11&gt;=8.5,$Q11&lt;=10),"Giỏi","")))))</f>
        <v>Trung bình yếu</v>
      </c>
      <c r="T11" s="24" t="str">
        <f>+IF(OR($H11=0,$I11=0,$J11=0,$K11=0),"Không đủ ĐKDT","")</f>
        <v/>
      </c>
      <c r="U11" s="3"/>
      <c r="V11" s="90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3"/>
      <c r="X11" s="72"/>
      <c r="Y11" s="72"/>
      <c r="Z11" s="72"/>
      <c r="AA11" s="72"/>
      <c r="AB11" s="72"/>
      <c r="AC11" s="72"/>
      <c r="AD11" s="72"/>
      <c r="AE11" s="72"/>
      <c r="AF11" s="72"/>
      <c r="AG11" s="72"/>
      <c r="AH11" s="72"/>
      <c r="AI11" s="72"/>
      <c r="AJ11" s="72"/>
      <c r="AK11" s="72"/>
      <c r="AL11" s="82"/>
    </row>
    <row r="12" spans="2:38" ht="35.1" customHeight="1">
      <c r="B12" s="25">
        <v>2</v>
      </c>
      <c r="C12" s="26" t="s">
        <v>584</v>
      </c>
      <c r="D12" s="27" t="s">
        <v>95</v>
      </c>
      <c r="E12" s="28" t="s">
        <v>585</v>
      </c>
      <c r="F12" s="29" t="s">
        <v>586</v>
      </c>
      <c r="G12" s="26" t="s">
        <v>97</v>
      </c>
      <c r="H12" s="30">
        <v>0</v>
      </c>
      <c r="I12" s="30" t="s">
        <v>27</v>
      </c>
      <c r="J12" s="30">
        <v>0</v>
      </c>
      <c r="K12" s="30" t="s">
        <v>27</v>
      </c>
      <c r="L12" s="31"/>
      <c r="M12" s="31"/>
      <c r="N12" s="31"/>
      <c r="O12" s="31"/>
      <c r="P12" s="32" t="s">
        <v>651</v>
      </c>
      <c r="Q12" s="33">
        <f t="shared" si="0"/>
        <v>0</v>
      </c>
      <c r="R12" s="34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5" t="str">
        <f t="shared" si="1"/>
        <v>Kém</v>
      </c>
      <c r="T12" s="36" t="str">
        <f>+IF(OR($H12=0,$I12=0,$J12=0,$K12=0),"Không đủ ĐKDT","")</f>
        <v>Không đủ ĐKDT</v>
      </c>
      <c r="U12" s="3"/>
      <c r="V12" s="90" t="str">
        <f t="shared" ref="V12:V37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Học lại</v>
      </c>
      <c r="W12" s="73"/>
      <c r="X12" s="72"/>
      <c r="Y12" s="72"/>
      <c r="Z12" s="72"/>
      <c r="AA12" s="64"/>
      <c r="AB12" s="64"/>
      <c r="AC12" s="64"/>
      <c r="AD12" s="64"/>
      <c r="AE12" s="63"/>
      <c r="AF12" s="64"/>
      <c r="AG12" s="64"/>
      <c r="AH12" s="64"/>
      <c r="AI12" s="64"/>
      <c r="AJ12" s="64"/>
      <c r="AK12" s="64"/>
      <c r="AL12" s="80"/>
    </row>
    <row r="13" spans="2:38" ht="35.1" customHeight="1">
      <c r="B13" s="25">
        <v>3</v>
      </c>
      <c r="C13" s="26" t="s">
        <v>587</v>
      </c>
      <c r="D13" s="27" t="s">
        <v>479</v>
      </c>
      <c r="E13" s="28" t="s">
        <v>69</v>
      </c>
      <c r="F13" s="29" t="s">
        <v>361</v>
      </c>
      <c r="G13" s="26" t="s">
        <v>66</v>
      </c>
      <c r="H13" s="30">
        <v>8</v>
      </c>
      <c r="I13" s="30" t="s">
        <v>27</v>
      </c>
      <c r="J13" s="30">
        <v>8</v>
      </c>
      <c r="K13" s="30" t="s">
        <v>27</v>
      </c>
      <c r="L13" s="37"/>
      <c r="M13" s="37"/>
      <c r="N13" s="37"/>
      <c r="O13" s="37"/>
      <c r="P13" s="32">
        <v>2</v>
      </c>
      <c r="Q13" s="33">
        <f t="shared" si="0"/>
        <v>5</v>
      </c>
      <c r="R13" s="34" t="str">
        <f t="shared" ref="R13:R37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D+</v>
      </c>
      <c r="S13" s="35" t="str">
        <f t="shared" si="1"/>
        <v>Trung bình yếu</v>
      </c>
      <c r="T13" s="36" t="str">
        <f t="shared" ref="T13:T37" si="4">+IF(OR($H13=0,$I13=0,$J13=0,$K13=0),"Không đủ ĐKDT","")</f>
        <v/>
      </c>
      <c r="U13" s="3"/>
      <c r="V13" s="90" t="str">
        <f t="shared" si="2"/>
        <v>Đạt</v>
      </c>
      <c r="W13" s="73"/>
      <c r="X13" s="74"/>
      <c r="Y13" s="74"/>
      <c r="Z13" s="91"/>
      <c r="AA13" s="63"/>
      <c r="AB13" s="63"/>
      <c r="AC13" s="63"/>
      <c r="AD13" s="75"/>
      <c r="AE13" s="63"/>
      <c r="AF13" s="76"/>
      <c r="AG13" s="77"/>
      <c r="AH13" s="76"/>
      <c r="AI13" s="77"/>
      <c r="AJ13" s="76"/>
      <c r="AK13" s="63"/>
      <c r="AL13" s="83"/>
    </row>
    <row r="14" spans="2:38" ht="35.1" customHeight="1">
      <c r="B14" s="25">
        <v>4</v>
      </c>
      <c r="C14" s="26" t="s">
        <v>588</v>
      </c>
      <c r="D14" s="27" t="s">
        <v>505</v>
      </c>
      <c r="E14" s="28" t="s">
        <v>589</v>
      </c>
      <c r="F14" s="29" t="s">
        <v>241</v>
      </c>
      <c r="G14" s="26" t="s">
        <v>97</v>
      </c>
      <c r="H14" s="30">
        <v>7.5</v>
      </c>
      <c r="I14" s="30" t="s">
        <v>27</v>
      </c>
      <c r="J14" s="30">
        <v>7</v>
      </c>
      <c r="K14" s="30" t="s">
        <v>27</v>
      </c>
      <c r="L14" s="37"/>
      <c r="M14" s="37"/>
      <c r="N14" s="37"/>
      <c r="O14" s="37"/>
      <c r="P14" s="32">
        <v>3</v>
      </c>
      <c r="Q14" s="33">
        <f t="shared" si="0"/>
        <v>5.0999999999999996</v>
      </c>
      <c r="R14" s="34" t="str">
        <f t="shared" si="3"/>
        <v>D+</v>
      </c>
      <c r="S14" s="35" t="str">
        <f t="shared" si="1"/>
        <v>Trung bình yếu</v>
      </c>
      <c r="T14" s="36" t="str">
        <f t="shared" si="4"/>
        <v/>
      </c>
      <c r="U14" s="3"/>
      <c r="V14" s="90" t="str">
        <f t="shared" si="2"/>
        <v>Đạt</v>
      </c>
      <c r="W14" s="73"/>
      <c r="X14" s="61"/>
      <c r="Y14" s="61"/>
      <c r="Z14" s="61"/>
      <c r="AA14" s="61"/>
      <c r="AB14" s="61"/>
      <c r="AC14" s="61"/>
      <c r="AD14" s="61"/>
      <c r="AE14" s="61"/>
      <c r="AF14" s="61"/>
      <c r="AG14" s="61"/>
      <c r="AH14" s="61"/>
      <c r="AI14" s="61"/>
      <c r="AJ14" s="61"/>
      <c r="AK14" s="61"/>
      <c r="AL14" s="2"/>
    </row>
    <row r="15" spans="2:38" ht="35.1" customHeight="1">
      <c r="B15" s="25">
        <v>5</v>
      </c>
      <c r="C15" s="26" t="s">
        <v>590</v>
      </c>
      <c r="D15" s="27" t="s">
        <v>158</v>
      </c>
      <c r="E15" s="28" t="s">
        <v>81</v>
      </c>
      <c r="F15" s="29" t="s">
        <v>591</v>
      </c>
      <c r="G15" s="26" t="s">
        <v>66</v>
      </c>
      <c r="H15" s="30">
        <v>8</v>
      </c>
      <c r="I15" s="30" t="s">
        <v>27</v>
      </c>
      <c r="J15" s="30">
        <v>8</v>
      </c>
      <c r="K15" s="30" t="s">
        <v>27</v>
      </c>
      <c r="L15" s="37"/>
      <c r="M15" s="37"/>
      <c r="N15" s="37"/>
      <c r="O15" s="37"/>
      <c r="P15" s="32">
        <v>3</v>
      </c>
      <c r="Q15" s="33">
        <f t="shared" si="0"/>
        <v>5.5</v>
      </c>
      <c r="R15" s="34" t="str">
        <f t="shared" si="3"/>
        <v>C</v>
      </c>
      <c r="S15" s="35" t="str">
        <f t="shared" si="1"/>
        <v>Trung bình</v>
      </c>
      <c r="T15" s="36" t="str">
        <f t="shared" si="4"/>
        <v/>
      </c>
      <c r="U15" s="3"/>
      <c r="V15" s="90" t="str">
        <f t="shared" si="2"/>
        <v>Đạt</v>
      </c>
      <c r="W15" s="73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2"/>
    </row>
    <row r="16" spans="2:38" ht="35.1" customHeight="1">
      <c r="B16" s="25">
        <v>6</v>
      </c>
      <c r="C16" s="26" t="s">
        <v>592</v>
      </c>
      <c r="D16" s="27" t="s">
        <v>593</v>
      </c>
      <c r="E16" s="28" t="s">
        <v>81</v>
      </c>
      <c r="F16" s="29" t="s">
        <v>329</v>
      </c>
      <c r="G16" s="26" t="s">
        <v>97</v>
      </c>
      <c r="H16" s="30">
        <v>7</v>
      </c>
      <c r="I16" s="30" t="s">
        <v>27</v>
      </c>
      <c r="J16" s="30">
        <v>6</v>
      </c>
      <c r="K16" s="30" t="s">
        <v>27</v>
      </c>
      <c r="L16" s="37"/>
      <c r="M16" s="37"/>
      <c r="N16" s="37"/>
      <c r="O16" s="37"/>
      <c r="P16" s="32">
        <v>3</v>
      </c>
      <c r="Q16" s="33">
        <f t="shared" si="0"/>
        <v>4.5999999999999996</v>
      </c>
      <c r="R16" s="34" t="str">
        <f t="shared" si="3"/>
        <v>D</v>
      </c>
      <c r="S16" s="35" t="str">
        <f t="shared" si="1"/>
        <v>Trung bình yếu</v>
      </c>
      <c r="T16" s="36" t="str">
        <f t="shared" si="4"/>
        <v/>
      </c>
      <c r="U16" s="3"/>
      <c r="V16" s="90" t="str">
        <f t="shared" si="2"/>
        <v>Đạt</v>
      </c>
      <c r="W16" s="73"/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2"/>
    </row>
    <row r="17" spans="2:38" ht="35.1" customHeight="1">
      <c r="B17" s="25">
        <v>7</v>
      </c>
      <c r="C17" s="26" t="s">
        <v>594</v>
      </c>
      <c r="D17" s="27" t="s">
        <v>456</v>
      </c>
      <c r="E17" s="28" t="s">
        <v>352</v>
      </c>
      <c r="F17" s="29" t="s">
        <v>379</v>
      </c>
      <c r="G17" s="26" t="s">
        <v>66</v>
      </c>
      <c r="H17" s="30">
        <v>8</v>
      </c>
      <c r="I17" s="30" t="s">
        <v>27</v>
      </c>
      <c r="J17" s="30">
        <v>8</v>
      </c>
      <c r="K17" s="30" t="s">
        <v>27</v>
      </c>
      <c r="L17" s="37"/>
      <c r="M17" s="37"/>
      <c r="N17" s="37"/>
      <c r="O17" s="37"/>
      <c r="P17" s="32">
        <v>2</v>
      </c>
      <c r="Q17" s="33">
        <f t="shared" si="0"/>
        <v>5</v>
      </c>
      <c r="R17" s="34" t="str">
        <f t="shared" si="3"/>
        <v>D+</v>
      </c>
      <c r="S17" s="35" t="str">
        <f t="shared" si="1"/>
        <v>Trung bình yếu</v>
      </c>
      <c r="T17" s="36" t="str">
        <f t="shared" si="4"/>
        <v/>
      </c>
      <c r="U17" s="3"/>
      <c r="V17" s="90" t="str">
        <f t="shared" si="2"/>
        <v>Đạt</v>
      </c>
      <c r="W17" s="73"/>
      <c r="X17" s="61"/>
      <c r="Y17" s="61"/>
      <c r="Z17" s="61"/>
      <c r="AA17" s="61"/>
      <c r="AB17" s="61"/>
      <c r="AC17" s="61"/>
      <c r="AD17" s="61"/>
      <c r="AE17" s="61"/>
      <c r="AF17" s="61"/>
      <c r="AG17" s="61"/>
      <c r="AH17" s="61"/>
      <c r="AI17" s="61"/>
      <c r="AJ17" s="61"/>
      <c r="AK17" s="61"/>
      <c r="AL17" s="2"/>
    </row>
    <row r="18" spans="2:38" ht="35.1" customHeight="1">
      <c r="B18" s="25">
        <v>8</v>
      </c>
      <c r="C18" s="26" t="s">
        <v>595</v>
      </c>
      <c r="D18" s="27" t="s">
        <v>596</v>
      </c>
      <c r="E18" s="28" t="s">
        <v>423</v>
      </c>
      <c r="F18" s="29" t="s">
        <v>597</v>
      </c>
      <c r="G18" s="26" t="s">
        <v>97</v>
      </c>
      <c r="H18" s="30">
        <v>7.5</v>
      </c>
      <c r="I18" s="30" t="s">
        <v>27</v>
      </c>
      <c r="J18" s="30">
        <v>7</v>
      </c>
      <c r="K18" s="30" t="s">
        <v>27</v>
      </c>
      <c r="L18" s="37"/>
      <c r="M18" s="37"/>
      <c r="N18" s="37"/>
      <c r="O18" s="37"/>
      <c r="P18" s="32">
        <v>5</v>
      </c>
      <c r="Q18" s="33">
        <f t="shared" si="0"/>
        <v>6.1</v>
      </c>
      <c r="R18" s="34" t="str">
        <f t="shared" si="3"/>
        <v>C</v>
      </c>
      <c r="S18" s="35" t="str">
        <f t="shared" si="1"/>
        <v>Trung bình</v>
      </c>
      <c r="T18" s="36" t="str">
        <f t="shared" si="4"/>
        <v/>
      </c>
      <c r="U18" s="3"/>
      <c r="V18" s="90" t="str">
        <f t="shared" si="2"/>
        <v>Đạt</v>
      </c>
      <c r="W18" s="73"/>
      <c r="X18" s="61"/>
      <c r="Y18" s="61"/>
      <c r="Z18" s="61"/>
      <c r="AA18" s="61"/>
      <c r="AB18" s="61"/>
      <c r="AC18" s="61"/>
      <c r="AD18" s="61"/>
      <c r="AE18" s="61"/>
      <c r="AF18" s="61"/>
      <c r="AG18" s="61"/>
      <c r="AH18" s="61"/>
      <c r="AI18" s="61"/>
      <c r="AJ18" s="61"/>
      <c r="AK18" s="61"/>
      <c r="AL18" s="2"/>
    </row>
    <row r="19" spans="2:38" ht="35.1" customHeight="1">
      <c r="B19" s="25">
        <v>9</v>
      </c>
      <c r="C19" s="26" t="s">
        <v>598</v>
      </c>
      <c r="D19" s="27" t="s">
        <v>599</v>
      </c>
      <c r="E19" s="28" t="s">
        <v>423</v>
      </c>
      <c r="F19" s="29" t="s">
        <v>600</v>
      </c>
      <c r="G19" s="26" t="s">
        <v>89</v>
      </c>
      <c r="H19" s="30">
        <v>0</v>
      </c>
      <c r="I19" s="30" t="s">
        <v>27</v>
      </c>
      <c r="J19" s="30">
        <v>0</v>
      </c>
      <c r="K19" s="30" t="s">
        <v>27</v>
      </c>
      <c r="L19" s="37"/>
      <c r="M19" s="37"/>
      <c r="N19" s="37"/>
      <c r="O19" s="37"/>
      <c r="P19" s="32" t="s">
        <v>651</v>
      </c>
      <c r="Q19" s="33">
        <f t="shared" si="0"/>
        <v>0</v>
      </c>
      <c r="R19" s="34" t="str">
        <f t="shared" si="3"/>
        <v>F</v>
      </c>
      <c r="S19" s="35" t="str">
        <f t="shared" si="1"/>
        <v>Kém</v>
      </c>
      <c r="T19" s="36" t="str">
        <f t="shared" si="4"/>
        <v>Không đủ ĐKDT</v>
      </c>
      <c r="U19" s="3"/>
      <c r="V19" s="90" t="str">
        <f t="shared" si="2"/>
        <v>Học lại</v>
      </c>
      <c r="W19" s="73"/>
      <c r="X19" s="61"/>
      <c r="Y19" s="61"/>
      <c r="Z19" s="61"/>
      <c r="AA19" s="61"/>
      <c r="AB19" s="61"/>
      <c r="AC19" s="61"/>
      <c r="AD19" s="61"/>
      <c r="AE19" s="61"/>
      <c r="AF19" s="61"/>
      <c r="AG19" s="61"/>
      <c r="AH19" s="61"/>
      <c r="AI19" s="61"/>
      <c r="AJ19" s="61"/>
      <c r="AK19" s="61"/>
      <c r="AL19" s="2"/>
    </row>
    <row r="20" spans="2:38" ht="35.1" customHeight="1">
      <c r="B20" s="25">
        <v>10</v>
      </c>
      <c r="C20" s="26" t="s">
        <v>601</v>
      </c>
      <c r="D20" s="27" t="s">
        <v>602</v>
      </c>
      <c r="E20" s="28" t="s">
        <v>87</v>
      </c>
      <c r="F20" s="29" t="s">
        <v>603</v>
      </c>
      <c r="G20" s="26" t="s">
        <v>66</v>
      </c>
      <c r="H20" s="30">
        <v>6</v>
      </c>
      <c r="I20" s="30" t="s">
        <v>27</v>
      </c>
      <c r="J20" s="30">
        <v>4</v>
      </c>
      <c r="K20" s="30" t="s">
        <v>27</v>
      </c>
      <c r="L20" s="37"/>
      <c r="M20" s="37"/>
      <c r="N20" s="37"/>
      <c r="O20" s="37"/>
      <c r="P20" s="32">
        <v>3</v>
      </c>
      <c r="Q20" s="33">
        <f t="shared" si="0"/>
        <v>3.7</v>
      </c>
      <c r="R20" s="34" t="str">
        <f t="shared" si="3"/>
        <v>F</v>
      </c>
      <c r="S20" s="35" t="str">
        <f t="shared" si="1"/>
        <v>Kém</v>
      </c>
      <c r="T20" s="36" t="str">
        <f t="shared" si="4"/>
        <v/>
      </c>
      <c r="U20" s="3"/>
      <c r="V20" s="90" t="str">
        <f t="shared" si="2"/>
        <v>Học lại</v>
      </c>
      <c r="W20" s="73"/>
      <c r="X20" s="61"/>
      <c r="Y20" s="61"/>
      <c r="Z20" s="61"/>
      <c r="AA20" s="61"/>
      <c r="AB20" s="61"/>
      <c r="AC20" s="61"/>
      <c r="AD20" s="61"/>
      <c r="AE20" s="61"/>
      <c r="AF20" s="61"/>
      <c r="AG20" s="61"/>
      <c r="AH20" s="61"/>
      <c r="AI20" s="61"/>
      <c r="AJ20" s="61"/>
      <c r="AK20" s="61"/>
      <c r="AL20" s="2"/>
    </row>
    <row r="21" spans="2:38" ht="35.1" customHeight="1">
      <c r="B21" s="25">
        <v>11</v>
      </c>
      <c r="C21" s="26" t="s">
        <v>604</v>
      </c>
      <c r="D21" s="27" t="s">
        <v>605</v>
      </c>
      <c r="E21" s="28" t="s">
        <v>100</v>
      </c>
      <c r="F21" s="29" t="s">
        <v>542</v>
      </c>
      <c r="G21" s="26" t="s">
        <v>89</v>
      </c>
      <c r="H21" s="30">
        <v>7</v>
      </c>
      <c r="I21" s="30" t="s">
        <v>27</v>
      </c>
      <c r="J21" s="30">
        <v>6</v>
      </c>
      <c r="K21" s="30" t="s">
        <v>27</v>
      </c>
      <c r="L21" s="37"/>
      <c r="M21" s="37"/>
      <c r="N21" s="37"/>
      <c r="O21" s="37"/>
      <c r="P21" s="32">
        <v>1</v>
      </c>
      <c r="Q21" s="33">
        <f t="shared" si="0"/>
        <v>3.6</v>
      </c>
      <c r="R21" s="34" t="str">
        <f t="shared" si="3"/>
        <v>F</v>
      </c>
      <c r="S21" s="35" t="str">
        <f t="shared" si="1"/>
        <v>Kém</v>
      </c>
      <c r="T21" s="36" t="str">
        <f t="shared" si="4"/>
        <v/>
      </c>
      <c r="U21" s="3"/>
      <c r="V21" s="90" t="str">
        <f t="shared" si="2"/>
        <v>Học lại</v>
      </c>
      <c r="W21" s="73"/>
      <c r="X21" s="61"/>
      <c r="Y21" s="61"/>
      <c r="Z21" s="61"/>
      <c r="AA21" s="61"/>
      <c r="AB21" s="61"/>
      <c r="AC21" s="61"/>
      <c r="AD21" s="61"/>
      <c r="AE21" s="61"/>
      <c r="AF21" s="61"/>
      <c r="AG21" s="61"/>
      <c r="AH21" s="61"/>
      <c r="AI21" s="61"/>
      <c r="AJ21" s="61"/>
      <c r="AK21" s="61"/>
      <c r="AL21" s="2"/>
    </row>
    <row r="22" spans="2:38" ht="35.1" customHeight="1">
      <c r="B22" s="25">
        <v>12</v>
      </c>
      <c r="C22" s="26" t="s">
        <v>606</v>
      </c>
      <c r="D22" s="27" t="s">
        <v>363</v>
      </c>
      <c r="E22" s="28" t="s">
        <v>100</v>
      </c>
      <c r="F22" s="29" t="s">
        <v>341</v>
      </c>
      <c r="G22" s="26" t="s">
        <v>89</v>
      </c>
      <c r="H22" s="30">
        <v>0</v>
      </c>
      <c r="I22" s="30" t="s">
        <v>27</v>
      </c>
      <c r="J22" s="30">
        <v>0</v>
      </c>
      <c r="K22" s="30" t="s">
        <v>27</v>
      </c>
      <c r="L22" s="37"/>
      <c r="M22" s="37"/>
      <c r="N22" s="37"/>
      <c r="O22" s="37"/>
      <c r="P22" s="32" t="s">
        <v>651</v>
      </c>
      <c r="Q22" s="33">
        <f t="shared" si="0"/>
        <v>0</v>
      </c>
      <c r="R22" s="34" t="str">
        <f t="shared" si="3"/>
        <v>F</v>
      </c>
      <c r="S22" s="35" t="str">
        <f t="shared" si="1"/>
        <v>Kém</v>
      </c>
      <c r="T22" s="36" t="str">
        <f t="shared" si="4"/>
        <v>Không đủ ĐKDT</v>
      </c>
      <c r="U22" s="3"/>
      <c r="V22" s="90" t="str">
        <f t="shared" si="2"/>
        <v>Học lại</v>
      </c>
      <c r="W22" s="73"/>
      <c r="X22" s="61"/>
      <c r="Y22" s="61"/>
      <c r="Z22" s="61"/>
      <c r="AA22" s="61"/>
      <c r="AB22" s="61"/>
      <c r="AC22" s="61"/>
      <c r="AD22" s="61"/>
      <c r="AE22" s="61"/>
      <c r="AF22" s="61"/>
      <c r="AG22" s="61"/>
      <c r="AH22" s="61"/>
      <c r="AI22" s="61"/>
      <c r="AJ22" s="61"/>
      <c r="AK22" s="61"/>
      <c r="AL22" s="2"/>
    </row>
    <row r="23" spans="2:38" ht="35.1" customHeight="1">
      <c r="B23" s="25">
        <v>13</v>
      </c>
      <c r="C23" s="26" t="s">
        <v>607</v>
      </c>
      <c r="D23" s="27" t="s">
        <v>608</v>
      </c>
      <c r="E23" s="28" t="s">
        <v>367</v>
      </c>
      <c r="F23" s="29" t="s">
        <v>609</v>
      </c>
      <c r="G23" s="26" t="s">
        <v>75</v>
      </c>
      <c r="H23" s="30">
        <v>7</v>
      </c>
      <c r="I23" s="30" t="s">
        <v>27</v>
      </c>
      <c r="J23" s="30">
        <v>6</v>
      </c>
      <c r="K23" s="30" t="s">
        <v>27</v>
      </c>
      <c r="L23" s="37"/>
      <c r="M23" s="37"/>
      <c r="N23" s="37"/>
      <c r="O23" s="37"/>
      <c r="P23" s="32">
        <v>4</v>
      </c>
      <c r="Q23" s="33">
        <f t="shared" si="0"/>
        <v>5.0999999999999996</v>
      </c>
      <c r="R23" s="34" t="str">
        <f t="shared" si="3"/>
        <v>D+</v>
      </c>
      <c r="S23" s="35" t="str">
        <f t="shared" si="1"/>
        <v>Trung bình yếu</v>
      </c>
      <c r="T23" s="36" t="str">
        <f t="shared" si="4"/>
        <v/>
      </c>
      <c r="U23" s="3"/>
      <c r="V23" s="90" t="str">
        <f t="shared" si="2"/>
        <v>Đạt</v>
      </c>
      <c r="W23" s="73"/>
      <c r="X23" s="61"/>
      <c r="Y23" s="61"/>
      <c r="Z23" s="61"/>
      <c r="AA23" s="61"/>
      <c r="AB23" s="61"/>
      <c r="AC23" s="61"/>
      <c r="AD23" s="61"/>
      <c r="AE23" s="61"/>
      <c r="AF23" s="61"/>
      <c r="AG23" s="61"/>
      <c r="AH23" s="61"/>
      <c r="AI23" s="61"/>
      <c r="AJ23" s="61"/>
      <c r="AK23" s="61"/>
      <c r="AL23" s="2"/>
    </row>
    <row r="24" spans="2:38" ht="35.1" customHeight="1">
      <c r="B24" s="25">
        <v>14</v>
      </c>
      <c r="C24" s="26" t="s">
        <v>610</v>
      </c>
      <c r="D24" s="27" t="s">
        <v>611</v>
      </c>
      <c r="E24" s="28" t="s">
        <v>109</v>
      </c>
      <c r="F24" s="29" t="s">
        <v>612</v>
      </c>
      <c r="G24" s="26" t="s">
        <v>66</v>
      </c>
      <c r="H24" s="30">
        <v>8</v>
      </c>
      <c r="I24" s="30" t="s">
        <v>27</v>
      </c>
      <c r="J24" s="30">
        <v>8</v>
      </c>
      <c r="K24" s="30" t="s">
        <v>27</v>
      </c>
      <c r="L24" s="37"/>
      <c r="M24" s="37"/>
      <c r="N24" s="37"/>
      <c r="O24" s="37"/>
      <c r="P24" s="32">
        <v>4</v>
      </c>
      <c r="Q24" s="33">
        <f t="shared" si="0"/>
        <v>6</v>
      </c>
      <c r="R24" s="34" t="str">
        <f t="shared" si="3"/>
        <v>C</v>
      </c>
      <c r="S24" s="35" t="str">
        <f t="shared" si="1"/>
        <v>Trung bình</v>
      </c>
      <c r="T24" s="36" t="str">
        <f t="shared" si="4"/>
        <v/>
      </c>
      <c r="U24" s="3"/>
      <c r="V24" s="90" t="str">
        <f t="shared" si="2"/>
        <v>Đạt</v>
      </c>
      <c r="W24" s="73"/>
      <c r="X24" s="61"/>
      <c r="Y24" s="61"/>
      <c r="Z24" s="61"/>
      <c r="AA24" s="61"/>
      <c r="AB24" s="61"/>
      <c r="AC24" s="61"/>
      <c r="AD24" s="61"/>
      <c r="AE24" s="61"/>
      <c r="AF24" s="61"/>
      <c r="AG24" s="61"/>
      <c r="AH24" s="61"/>
      <c r="AI24" s="61"/>
      <c r="AJ24" s="61"/>
      <c r="AK24" s="61"/>
      <c r="AL24" s="2"/>
    </row>
    <row r="25" spans="2:38" ht="35.1" customHeight="1">
      <c r="B25" s="25">
        <v>15</v>
      </c>
      <c r="C25" s="26" t="s">
        <v>613</v>
      </c>
      <c r="D25" s="27" t="s">
        <v>614</v>
      </c>
      <c r="E25" s="28" t="s">
        <v>113</v>
      </c>
      <c r="F25" s="29" t="s">
        <v>615</v>
      </c>
      <c r="G25" s="26" t="s">
        <v>89</v>
      </c>
      <c r="H25" s="30">
        <v>8</v>
      </c>
      <c r="I25" s="30" t="s">
        <v>27</v>
      </c>
      <c r="J25" s="30">
        <v>8</v>
      </c>
      <c r="K25" s="30" t="s">
        <v>27</v>
      </c>
      <c r="L25" s="37"/>
      <c r="M25" s="37"/>
      <c r="N25" s="37"/>
      <c r="O25" s="37"/>
      <c r="P25" s="32">
        <v>3</v>
      </c>
      <c r="Q25" s="33">
        <f t="shared" si="0"/>
        <v>5.5</v>
      </c>
      <c r="R25" s="34" t="str">
        <f t="shared" si="3"/>
        <v>C</v>
      </c>
      <c r="S25" s="35" t="str">
        <f t="shared" si="1"/>
        <v>Trung bình</v>
      </c>
      <c r="T25" s="36" t="str">
        <f t="shared" si="4"/>
        <v/>
      </c>
      <c r="U25" s="3"/>
      <c r="V25" s="90" t="str">
        <f t="shared" si="2"/>
        <v>Đạt</v>
      </c>
      <c r="W25" s="73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2"/>
    </row>
    <row r="26" spans="2:38" ht="35.1" customHeight="1">
      <c r="B26" s="25">
        <v>16</v>
      </c>
      <c r="C26" s="26" t="s">
        <v>616</v>
      </c>
      <c r="D26" s="27" t="s">
        <v>617</v>
      </c>
      <c r="E26" s="28" t="s">
        <v>203</v>
      </c>
      <c r="F26" s="29" t="s">
        <v>618</v>
      </c>
      <c r="G26" s="26" t="s">
        <v>75</v>
      </c>
      <c r="H26" s="30">
        <v>8</v>
      </c>
      <c r="I26" s="30" t="s">
        <v>27</v>
      </c>
      <c r="J26" s="30">
        <v>8</v>
      </c>
      <c r="K26" s="30" t="s">
        <v>27</v>
      </c>
      <c r="L26" s="37"/>
      <c r="M26" s="37"/>
      <c r="N26" s="37"/>
      <c r="O26" s="37"/>
      <c r="P26" s="32">
        <v>3</v>
      </c>
      <c r="Q26" s="33">
        <f t="shared" si="0"/>
        <v>5.5</v>
      </c>
      <c r="R26" s="34" t="str">
        <f t="shared" si="3"/>
        <v>C</v>
      </c>
      <c r="S26" s="35" t="str">
        <f t="shared" si="1"/>
        <v>Trung bình</v>
      </c>
      <c r="T26" s="36" t="str">
        <f t="shared" si="4"/>
        <v/>
      </c>
      <c r="U26" s="3"/>
      <c r="V26" s="90" t="str">
        <f t="shared" si="2"/>
        <v>Đạt</v>
      </c>
      <c r="W26" s="73"/>
      <c r="X26" s="61"/>
      <c r="Y26" s="61"/>
      <c r="Z26" s="61"/>
      <c r="AA26" s="61"/>
      <c r="AB26" s="61"/>
      <c r="AC26" s="61"/>
      <c r="AD26" s="61"/>
      <c r="AE26" s="61"/>
      <c r="AF26" s="61"/>
      <c r="AG26" s="61"/>
      <c r="AH26" s="61"/>
      <c r="AI26" s="61"/>
      <c r="AJ26" s="61"/>
      <c r="AK26" s="61"/>
      <c r="AL26" s="2"/>
    </row>
    <row r="27" spans="2:38" ht="35.1" customHeight="1">
      <c r="B27" s="25">
        <v>17</v>
      </c>
      <c r="C27" s="26" t="s">
        <v>619</v>
      </c>
      <c r="D27" s="27" t="s">
        <v>620</v>
      </c>
      <c r="E27" s="28" t="s">
        <v>218</v>
      </c>
      <c r="F27" s="29" t="s">
        <v>621</v>
      </c>
      <c r="G27" s="26" t="s">
        <v>66</v>
      </c>
      <c r="H27" s="30">
        <v>7.5</v>
      </c>
      <c r="I27" s="30" t="s">
        <v>27</v>
      </c>
      <c r="J27" s="30">
        <v>7</v>
      </c>
      <c r="K27" s="30" t="s">
        <v>27</v>
      </c>
      <c r="L27" s="37"/>
      <c r="M27" s="37"/>
      <c r="N27" s="37"/>
      <c r="O27" s="37"/>
      <c r="P27" s="32">
        <v>5</v>
      </c>
      <c r="Q27" s="33">
        <f t="shared" si="0"/>
        <v>6.1</v>
      </c>
      <c r="R27" s="34" t="str">
        <f t="shared" si="3"/>
        <v>C</v>
      </c>
      <c r="S27" s="35" t="str">
        <f t="shared" si="1"/>
        <v>Trung bình</v>
      </c>
      <c r="T27" s="36" t="str">
        <f t="shared" si="4"/>
        <v/>
      </c>
      <c r="U27" s="3"/>
      <c r="V27" s="90" t="str">
        <f t="shared" si="2"/>
        <v>Đạt</v>
      </c>
      <c r="W27" s="73"/>
      <c r="X27" s="61"/>
      <c r="Y27" s="61"/>
      <c r="Z27" s="61"/>
      <c r="AA27" s="61"/>
      <c r="AB27" s="61"/>
      <c r="AC27" s="61"/>
      <c r="AD27" s="61"/>
      <c r="AE27" s="61"/>
      <c r="AF27" s="61"/>
      <c r="AG27" s="61"/>
      <c r="AH27" s="61"/>
      <c r="AI27" s="61"/>
      <c r="AJ27" s="61"/>
      <c r="AK27" s="61"/>
      <c r="AL27" s="2"/>
    </row>
    <row r="28" spans="2:38" ht="35.1" customHeight="1">
      <c r="B28" s="25">
        <v>18</v>
      </c>
      <c r="C28" s="26" t="s">
        <v>622</v>
      </c>
      <c r="D28" s="27" t="s">
        <v>623</v>
      </c>
      <c r="E28" s="28" t="s">
        <v>624</v>
      </c>
      <c r="F28" s="29" t="s">
        <v>625</v>
      </c>
      <c r="G28" s="26" t="s">
        <v>89</v>
      </c>
      <c r="H28" s="30">
        <v>8</v>
      </c>
      <c r="I28" s="30" t="s">
        <v>27</v>
      </c>
      <c r="J28" s="30">
        <v>8</v>
      </c>
      <c r="K28" s="30" t="s">
        <v>27</v>
      </c>
      <c r="L28" s="37"/>
      <c r="M28" s="37"/>
      <c r="N28" s="37"/>
      <c r="O28" s="37"/>
      <c r="P28" s="32">
        <v>4</v>
      </c>
      <c r="Q28" s="33">
        <f t="shared" si="0"/>
        <v>6</v>
      </c>
      <c r="R28" s="34" t="str">
        <f t="shared" si="3"/>
        <v>C</v>
      </c>
      <c r="S28" s="35" t="str">
        <f t="shared" si="1"/>
        <v>Trung bình</v>
      </c>
      <c r="T28" s="36" t="str">
        <f t="shared" si="4"/>
        <v/>
      </c>
      <c r="U28" s="3"/>
      <c r="V28" s="90" t="str">
        <f t="shared" si="2"/>
        <v>Đạt</v>
      </c>
      <c r="W28" s="73"/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61"/>
      <c r="AI28" s="61"/>
      <c r="AJ28" s="61"/>
      <c r="AK28" s="61"/>
      <c r="AL28" s="2"/>
    </row>
    <row r="29" spans="2:38" ht="35.1" customHeight="1">
      <c r="B29" s="25">
        <v>19</v>
      </c>
      <c r="C29" s="26" t="s">
        <v>626</v>
      </c>
      <c r="D29" s="27" t="s">
        <v>426</v>
      </c>
      <c r="E29" s="28" t="s">
        <v>627</v>
      </c>
      <c r="F29" s="29" t="s">
        <v>628</v>
      </c>
      <c r="G29" s="26" t="s">
        <v>66</v>
      </c>
      <c r="H29" s="30">
        <v>6</v>
      </c>
      <c r="I29" s="30" t="s">
        <v>27</v>
      </c>
      <c r="J29" s="30">
        <v>4</v>
      </c>
      <c r="K29" s="30" t="s">
        <v>27</v>
      </c>
      <c r="L29" s="37"/>
      <c r="M29" s="37"/>
      <c r="N29" s="37"/>
      <c r="O29" s="37"/>
      <c r="P29" s="32">
        <v>6</v>
      </c>
      <c r="Q29" s="33">
        <f t="shared" si="0"/>
        <v>5.2</v>
      </c>
      <c r="R29" s="34" t="str">
        <f t="shared" si="3"/>
        <v>D+</v>
      </c>
      <c r="S29" s="35" t="str">
        <f t="shared" si="1"/>
        <v>Trung bình yếu</v>
      </c>
      <c r="T29" s="36" t="str">
        <f t="shared" si="4"/>
        <v/>
      </c>
      <c r="U29" s="3"/>
      <c r="V29" s="90" t="str">
        <f t="shared" si="2"/>
        <v>Đạt</v>
      </c>
      <c r="W29" s="73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2"/>
    </row>
    <row r="30" spans="2:38" ht="35.1" customHeight="1">
      <c r="B30" s="25">
        <v>20</v>
      </c>
      <c r="C30" s="26" t="s">
        <v>629</v>
      </c>
      <c r="D30" s="27" t="s">
        <v>213</v>
      </c>
      <c r="E30" s="28" t="s">
        <v>562</v>
      </c>
      <c r="F30" s="29" t="s">
        <v>630</v>
      </c>
      <c r="G30" s="26" t="s">
        <v>66</v>
      </c>
      <c r="H30" s="30">
        <v>8.5</v>
      </c>
      <c r="I30" s="30" t="s">
        <v>27</v>
      </c>
      <c r="J30" s="30">
        <v>9</v>
      </c>
      <c r="K30" s="30" t="s">
        <v>27</v>
      </c>
      <c r="L30" s="37"/>
      <c r="M30" s="37"/>
      <c r="N30" s="37"/>
      <c r="O30" s="37"/>
      <c r="P30" s="32">
        <v>6</v>
      </c>
      <c r="Q30" s="33">
        <f t="shared" si="0"/>
        <v>7.5</v>
      </c>
      <c r="R30" s="34" t="str">
        <f t="shared" si="3"/>
        <v>B</v>
      </c>
      <c r="S30" s="35" t="str">
        <f t="shared" si="1"/>
        <v>Khá</v>
      </c>
      <c r="T30" s="36" t="str">
        <f t="shared" si="4"/>
        <v/>
      </c>
      <c r="U30" s="3"/>
      <c r="V30" s="90" t="str">
        <f t="shared" si="2"/>
        <v>Đạt</v>
      </c>
      <c r="W30" s="73"/>
      <c r="X30" s="61"/>
      <c r="Y30" s="61"/>
      <c r="Z30" s="61"/>
      <c r="AA30" s="61"/>
      <c r="AB30" s="61"/>
      <c r="AC30" s="61"/>
      <c r="AD30" s="61"/>
      <c r="AE30" s="61"/>
      <c r="AF30" s="61"/>
      <c r="AG30" s="61"/>
      <c r="AH30" s="61"/>
      <c r="AI30" s="61"/>
      <c r="AJ30" s="61"/>
      <c r="AK30" s="61"/>
      <c r="AL30" s="2"/>
    </row>
    <row r="31" spans="2:38" ht="35.1" customHeight="1">
      <c r="B31" s="25">
        <v>21</v>
      </c>
      <c r="C31" s="26" t="s">
        <v>631</v>
      </c>
      <c r="D31" s="27" t="s">
        <v>95</v>
      </c>
      <c r="E31" s="28" t="s">
        <v>322</v>
      </c>
      <c r="F31" s="29" t="s">
        <v>117</v>
      </c>
      <c r="G31" s="26" t="s">
        <v>75</v>
      </c>
      <c r="H31" s="30">
        <v>0</v>
      </c>
      <c r="I31" s="30" t="s">
        <v>27</v>
      </c>
      <c r="J31" s="30">
        <v>0</v>
      </c>
      <c r="K31" s="30" t="s">
        <v>27</v>
      </c>
      <c r="L31" s="37"/>
      <c r="M31" s="37"/>
      <c r="N31" s="37"/>
      <c r="O31" s="37"/>
      <c r="P31" s="32" t="s">
        <v>651</v>
      </c>
      <c r="Q31" s="33">
        <f t="shared" si="0"/>
        <v>0</v>
      </c>
      <c r="R31" s="34" t="str">
        <f t="shared" si="3"/>
        <v>F</v>
      </c>
      <c r="S31" s="35" t="str">
        <f t="shared" si="1"/>
        <v>Kém</v>
      </c>
      <c r="T31" s="36" t="str">
        <f t="shared" si="4"/>
        <v>Không đủ ĐKDT</v>
      </c>
      <c r="U31" s="3"/>
      <c r="V31" s="90" t="str">
        <f t="shared" si="2"/>
        <v>Học lại</v>
      </c>
      <c r="W31" s="73"/>
      <c r="X31" s="61"/>
      <c r="Y31" s="61"/>
      <c r="Z31" s="61"/>
      <c r="AA31" s="61"/>
      <c r="AB31" s="61"/>
      <c r="AC31" s="61"/>
      <c r="AD31" s="61"/>
      <c r="AE31" s="61"/>
      <c r="AF31" s="61"/>
      <c r="AG31" s="61"/>
      <c r="AH31" s="61"/>
      <c r="AI31" s="61"/>
      <c r="AJ31" s="61"/>
      <c r="AK31" s="61"/>
      <c r="AL31" s="2"/>
    </row>
    <row r="32" spans="2:38" ht="35.1" customHeight="1">
      <c r="B32" s="25">
        <v>22</v>
      </c>
      <c r="C32" s="26" t="s">
        <v>632</v>
      </c>
      <c r="D32" s="27" t="s">
        <v>633</v>
      </c>
      <c r="E32" s="28" t="s">
        <v>410</v>
      </c>
      <c r="F32" s="29" t="s">
        <v>634</v>
      </c>
      <c r="G32" s="26" t="s">
        <v>97</v>
      </c>
      <c r="H32" s="30">
        <v>7</v>
      </c>
      <c r="I32" s="30" t="s">
        <v>27</v>
      </c>
      <c r="J32" s="30">
        <v>6</v>
      </c>
      <c r="K32" s="30" t="s">
        <v>27</v>
      </c>
      <c r="L32" s="37"/>
      <c r="M32" s="37"/>
      <c r="N32" s="37"/>
      <c r="O32" s="37"/>
      <c r="P32" s="32">
        <v>3</v>
      </c>
      <c r="Q32" s="33">
        <f t="shared" si="0"/>
        <v>4.5999999999999996</v>
      </c>
      <c r="R32" s="34" t="str">
        <f t="shared" si="3"/>
        <v>D</v>
      </c>
      <c r="S32" s="35" t="str">
        <f t="shared" si="1"/>
        <v>Trung bình yếu</v>
      </c>
      <c r="T32" s="36" t="str">
        <f t="shared" si="4"/>
        <v/>
      </c>
      <c r="U32" s="3"/>
      <c r="V32" s="90" t="str">
        <f t="shared" si="2"/>
        <v>Đạt</v>
      </c>
      <c r="W32" s="73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2"/>
    </row>
    <row r="33" spans="1:38" ht="35.1" customHeight="1">
      <c r="B33" s="25">
        <v>23</v>
      </c>
      <c r="C33" s="26" t="s">
        <v>635</v>
      </c>
      <c r="D33" s="27" t="s">
        <v>580</v>
      </c>
      <c r="E33" s="28" t="s">
        <v>410</v>
      </c>
      <c r="F33" s="29" t="s">
        <v>636</v>
      </c>
      <c r="G33" s="26" t="s">
        <v>89</v>
      </c>
      <c r="H33" s="30">
        <v>8</v>
      </c>
      <c r="I33" s="30" t="s">
        <v>27</v>
      </c>
      <c r="J33" s="30">
        <v>8</v>
      </c>
      <c r="K33" s="30" t="s">
        <v>27</v>
      </c>
      <c r="L33" s="37"/>
      <c r="M33" s="37"/>
      <c r="N33" s="37"/>
      <c r="O33" s="37"/>
      <c r="P33" s="32">
        <v>1</v>
      </c>
      <c r="Q33" s="33">
        <f t="shared" si="0"/>
        <v>4.5</v>
      </c>
      <c r="R33" s="34" t="str">
        <f t="shared" si="3"/>
        <v>D</v>
      </c>
      <c r="S33" s="35" t="str">
        <f t="shared" si="1"/>
        <v>Trung bình yếu</v>
      </c>
      <c r="T33" s="36" t="str">
        <f t="shared" si="4"/>
        <v/>
      </c>
      <c r="U33" s="3"/>
      <c r="V33" s="90" t="str">
        <f t="shared" si="2"/>
        <v>Đạt</v>
      </c>
      <c r="W33" s="73"/>
      <c r="X33" s="61"/>
      <c r="Y33" s="61"/>
      <c r="Z33" s="61"/>
      <c r="AA33" s="61"/>
      <c r="AB33" s="61"/>
      <c r="AC33" s="61"/>
      <c r="AD33" s="61"/>
      <c r="AE33" s="61"/>
      <c r="AF33" s="61"/>
      <c r="AG33" s="61"/>
      <c r="AH33" s="61"/>
      <c r="AI33" s="61"/>
      <c r="AJ33" s="61"/>
      <c r="AK33" s="61"/>
      <c r="AL33" s="2"/>
    </row>
    <row r="34" spans="1:38" ht="35.1" customHeight="1">
      <c r="B34" s="25">
        <v>24</v>
      </c>
      <c r="C34" s="26" t="s">
        <v>637</v>
      </c>
      <c r="D34" s="27" t="s">
        <v>638</v>
      </c>
      <c r="E34" s="28" t="s">
        <v>335</v>
      </c>
      <c r="F34" s="29" t="s">
        <v>639</v>
      </c>
      <c r="G34" s="26" t="s">
        <v>66</v>
      </c>
      <c r="H34" s="30">
        <v>8</v>
      </c>
      <c r="I34" s="30" t="s">
        <v>27</v>
      </c>
      <c r="J34" s="30">
        <v>8</v>
      </c>
      <c r="K34" s="30" t="s">
        <v>27</v>
      </c>
      <c r="L34" s="37"/>
      <c r="M34" s="37"/>
      <c r="N34" s="37"/>
      <c r="O34" s="37"/>
      <c r="P34" s="32">
        <v>5</v>
      </c>
      <c r="Q34" s="33">
        <f t="shared" si="0"/>
        <v>6.5</v>
      </c>
      <c r="R34" s="34" t="str">
        <f t="shared" si="3"/>
        <v>C+</v>
      </c>
      <c r="S34" s="35" t="str">
        <f t="shared" si="1"/>
        <v>Trung bình</v>
      </c>
      <c r="T34" s="36" t="str">
        <f t="shared" si="4"/>
        <v/>
      </c>
      <c r="U34" s="3"/>
      <c r="V34" s="90" t="str">
        <f t="shared" si="2"/>
        <v>Đạt</v>
      </c>
      <c r="W34" s="73"/>
      <c r="X34" s="61"/>
      <c r="Y34" s="61"/>
      <c r="Z34" s="61"/>
      <c r="AA34" s="61"/>
      <c r="AB34" s="61"/>
      <c r="AC34" s="61"/>
      <c r="AD34" s="61"/>
      <c r="AE34" s="61"/>
      <c r="AF34" s="61"/>
      <c r="AG34" s="61"/>
      <c r="AH34" s="61"/>
      <c r="AI34" s="61"/>
      <c r="AJ34" s="61"/>
      <c r="AK34" s="61"/>
      <c r="AL34" s="2"/>
    </row>
    <row r="35" spans="1:38" ht="35.1" customHeight="1">
      <c r="B35" s="25">
        <v>25</v>
      </c>
      <c r="C35" s="26" t="s">
        <v>640</v>
      </c>
      <c r="D35" s="27" t="s">
        <v>641</v>
      </c>
      <c r="E35" s="28" t="s">
        <v>247</v>
      </c>
      <c r="F35" s="29" t="s">
        <v>642</v>
      </c>
      <c r="G35" s="26" t="s">
        <v>97</v>
      </c>
      <c r="H35" s="30">
        <v>0</v>
      </c>
      <c r="I35" s="30" t="s">
        <v>27</v>
      </c>
      <c r="J35" s="30">
        <v>0</v>
      </c>
      <c r="K35" s="30" t="s">
        <v>27</v>
      </c>
      <c r="L35" s="37"/>
      <c r="M35" s="37"/>
      <c r="N35" s="37"/>
      <c r="O35" s="37"/>
      <c r="P35" s="32" t="s">
        <v>651</v>
      </c>
      <c r="Q35" s="33">
        <f t="shared" si="0"/>
        <v>0</v>
      </c>
      <c r="R35" s="34" t="str">
        <f t="shared" si="3"/>
        <v>F</v>
      </c>
      <c r="S35" s="35" t="str">
        <f t="shared" si="1"/>
        <v>Kém</v>
      </c>
      <c r="T35" s="36" t="str">
        <f t="shared" si="4"/>
        <v>Không đủ ĐKDT</v>
      </c>
      <c r="U35" s="3"/>
      <c r="V35" s="90" t="str">
        <f t="shared" si="2"/>
        <v>Học lại</v>
      </c>
      <c r="W35" s="73"/>
      <c r="X35" s="61"/>
      <c r="Y35" s="61"/>
      <c r="Z35" s="61"/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1"/>
      <c r="AL35" s="2"/>
    </row>
    <row r="36" spans="1:38" ht="35.1" customHeight="1">
      <c r="B36" s="25">
        <v>26</v>
      </c>
      <c r="C36" s="26" t="s">
        <v>643</v>
      </c>
      <c r="D36" s="27" t="s">
        <v>644</v>
      </c>
      <c r="E36" s="28" t="s">
        <v>645</v>
      </c>
      <c r="F36" s="29" t="s">
        <v>259</v>
      </c>
      <c r="G36" s="26" t="s">
        <v>97</v>
      </c>
      <c r="H36" s="30">
        <v>7.5</v>
      </c>
      <c r="I36" s="30" t="s">
        <v>27</v>
      </c>
      <c r="J36" s="30">
        <v>7</v>
      </c>
      <c r="K36" s="30" t="s">
        <v>27</v>
      </c>
      <c r="L36" s="37"/>
      <c r="M36" s="37"/>
      <c r="N36" s="37"/>
      <c r="O36" s="37"/>
      <c r="P36" s="32">
        <v>5</v>
      </c>
      <c r="Q36" s="33">
        <f t="shared" si="0"/>
        <v>6.1</v>
      </c>
      <c r="R36" s="34" t="str">
        <f t="shared" si="3"/>
        <v>C</v>
      </c>
      <c r="S36" s="35" t="str">
        <f t="shared" si="1"/>
        <v>Trung bình</v>
      </c>
      <c r="T36" s="36" t="str">
        <f t="shared" si="4"/>
        <v/>
      </c>
      <c r="U36" s="3"/>
      <c r="V36" s="90" t="str">
        <f t="shared" si="2"/>
        <v>Đạt</v>
      </c>
      <c r="W36" s="73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2"/>
    </row>
    <row r="37" spans="1:38" ht="35.1" customHeight="1">
      <c r="B37" s="25">
        <v>27</v>
      </c>
      <c r="C37" s="26" t="s">
        <v>646</v>
      </c>
      <c r="D37" s="27" t="s">
        <v>647</v>
      </c>
      <c r="E37" s="28" t="s">
        <v>648</v>
      </c>
      <c r="F37" s="29" t="s">
        <v>649</v>
      </c>
      <c r="G37" s="26" t="s">
        <v>66</v>
      </c>
      <c r="H37" s="30">
        <v>6</v>
      </c>
      <c r="I37" s="30" t="s">
        <v>27</v>
      </c>
      <c r="J37" s="30">
        <v>4</v>
      </c>
      <c r="K37" s="30" t="s">
        <v>27</v>
      </c>
      <c r="L37" s="37"/>
      <c r="M37" s="37"/>
      <c r="N37" s="37"/>
      <c r="O37" s="37"/>
      <c r="P37" s="32">
        <v>3</v>
      </c>
      <c r="Q37" s="33">
        <f t="shared" si="0"/>
        <v>3.7</v>
      </c>
      <c r="R37" s="34" t="str">
        <f t="shared" si="3"/>
        <v>F</v>
      </c>
      <c r="S37" s="35" t="str">
        <f t="shared" si="1"/>
        <v>Kém</v>
      </c>
      <c r="T37" s="36" t="str">
        <f t="shared" si="4"/>
        <v/>
      </c>
      <c r="U37" s="3"/>
      <c r="V37" s="90" t="str">
        <f t="shared" si="2"/>
        <v>Học lại</v>
      </c>
      <c r="W37" s="73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2"/>
    </row>
    <row r="38" spans="1:38" ht="7.5" customHeight="1">
      <c r="A38" s="2"/>
      <c r="B38" s="38"/>
      <c r="C38" s="39"/>
      <c r="D38" s="39"/>
      <c r="E38" s="40"/>
      <c r="F38" s="40"/>
      <c r="G38" s="40"/>
      <c r="H38" s="41"/>
      <c r="I38" s="42"/>
      <c r="J38" s="42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3"/>
    </row>
    <row r="39" spans="1:38" ht="16.5">
      <c r="A39" s="2"/>
      <c r="B39" s="124" t="s">
        <v>28</v>
      </c>
      <c r="C39" s="124"/>
      <c r="D39" s="39"/>
      <c r="E39" s="40"/>
      <c r="F39" s="40"/>
      <c r="G39" s="40"/>
      <c r="H39" s="41"/>
      <c r="I39" s="42"/>
      <c r="J39" s="42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3"/>
    </row>
    <row r="40" spans="1:38" ht="16.5" customHeight="1">
      <c r="A40" s="2"/>
      <c r="B40" s="44" t="s">
        <v>29</v>
      </c>
      <c r="C40" s="44"/>
      <c r="D40" s="45">
        <f>+$Y$9</f>
        <v>27</v>
      </c>
      <c r="E40" s="46" t="s">
        <v>30</v>
      </c>
      <c r="F40" s="46"/>
      <c r="G40" s="117" t="s">
        <v>31</v>
      </c>
      <c r="H40" s="117"/>
      <c r="I40" s="117"/>
      <c r="J40" s="117"/>
      <c r="K40" s="117"/>
      <c r="L40" s="117"/>
      <c r="M40" s="117"/>
      <c r="N40" s="117"/>
      <c r="O40" s="117"/>
      <c r="P40" s="47">
        <f>$Y$9 -COUNTIF($T$10:$T$227,"Vắng") -COUNTIF($T$10:$T$227,"Vắng có phép") - COUNTIF($T$10:$T$227,"Đình chỉ thi") - COUNTIF($T$10:$T$227,"Không đủ ĐKDT")</f>
        <v>22</v>
      </c>
      <c r="Q40" s="47"/>
      <c r="R40" s="48"/>
      <c r="S40" s="49"/>
      <c r="T40" s="49" t="s">
        <v>30</v>
      </c>
      <c r="U40" s="3"/>
    </row>
    <row r="41" spans="1:38" ht="16.5" customHeight="1">
      <c r="A41" s="2"/>
      <c r="B41" s="44" t="s">
        <v>32</v>
      </c>
      <c r="C41" s="44"/>
      <c r="D41" s="45">
        <f>+$AJ$9</f>
        <v>19</v>
      </c>
      <c r="E41" s="46" t="s">
        <v>30</v>
      </c>
      <c r="F41" s="46"/>
      <c r="G41" s="117" t="s">
        <v>33</v>
      </c>
      <c r="H41" s="117"/>
      <c r="I41" s="117"/>
      <c r="J41" s="117"/>
      <c r="K41" s="117"/>
      <c r="L41" s="117"/>
      <c r="M41" s="117"/>
      <c r="N41" s="117"/>
      <c r="O41" s="117"/>
      <c r="P41" s="50">
        <f>COUNTIF($T$10:$T$103,"Vắng")</f>
        <v>0</v>
      </c>
      <c r="Q41" s="50"/>
      <c r="R41" s="51"/>
      <c r="S41" s="49"/>
      <c r="T41" s="49" t="s">
        <v>30</v>
      </c>
      <c r="U41" s="3"/>
    </row>
    <row r="42" spans="1:38" ht="16.5" customHeight="1">
      <c r="A42" s="2"/>
      <c r="B42" s="44" t="s">
        <v>45</v>
      </c>
      <c r="C42" s="44"/>
      <c r="D42" s="84">
        <f>COUNTIF(V11:V37,"Học lại")</f>
        <v>8</v>
      </c>
      <c r="E42" s="46" t="s">
        <v>30</v>
      </c>
      <c r="F42" s="46"/>
      <c r="G42" s="117" t="s">
        <v>46</v>
      </c>
      <c r="H42" s="117"/>
      <c r="I42" s="117"/>
      <c r="J42" s="117"/>
      <c r="K42" s="117"/>
      <c r="L42" s="117"/>
      <c r="M42" s="117"/>
      <c r="N42" s="117"/>
      <c r="O42" s="117"/>
      <c r="P42" s="47">
        <f>COUNTIF($T$10:$T$103,"Vắng có phép")</f>
        <v>0</v>
      </c>
      <c r="Q42" s="47"/>
      <c r="R42" s="48"/>
      <c r="S42" s="49"/>
      <c r="T42" s="49" t="s">
        <v>30</v>
      </c>
      <c r="U42" s="3"/>
    </row>
    <row r="43" spans="1:38" ht="3" customHeight="1">
      <c r="A43" s="2"/>
      <c r="B43" s="38"/>
      <c r="C43" s="39"/>
      <c r="D43" s="39"/>
      <c r="E43" s="40"/>
      <c r="F43" s="40"/>
      <c r="G43" s="40"/>
      <c r="H43" s="41"/>
      <c r="I43" s="42"/>
      <c r="J43" s="42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3"/>
    </row>
    <row r="44" spans="1:38">
      <c r="B44" s="85" t="s">
        <v>34</v>
      </c>
      <c r="C44" s="85"/>
      <c r="D44" s="86">
        <f>COUNTIF(V11:V37,"Thi lại")</f>
        <v>0</v>
      </c>
      <c r="E44" s="87" t="s">
        <v>30</v>
      </c>
      <c r="F44" s="3"/>
      <c r="G44" s="3"/>
      <c r="H44" s="3"/>
      <c r="I44" s="3"/>
      <c r="J44" s="125"/>
      <c r="K44" s="125"/>
      <c r="L44" s="125"/>
      <c r="M44" s="125"/>
      <c r="N44" s="125"/>
      <c r="O44" s="125"/>
      <c r="P44" s="125"/>
      <c r="Q44" s="125"/>
      <c r="R44" s="125"/>
      <c r="S44" s="125"/>
      <c r="T44" s="125"/>
      <c r="U44" s="3"/>
    </row>
    <row r="45" spans="1:38">
      <c r="B45" s="85"/>
      <c r="C45" s="85"/>
      <c r="D45" s="86"/>
      <c r="E45" s="87"/>
      <c r="F45" s="3"/>
      <c r="G45" s="3"/>
      <c r="H45" s="3"/>
      <c r="I45" s="3"/>
      <c r="J45" s="125"/>
      <c r="K45" s="125"/>
      <c r="L45" s="125"/>
      <c r="M45" s="125"/>
      <c r="N45" s="125"/>
      <c r="O45" s="125"/>
      <c r="P45" s="125"/>
      <c r="Q45" s="125"/>
      <c r="R45" s="125"/>
      <c r="S45" s="125"/>
      <c r="T45" s="125"/>
      <c r="U45" s="3"/>
    </row>
    <row r="46" spans="1:38">
      <c r="A46" s="52"/>
      <c r="B46" s="126"/>
      <c r="C46" s="126"/>
      <c r="D46" s="126"/>
      <c r="E46" s="126"/>
      <c r="F46" s="126"/>
      <c r="G46" s="126"/>
      <c r="H46" s="126"/>
      <c r="I46" s="53"/>
      <c r="J46" s="127"/>
      <c r="K46" s="127"/>
      <c r="L46" s="127"/>
      <c r="M46" s="127"/>
      <c r="N46" s="127"/>
      <c r="O46" s="127"/>
      <c r="P46" s="127"/>
      <c r="Q46" s="127"/>
      <c r="R46" s="127"/>
      <c r="S46" s="127"/>
      <c r="T46" s="127"/>
      <c r="U46" s="3"/>
    </row>
    <row r="47" spans="1:38" ht="4.5" customHeight="1">
      <c r="A47" s="2"/>
      <c r="B47" s="38"/>
      <c r="C47" s="54"/>
      <c r="D47" s="54"/>
      <c r="E47" s="55"/>
      <c r="F47" s="55"/>
      <c r="G47" s="55"/>
      <c r="H47" s="56"/>
      <c r="I47" s="57"/>
      <c r="J47" s="57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38" s="2" customFormat="1">
      <c r="B48" s="126"/>
      <c r="C48" s="126"/>
      <c r="D48" s="128"/>
      <c r="E48" s="128"/>
      <c r="F48" s="128"/>
      <c r="G48" s="128"/>
      <c r="H48" s="128"/>
      <c r="I48" s="57"/>
      <c r="J48" s="57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3"/>
      <c r="V48" s="61"/>
      <c r="W48" s="60"/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60"/>
    </row>
    <row r="49" spans="1:38" s="2" customFormat="1">
      <c r="A49" s="1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61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60"/>
      <c r="AI49" s="60"/>
      <c r="AJ49" s="60"/>
      <c r="AK49" s="60"/>
      <c r="AL49" s="60"/>
    </row>
    <row r="50" spans="1:38" s="2" customFormat="1">
      <c r="A50" s="1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61"/>
      <c r="W50" s="60"/>
      <c r="X50" s="60"/>
      <c r="Y50" s="60"/>
      <c r="Z50" s="60"/>
      <c r="AA50" s="60"/>
      <c r="AB50" s="60"/>
      <c r="AC50" s="60"/>
      <c r="AD50" s="60"/>
      <c r="AE50" s="60"/>
      <c r="AF50" s="60"/>
      <c r="AG50" s="60"/>
      <c r="AH50" s="60"/>
      <c r="AI50" s="60"/>
      <c r="AJ50" s="60"/>
      <c r="AK50" s="60"/>
      <c r="AL50" s="60"/>
    </row>
    <row r="51" spans="1:38" s="2" customFormat="1">
      <c r="A51" s="1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61"/>
      <c r="W51" s="60"/>
      <c r="X51" s="60"/>
      <c r="Y51" s="60"/>
      <c r="Z51" s="60"/>
      <c r="AA51" s="60"/>
      <c r="AB51" s="60"/>
      <c r="AC51" s="60"/>
      <c r="AD51" s="60"/>
      <c r="AE51" s="60"/>
      <c r="AF51" s="60"/>
      <c r="AG51" s="60"/>
      <c r="AH51" s="60"/>
      <c r="AI51" s="60"/>
      <c r="AJ51" s="60"/>
      <c r="AK51" s="60"/>
      <c r="AL51" s="60"/>
    </row>
    <row r="52" spans="1:38" s="2" customFormat="1" ht="9.75" customHeight="1">
      <c r="A52" s="1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61"/>
      <c r="W52" s="60"/>
      <c r="X52" s="60"/>
      <c r="Y52" s="60"/>
      <c r="Z52" s="60"/>
      <c r="AA52" s="60"/>
      <c r="AB52" s="60"/>
      <c r="AC52" s="60"/>
      <c r="AD52" s="60"/>
      <c r="AE52" s="60"/>
      <c r="AF52" s="60"/>
      <c r="AG52" s="60"/>
      <c r="AH52" s="60"/>
      <c r="AI52" s="60"/>
      <c r="AJ52" s="60"/>
      <c r="AK52" s="60"/>
      <c r="AL52" s="60"/>
    </row>
    <row r="53" spans="1:38" s="2" customFormat="1" ht="3.75" customHeight="1">
      <c r="A53" s="1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61"/>
      <c r="W53" s="60"/>
      <c r="X53" s="60"/>
      <c r="Y53" s="60"/>
      <c r="Z53" s="60"/>
      <c r="AA53" s="60"/>
      <c r="AB53" s="60"/>
      <c r="AC53" s="60"/>
      <c r="AD53" s="60"/>
      <c r="AE53" s="60"/>
      <c r="AF53" s="60"/>
      <c r="AG53" s="60"/>
      <c r="AH53" s="60"/>
      <c r="AI53" s="60"/>
      <c r="AJ53" s="60"/>
      <c r="AK53" s="60"/>
      <c r="AL53" s="60"/>
    </row>
    <row r="54" spans="1:38" s="2" customFormat="1" ht="18" customHeight="1">
      <c r="A54" s="1"/>
      <c r="B54" s="130"/>
      <c r="C54" s="130"/>
      <c r="D54" s="130"/>
      <c r="E54" s="130"/>
      <c r="F54" s="130"/>
      <c r="G54" s="130"/>
      <c r="H54" s="130"/>
      <c r="I54" s="130"/>
      <c r="J54" s="130"/>
      <c r="K54" s="130"/>
      <c r="L54" s="130"/>
      <c r="M54" s="130"/>
      <c r="N54" s="130"/>
      <c r="O54" s="130"/>
      <c r="P54" s="130"/>
      <c r="Q54" s="130"/>
      <c r="R54" s="130"/>
      <c r="S54" s="130"/>
      <c r="T54" s="130"/>
      <c r="U54" s="3"/>
      <c r="V54" s="61"/>
      <c r="W54" s="60"/>
      <c r="X54" s="60"/>
      <c r="Y54" s="60"/>
      <c r="Z54" s="60"/>
      <c r="AA54" s="60"/>
      <c r="AB54" s="60"/>
      <c r="AC54" s="60"/>
      <c r="AD54" s="60"/>
      <c r="AE54" s="60"/>
      <c r="AF54" s="60"/>
      <c r="AG54" s="60"/>
      <c r="AH54" s="60"/>
      <c r="AI54" s="60"/>
      <c r="AJ54" s="60"/>
      <c r="AK54" s="60"/>
      <c r="AL54" s="60"/>
    </row>
    <row r="55" spans="1:38" s="2" customFormat="1" ht="4.5" customHeight="1">
      <c r="A55" s="1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61"/>
      <c r="W55" s="60"/>
      <c r="X55" s="60"/>
      <c r="Y55" s="60"/>
      <c r="Z55" s="60"/>
      <c r="AA55" s="60"/>
      <c r="AB55" s="60"/>
      <c r="AC55" s="60"/>
      <c r="AD55" s="60"/>
      <c r="AE55" s="60"/>
      <c r="AF55" s="60"/>
      <c r="AG55" s="60"/>
      <c r="AH55" s="60"/>
      <c r="AI55" s="60"/>
      <c r="AJ55" s="60"/>
      <c r="AK55" s="60"/>
      <c r="AL55" s="60"/>
    </row>
    <row r="56" spans="1:38" s="2" customFormat="1" ht="36.75" customHeight="1">
      <c r="A56" s="1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61"/>
      <c r="W56" s="60"/>
      <c r="X56" s="60"/>
      <c r="Y56" s="60"/>
      <c r="Z56" s="60"/>
      <c r="AA56" s="60"/>
      <c r="AB56" s="60"/>
      <c r="AC56" s="60"/>
      <c r="AD56" s="60"/>
      <c r="AE56" s="60"/>
      <c r="AF56" s="60"/>
      <c r="AG56" s="60"/>
      <c r="AH56" s="60"/>
      <c r="AI56" s="60"/>
      <c r="AJ56" s="60"/>
      <c r="AK56" s="60"/>
      <c r="AL56" s="60"/>
    </row>
    <row r="57" spans="1:38" ht="38.25" customHeight="1">
      <c r="B57" s="131"/>
      <c r="C57" s="126"/>
      <c r="D57" s="126"/>
      <c r="E57" s="126"/>
      <c r="F57" s="126"/>
      <c r="G57" s="126"/>
      <c r="H57" s="131"/>
      <c r="I57" s="131"/>
      <c r="J57" s="131"/>
      <c r="K57" s="131"/>
      <c r="L57" s="131"/>
      <c r="M57" s="131"/>
      <c r="N57" s="132"/>
      <c r="O57" s="132"/>
      <c r="P57" s="132"/>
      <c r="Q57" s="132"/>
      <c r="R57" s="132"/>
      <c r="S57" s="132"/>
      <c r="T57" s="132"/>
    </row>
    <row r="58" spans="1:38">
      <c r="B58" s="38"/>
      <c r="C58" s="54"/>
      <c r="D58" s="54"/>
      <c r="E58" s="55"/>
      <c r="F58" s="55"/>
      <c r="G58" s="55"/>
      <c r="H58" s="56"/>
      <c r="I58" s="57"/>
      <c r="J58" s="57"/>
      <c r="K58" s="3"/>
      <c r="L58" s="3"/>
      <c r="M58" s="3"/>
      <c r="N58" s="3"/>
      <c r="O58" s="3"/>
      <c r="P58" s="3"/>
      <c r="Q58" s="3"/>
      <c r="R58" s="3"/>
      <c r="S58" s="3"/>
      <c r="T58" s="3"/>
    </row>
    <row r="59" spans="1:38">
      <c r="B59" s="126"/>
      <c r="C59" s="126"/>
      <c r="D59" s="128"/>
      <c r="E59" s="128"/>
      <c r="F59" s="128"/>
      <c r="G59" s="128"/>
      <c r="H59" s="128"/>
      <c r="I59" s="57"/>
      <c r="J59" s="57"/>
      <c r="K59" s="43"/>
      <c r="L59" s="43"/>
      <c r="M59" s="43"/>
      <c r="N59" s="43"/>
      <c r="O59" s="43"/>
      <c r="P59" s="43"/>
      <c r="Q59" s="43"/>
      <c r="R59" s="43"/>
      <c r="S59" s="43"/>
      <c r="T59" s="43"/>
    </row>
    <row r="60" spans="1:38"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</row>
    <row r="65" spans="2:20">
      <c r="B65" s="129"/>
      <c r="C65" s="129"/>
      <c r="D65" s="129"/>
      <c r="E65" s="129"/>
      <c r="F65" s="129"/>
      <c r="G65" s="129"/>
      <c r="H65" s="129"/>
      <c r="I65" s="129"/>
      <c r="J65" s="129"/>
      <c r="K65" s="129"/>
      <c r="L65" s="129"/>
      <c r="M65" s="129"/>
      <c r="N65" s="129"/>
      <c r="O65" s="129"/>
      <c r="P65" s="129"/>
      <c r="Q65" s="129"/>
      <c r="R65" s="129"/>
      <c r="S65" s="129"/>
      <c r="T65" s="129"/>
    </row>
  </sheetData>
  <sheetProtection formatCells="0" formatColumns="0" formatRows="0" insertColumns="0" insertRows="0" insertHyperlinks="0" deleteColumns="0" deleteRows="0" sort="0" autoFilter="0" pivotTables="0"/>
  <autoFilter ref="A9:AL37">
    <filterColumn colId="3" showButton="0"/>
  </autoFilter>
  <mergeCells count="58">
    <mergeCell ref="H1:K1"/>
    <mergeCell ref="L1:T1"/>
    <mergeCell ref="B2:G2"/>
    <mergeCell ref="H2:T2"/>
    <mergeCell ref="B3:G3"/>
    <mergeCell ref="H3:T3"/>
    <mergeCell ref="AF5:AG7"/>
    <mergeCell ref="AH5:AI7"/>
    <mergeCell ref="AJ5:AK7"/>
    <mergeCell ref="B6:C6"/>
    <mergeCell ref="H6:N6"/>
    <mergeCell ref="O6:T6"/>
    <mergeCell ref="B5:C5"/>
    <mergeCell ref="W5:W8"/>
    <mergeCell ref="X5:X8"/>
    <mergeCell ref="Y5:Y8"/>
    <mergeCell ref="Z5:AC7"/>
    <mergeCell ref="AD5:AE7"/>
    <mergeCell ref="B8:B9"/>
    <mergeCell ref="C8:C9"/>
    <mergeCell ref="D8:E9"/>
    <mergeCell ref="F8:F9"/>
    <mergeCell ref="G42:O42"/>
    <mergeCell ref="M8:N8"/>
    <mergeCell ref="O8:O9"/>
    <mergeCell ref="P8:P9"/>
    <mergeCell ref="Q8:Q10"/>
    <mergeCell ref="G8:G9"/>
    <mergeCell ref="H8:H9"/>
    <mergeCell ref="I8:I9"/>
    <mergeCell ref="J8:J9"/>
    <mergeCell ref="K8:K9"/>
    <mergeCell ref="L8:L9"/>
    <mergeCell ref="T8:T10"/>
    <mergeCell ref="B10:G10"/>
    <mergeCell ref="B39:C39"/>
    <mergeCell ref="G40:O40"/>
    <mergeCell ref="G41:O41"/>
    <mergeCell ref="R8:R9"/>
    <mergeCell ref="S8:S9"/>
    <mergeCell ref="J44:T44"/>
    <mergeCell ref="J45:T45"/>
    <mergeCell ref="B46:H46"/>
    <mergeCell ref="J46:T46"/>
    <mergeCell ref="B48:C48"/>
    <mergeCell ref="D48:H48"/>
    <mergeCell ref="N65:T65"/>
    <mergeCell ref="B54:C54"/>
    <mergeCell ref="D54:I54"/>
    <mergeCell ref="J54:T54"/>
    <mergeCell ref="B57:G57"/>
    <mergeCell ref="H57:M57"/>
    <mergeCell ref="N57:T57"/>
    <mergeCell ref="B59:C59"/>
    <mergeCell ref="D59:H59"/>
    <mergeCell ref="B65:D65"/>
    <mergeCell ref="E65:G65"/>
    <mergeCell ref="H65:M65"/>
  </mergeCells>
  <conditionalFormatting sqref="H11:P37">
    <cfRule type="cellIs" dxfId="1" priority="2" operator="greaterThan">
      <formula>10</formula>
    </cfRule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42 V11:W37 W5:AK9 X3:AK4 AL3:AL9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8</vt:i4>
      </vt:variant>
    </vt:vector>
  </HeadingPairs>
  <TitlesOfParts>
    <vt:vector size="16" baseType="lpstr">
      <vt:lpstr>NHOM 01</vt:lpstr>
      <vt:lpstr>NHOM 02</vt:lpstr>
      <vt:lpstr>NHOM 03</vt:lpstr>
      <vt:lpstr>NHOM 04</vt:lpstr>
      <vt:lpstr>NHOM 05</vt:lpstr>
      <vt:lpstr>NHOM 06</vt:lpstr>
      <vt:lpstr>NHOM 07</vt:lpstr>
      <vt:lpstr>NHOM 08</vt:lpstr>
      <vt:lpstr>'NHOM 01'!Print_Titles</vt:lpstr>
      <vt:lpstr>'NHOM 02'!Print_Titles</vt:lpstr>
      <vt:lpstr>'NHOM 03'!Print_Titles</vt:lpstr>
      <vt:lpstr>'NHOM 04'!Print_Titles</vt:lpstr>
      <vt:lpstr>'NHOM 05'!Print_Titles</vt:lpstr>
      <vt:lpstr>'NHOM 06'!Print_Titles</vt:lpstr>
      <vt:lpstr>'NHOM 07'!Print_Titles</vt:lpstr>
      <vt:lpstr>'NHOM 08'!Print_Titles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</cp:lastModifiedBy>
  <cp:lastPrinted>2019-06-12T03:49:10Z</cp:lastPrinted>
  <dcterms:created xsi:type="dcterms:W3CDTF">2015-04-17T02:48:53Z</dcterms:created>
  <dcterms:modified xsi:type="dcterms:W3CDTF">2019-07-16T06:40:42Z</dcterms:modified>
</cp:coreProperties>
</file>