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</sheets>
  <definedNames>
    <definedName name="_xlnm._FilterDatabase" localSheetId="0" hidden="1">'Nhom(1)'!$A$9:$AL$58</definedName>
    <definedName name="_xlnm._FilterDatabase" localSheetId="1" hidden="1">'Nhom(2)'!$A$9:$AL$55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T55" i="2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P60" l="1"/>
  <c r="Q12"/>
  <c r="Q14"/>
  <c r="Q18"/>
  <c r="Q20"/>
  <c r="Q22"/>
  <c r="Q24"/>
  <c r="Q26"/>
  <c r="Q28"/>
  <c r="Q30"/>
  <c r="Q32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V39" s="1"/>
  <c r="Q41"/>
  <c r="Q43"/>
  <c r="Q45"/>
  <c r="Q47"/>
  <c r="Q49"/>
  <c r="Q51"/>
  <c r="Q53"/>
  <c r="Q55"/>
  <c r="V55" s="1"/>
  <c r="Q16"/>
  <c r="Q34"/>
  <c r="Q36"/>
  <c r="Q38"/>
  <c r="Q40"/>
  <c r="Q42"/>
  <c r="Q44"/>
  <c r="Q46"/>
  <c r="Q48"/>
  <c r="Q50"/>
  <c r="Q52"/>
  <c r="Q54"/>
  <c r="P59"/>
  <c r="V54" l="1"/>
  <c r="S54"/>
  <c r="R54"/>
  <c r="V50"/>
  <c r="S50"/>
  <c r="R50"/>
  <c r="V46"/>
  <c r="S46"/>
  <c r="R46"/>
  <c r="V42"/>
  <c r="S42"/>
  <c r="R42"/>
  <c r="V38"/>
  <c r="S38"/>
  <c r="R38"/>
  <c r="V34"/>
  <c r="S34"/>
  <c r="R34"/>
  <c r="R53"/>
  <c r="S53"/>
  <c r="R49"/>
  <c r="S49"/>
  <c r="R45"/>
  <c r="S45"/>
  <c r="R41"/>
  <c r="S41"/>
  <c r="R37"/>
  <c r="S37"/>
  <c r="S33"/>
  <c r="R33"/>
  <c r="R29"/>
  <c r="S29"/>
  <c r="R25"/>
  <c r="S25"/>
  <c r="R21"/>
  <c r="S21"/>
  <c r="R17"/>
  <c r="S17"/>
  <c r="S13"/>
  <c r="R13"/>
  <c r="R11"/>
  <c r="S11"/>
  <c r="V30"/>
  <c r="R30"/>
  <c r="S30"/>
  <c r="V26"/>
  <c r="R26"/>
  <c r="S26"/>
  <c r="V22"/>
  <c r="R22"/>
  <c r="S22"/>
  <c r="V18"/>
  <c r="R18"/>
  <c r="S18"/>
  <c r="V12"/>
  <c r="R12"/>
  <c r="S12"/>
  <c r="V29"/>
  <c r="V21"/>
  <c r="V13"/>
  <c r="V49"/>
  <c r="V45"/>
  <c r="V41"/>
  <c r="V52"/>
  <c r="S52"/>
  <c r="R52"/>
  <c r="V48"/>
  <c r="S48"/>
  <c r="R48"/>
  <c r="V44"/>
  <c r="S44"/>
  <c r="R44"/>
  <c r="V40"/>
  <c r="S40"/>
  <c r="R40"/>
  <c r="V36"/>
  <c r="S36"/>
  <c r="R36"/>
  <c r="S16"/>
  <c r="R16"/>
  <c r="V16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2"/>
  <c r="R32"/>
  <c r="S32"/>
  <c r="V28"/>
  <c r="R28"/>
  <c r="S28"/>
  <c r="V24"/>
  <c r="R24"/>
  <c r="S24"/>
  <c r="V20"/>
  <c r="R20"/>
  <c r="S20"/>
  <c r="V14"/>
  <c r="R14"/>
  <c r="S14"/>
  <c r="V53"/>
  <c r="V33"/>
  <c r="V25"/>
  <c r="V17"/>
  <c r="V51"/>
  <c r="V47"/>
  <c r="V43"/>
  <c r="V37"/>
  <c r="V31"/>
  <c r="V23"/>
  <c r="V15"/>
  <c r="X9" i="1"/>
  <c r="W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62" i="2" l="1"/>
  <c r="D60"/>
  <c r="AH9"/>
  <c r="AD9"/>
  <c r="Z9"/>
  <c r="AA9"/>
  <c r="AB9"/>
  <c r="AF9"/>
  <c r="AJ9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Q58"/>
  <c r="V58" s="1"/>
  <c r="R49"/>
  <c r="S55" l="1"/>
  <c r="R55"/>
  <c r="S51"/>
  <c r="R51"/>
  <c r="D59" i="2"/>
  <c r="Y9"/>
  <c r="AG9" s="1"/>
  <c r="R57" i="1"/>
  <c r="R53"/>
  <c r="V57"/>
  <c r="V53"/>
  <c r="V49"/>
  <c r="S54"/>
  <c r="R54"/>
  <c r="S52"/>
  <c r="R52"/>
  <c r="S58"/>
  <c r="R58"/>
  <c r="S50"/>
  <c r="R50"/>
  <c r="S56"/>
  <c r="R56"/>
  <c r="S48"/>
  <c r="R48"/>
  <c r="P58" i="2" l="1"/>
  <c r="D58"/>
  <c r="AK9"/>
  <c r="AE9"/>
  <c r="AC9"/>
  <c r="AI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2"/>
  <c r="P63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5" l="1"/>
  <c r="D63"/>
  <c r="AJ9"/>
  <c r="D62" s="1"/>
  <c r="AF9"/>
  <c r="AH9"/>
  <c r="Y9" l="1"/>
  <c r="D61" l="1"/>
  <c r="P61"/>
  <c r="AG9"/>
  <c r="AE9"/>
  <c r="AC9"/>
  <c r="AK9"/>
  <c r="AI9"/>
</calcChain>
</file>

<file path=xl/sharedStrings.xml><?xml version="1.0" encoding="utf-8"?>
<sst xmlns="http://schemas.openxmlformats.org/spreadsheetml/2006/main" count="802" uniqueCount="374">
  <si>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</si>
  <si>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</si>
  <si>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</si>
  <si>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</si>
  <si>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</si>
  <si>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</si>
  <si>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</si>
  <si>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</si>
  <si>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</si>
  <si>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</si>
  <si>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</si>
  <si>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</si>
  <si>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</si>
  <si>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</si>
  <si>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</si>
  <si>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</si>
  <si>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</si>
  <si>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</si>
  <si>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</si>
  <si>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</si>
  <si>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</si>
  <si>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</si>
  <si>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</si>
  <si>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</si>
  <si>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</si>
  <si>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</si>
  <si>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</si>
  <si>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</si>
  <si>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</si>
  <si>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</si>
  <si>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</si>
  <si>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</si>
  <si>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</si>
  <si>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</si>
  <si>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</si>
  <si>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</si>
  <si>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</si>
  <si>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</si>
  <si>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</si>
  <si>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</si>
  <si>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</si>
  <si>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</si>
  <si>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</si>
  <si>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</si>
  <si>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</si>
  <si>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</si>
  <si>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</si>
  <si>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</si>
  <si>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</si>
  <si>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</si>
  <si>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</si>
  <si>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</si>
  <si>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</si>
  <si>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</si>
  <si>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</si>
  <si>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</si>
  <si>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</si>
  <si>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</si>
  <si>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</si>
  <si>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Hoàng Văn</t>
  </si>
  <si>
    <t>Đạt</t>
  </si>
  <si>
    <t>Đức</t>
  </si>
  <si>
    <t>Lê Hồng</t>
  </si>
  <si>
    <t>Nguyễn Văn</t>
  </si>
  <si>
    <t>Hải</t>
  </si>
  <si>
    <t>Nguyễn Thị</t>
  </si>
  <si>
    <t>Hiếu</t>
  </si>
  <si>
    <t>Hùng</t>
  </si>
  <si>
    <t>Huy</t>
  </si>
  <si>
    <t>Linh</t>
  </si>
  <si>
    <t>Long</t>
  </si>
  <si>
    <t>Minh</t>
  </si>
  <si>
    <t>Nam</t>
  </si>
  <si>
    <t>Bùi Văn</t>
  </si>
  <si>
    <t>Nguyễn Công</t>
  </si>
  <si>
    <t>Quyền</t>
  </si>
  <si>
    <t>Sơn</t>
  </si>
  <si>
    <t>Nguyễn Hoàng</t>
  </si>
  <si>
    <t>Thành</t>
  </si>
  <si>
    <t>Thắng</t>
  </si>
  <si>
    <t>Phạm Duy</t>
  </si>
  <si>
    <t>Trung</t>
  </si>
  <si>
    <t>Trường</t>
  </si>
  <si>
    <t>Tuấn</t>
  </si>
  <si>
    <t>Tùng</t>
  </si>
  <si>
    <t>Nguyễn Đăng</t>
  </si>
  <si>
    <t>Trần Thanh</t>
  </si>
  <si>
    <t>Chuyên đề xử lý tín hiệu và truyền thông</t>
  </si>
  <si>
    <t>803-A2</t>
  </si>
  <si>
    <t>Nhóm: ELE1403-01</t>
  </si>
  <si>
    <t>Giờ thi: 08h00</t>
  </si>
  <si>
    <t>B15DCDT011</t>
  </si>
  <si>
    <t>Nguyễn Như</t>
  </si>
  <si>
    <t>15/07/1997</t>
  </si>
  <si>
    <t>D15XLTH1</t>
  </si>
  <si>
    <t>B15DCDT013</t>
  </si>
  <si>
    <t>Trần Văn</t>
  </si>
  <si>
    <t>Bảo</t>
  </si>
  <si>
    <t>11/05/1997</t>
  </si>
  <si>
    <t>B15DCDT018</t>
  </si>
  <si>
    <t>Vũ Xuân</t>
  </si>
  <si>
    <t>Chí</t>
  </si>
  <si>
    <t>21/04/1996</t>
  </si>
  <si>
    <t>B15DCDT023</t>
  </si>
  <si>
    <t>Ngô Quý</t>
  </si>
  <si>
    <t>26/04/1997</t>
  </si>
  <si>
    <t>B15DCDT024</t>
  </si>
  <si>
    <t>Nguyễn Xuân</t>
  </si>
  <si>
    <t>03/11/1997</t>
  </si>
  <si>
    <t>D15XLTH2</t>
  </si>
  <si>
    <t>B15DCDT027</t>
  </si>
  <si>
    <t>19/11/1997</t>
  </si>
  <si>
    <t>B15DCDT043</t>
  </si>
  <si>
    <t>Nguyễn Đình</t>
  </si>
  <si>
    <t>Dũng</t>
  </si>
  <si>
    <t>13/12/1997</t>
  </si>
  <si>
    <t>B15DCDT047</t>
  </si>
  <si>
    <t>Thân Văn</t>
  </si>
  <si>
    <t>09/11/1997</t>
  </si>
  <si>
    <t>B15DCDT032</t>
  </si>
  <si>
    <t>Nguyễn Thành</t>
  </si>
  <si>
    <t>25/04/1997</t>
  </si>
  <si>
    <t>B15DCDT035</t>
  </si>
  <si>
    <t>Trương Hải</t>
  </si>
  <si>
    <t>Đông</t>
  </si>
  <si>
    <t>20/10/1997</t>
  </si>
  <si>
    <t>B15DCDT039</t>
  </si>
  <si>
    <t>Nguyễn Trung</t>
  </si>
  <si>
    <t>19/04/1997</t>
  </si>
  <si>
    <t>B15DCDT055</t>
  </si>
  <si>
    <t>Ngô Thanh</t>
  </si>
  <si>
    <t>Hà</t>
  </si>
  <si>
    <t>14/09/1997</t>
  </si>
  <si>
    <t>B15DCDT064</t>
  </si>
  <si>
    <t>Nguyễn Sỹ</t>
  </si>
  <si>
    <t>06/10/1997</t>
  </si>
  <si>
    <t>B15DCDT060</t>
  </si>
  <si>
    <t>07/02/1997</t>
  </si>
  <si>
    <t>B15DCDT072</t>
  </si>
  <si>
    <t>01/08/1997</t>
  </si>
  <si>
    <t>B15DCDT074</t>
  </si>
  <si>
    <t>Tạ Minh</t>
  </si>
  <si>
    <t>27/12/1997</t>
  </si>
  <si>
    <t>B15DCDT078</t>
  </si>
  <si>
    <t>Lê Đức</t>
  </si>
  <si>
    <t>Hiệu</t>
  </si>
  <si>
    <t>11/09/1997</t>
  </si>
  <si>
    <t>B15DCDT080</t>
  </si>
  <si>
    <t>Hòa</t>
  </si>
  <si>
    <t>B15DCDT085</t>
  </si>
  <si>
    <t>Nguyễn Hữu</t>
  </si>
  <si>
    <t>03/12/1997</t>
  </si>
  <si>
    <t>B15DCDT097</t>
  </si>
  <si>
    <t>Lê Thế</t>
  </si>
  <si>
    <t>19/12/1997</t>
  </si>
  <si>
    <t>B15DCDT096</t>
  </si>
  <si>
    <t>Đỗ Văn</t>
  </si>
  <si>
    <t>Hưởng</t>
  </si>
  <si>
    <t>05/04/1997</t>
  </si>
  <si>
    <t>B15DCDT107</t>
  </si>
  <si>
    <t>Mai Ngọc</t>
  </si>
  <si>
    <t>Khiêm</t>
  </si>
  <si>
    <t>23/12/1997</t>
  </si>
  <si>
    <t>B15DCDT110</t>
  </si>
  <si>
    <t>Đỗ Trung</t>
  </si>
  <si>
    <t>Kiên</t>
  </si>
  <si>
    <t>11/11/1997</t>
  </si>
  <si>
    <t>B15DCDT116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</si>
  <si>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</si>
  <si>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</si>
  <si>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</si>
  <si>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</si>
  <si>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</si>
  <si>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</si>
  <si>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</si>
  <si>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B15DCDT127</t>
  </si>
  <si>
    <t>26/03/1997</t>
  </si>
  <si>
    <t>B15DCDT130</t>
  </si>
  <si>
    <t>23/04/1996</t>
  </si>
  <si>
    <t>B15DCDT132</t>
  </si>
  <si>
    <t>Phạm Anh</t>
  </si>
  <si>
    <t>Mỹ</t>
  </si>
  <si>
    <t>08/02/1997</t>
  </si>
  <si>
    <t>B15DCDT143</t>
  </si>
  <si>
    <t>Đặng Văn</t>
  </si>
  <si>
    <t>Nghĩa</t>
  </si>
  <si>
    <t>22/06/1997</t>
  </si>
  <si>
    <t>B15DCDT144</t>
  </si>
  <si>
    <t>05/12/1997</t>
  </si>
  <si>
    <t>B15DCDT145</t>
  </si>
  <si>
    <t>Phạm Văn</t>
  </si>
  <si>
    <t>Ngọc</t>
  </si>
  <si>
    <t>18/04/1997</t>
  </si>
  <si>
    <t>B15DCDT149</t>
  </si>
  <si>
    <t>Mai Xuân Hồng</t>
  </si>
  <si>
    <t>Phi</t>
  </si>
  <si>
    <t>12/09/1997</t>
  </si>
  <si>
    <t>B15DCDT156</t>
  </si>
  <si>
    <t>Trịnh Anh</t>
  </si>
  <si>
    <t>Phương</t>
  </si>
  <si>
    <t>01/10/1997</t>
  </si>
  <si>
    <t>B15DCDT231</t>
  </si>
  <si>
    <t>Ngô Trí</t>
  </si>
  <si>
    <t>26/07/1996</t>
  </si>
  <si>
    <t>B15DCDT168</t>
  </si>
  <si>
    <t>28/11/1997</t>
  </si>
  <si>
    <t>B15DCDT181</t>
  </si>
  <si>
    <t>29/08/1997</t>
  </si>
  <si>
    <t>B15DCDT192</t>
  </si>
  <si>
    <t>Vũ Tân</t>
  </si>
  <si>
    <t>Tiến</t>
  </si>
  <si>
    <t>06/02/1997</t>
  </si>
  <si>
    <t>B15DCDT197</t>
  </si>
  <si>
    <t>Nguyễn Thế</t>
  </si>
  <si>
    <t>Toàn</t>
  </si>
  <si>
    <t>20/01/1996</t>
  </si>
  <si>
    <t>B15DCDT196</t>
  </si>
  <si>
    <t>B15DCDT201</t>
  </si>
  <si>
    <t>Nguyễn Bảo</t>
  </si>
  <si>
    <t>08/10/1997</t>
  </si>
  <si>
    <t>B15DCDT205</t>
  </si>
  <si>
    <t>Nguyễn Lam</t>
  </si>
  <si>
    <t>09/08/1997</t>
  </si>
  <si>
    <t>B15DCDT208</t>
  </si>
  <si>
    <t>09/07/1997</t>
  </si>
  <si>
    <t>B15DCDT212</t>
  </si>
  <si>
    <t>02/06/1997</t>
  </si>
  <si>
    <t>B15DCDT209</t>
  </si>
  <si>
    <t>Nguyễn Quốc</t>
  </si>
  <si>
    <t>17/03/1997</t>
  </si>
  <si>
    <t>B15DCDT216</t>
  </si>
  <si>
    <t>01/01/1997</t>
  </si>
  <si>
    <t>B15DCDT224</t>
  </si>
  <si>
    <t>Nguyễn Thị Thanh</t>
  </si>
  <si>
    <t>Uyên</t>
  </si>
  <si>
    <t>B15DCDT225</t>
  </si>
  <si>
    <t>Nguyễn Tất</t>
  </si>
  <si>
    <t>Vinh</t>
  </si>
  <si>
    <t>14/04/1997</t>
  </si>
  <si>
    <t>Nhóm: ELE1403-02</t>
  </si>
  <si>
    <t>B15DCDT005</t>
  </si>
  <si>
    <t>Nguyễn Thị Lan</t>
  </si>
  <si>
    <t>18/11/1997</t>
  </si>
  <si>
    <t>B15DCDT007</t>
  </si>
  <si>
    <t>Nguyễn Tuấn</t>
  </si>
  <si>
    <t>10/11/1997</t>
  </si>
  <si>
    <t>B15DCDT009</t>
  </si>
  <si>
    <t>16/09/1996</t>
  </si>
  <si>
    <t>B15DCDT012</t>
  </si>
  <si>
    <t>Nguyễn Đức</t>
  </si>
  <si>
    <t>Bằng</t>
  </si>
  <si>
    <t>04/06/1997</t>
  </si>
  <si>
    <t>B15DCDT020</t>
  </si>
  <si>
    <t>Chung</t>
  </si>
  <si>
    <t>03/07/1996</t>
  </si>
  <si>
    <t>B15DCDT025</t>
  </si>
  <si>
    <t>Nguyễn Huy</t>
  </si>
  <si>
    <t>Cung</t>
  </si>
  <si>
    <t>B15DCDT036</t>
  </si>
  <si>
    <t>Tạ Khánh</t>
  </si>
  <si>
    <t>Du</t>
  </si>
  <si>
    <t>27/07/1997</t>
  </si>
  <si>
    <t>B15DCDT045</t>
  </si>
  <si>
    <t>Đỗ Hoàng</t>
  </si>
  <si>
    <t>09/03/1997</t>
  </si>
  <si>
    <t>B15DCDT046</t>
  </si>
  <si>
    <t>22/07/1997</t>
  </si>
  <si>
    <t>B15DCDT037</t>
  </si>
  <si>
    <t>Văn Thế</t>
  </si>
  <si>
    <t>06/09/1997</t>
  </si>
  <si>
    <t>B15DCDT057</t>
  </si>
  <si>
    <t>Lương Tuấn</t>
  </si>
  <si>
    <t>17/09/1997</t>
  </si>
  <si>
    <t>B15DCDT061</t>
  </si>
  <si>
    <t>17/10/1997</t>
  </si>
  <si>
    <t>B15DCDT065</t>
  </si>
  <si>
    <t>Trịnh Thị</t>
  </si>
  <si>
    <t>Hằng</t>
  </si>
  <si>
    <t>05/03/1997</t>
  </si>
  <si>
    <t>B15DCDT077</t>
  </si>
  <si>
    <t>Nguyễn Năng</t>
  </si>
  <si>
    <t>26/07/1997</t>
  </si>
  <si>
    <t>B15DCDT073</t>
  </si>
  <si>
    <t>08/09/1997</t>
  </si>
  <si>
    <t>B15DCDT079</t>
  </si>
  <si>
    <t>Hoa</t>
  </si>
  <si>
    <t>01/04/1997</t>
  </si>
  <si>
    <t>B15DCDT083</t>
  </si>
  <si>
    <t>Phạm Thế</t>
  </si>
  <si>
    <t>Hoàng</t>
  </si>
  <si>
    <t>02/02/1997</t>
  </si>
  <si>
    <t>B15DCDT101</t>
  </si>
  <si>
    <t>13/05/1997</t>
  </si>
  <si>
    <t>B15DCDT108</t>
  </si>
  <si>
    <t>Đỗ Đăng</t>
  </si>
  <si>
    <t>Khoa</t>
  </si>
  <si>
    <t>23/03/1997</t>
  </si>
  <si>
    <t>B15DCDT115</t>
  </si>
  <si>
    <t>An Văn</t>
  </si>
  <si>
    <t>22/08/1997</t>
  </si>
  <si>
    <t>B15DCDT117</t>
  </si>
  <si>
    <t>Đặng Thị Hoài</t>
  </si>
  <si>
    <t>07/09/1997</t>
  </si>
  <si>
    <t>B15DCDT123</t>
  </si>
  <si>
    <t>05/10/1997</t>
  </si>
  <si>
    <t>B15DCDT129</t>
  </si>
  <si>
    <t>11/10/1997</t>
  </si>
  <si>
    <t>B15DCDT128</t>
  </si>
  <si>
    <t>19/10/1996</t>
  </si>
  <si>
    <t>B15DCDT135</t>
  </si>
  <si>
    <t>Lê Đăng</t>
  </si>
  <si>
    <t>03/04/1997</t>
  </si>
  <si>
    <t>B15DCDT146</t>
  </si>
  <si>
    <t>22/05/1997</t>
  </si>
  <si>
    <t>B15DCDT152</t>
  </si>
  <si>
    <t>Nguyễn Đắc</t>
  </si>
  <si>
    <t>Phúc</t>
  </si>
  <si>
    <t>16/03/1997</t>
  </si>
  <si>
    <t>B15DCDT161</t>
  </si>
  <si>
    <t>Phạm Hải</t>
  </si>
  <si>
    <t>Quân</t>
  </si>
  <si>
    <t>21/08/1995</t>
  </si>
  <si>
    <t>B15DCDT165</t>
  </si>
  <si>
    <t>Quỳnh</t>
  </si>
  <si>
    <t>23/02/1997</t>
  </si>
  <si>
    <t>B15DCDT167</t>
  </si>
  <si>
    <t>10/02/1997</t>
  </si>
  <si>
    <t>B15DCDT169</t>
  </si>
  <si>
    <t>Nguyễn Viết</t>
  </si>
  <si>
    <t>07/03/1997</t>
  </si>
  <si>
    <t>B15DCDT171</t>
  </si>
  <si>
    <t>Trịnh Công</t>
  </si>
  <si>
    <t>23/05/1997</t>
  </si>
  <si>
    <t>B15DCDT187</t>
  </si>
  <si>
    <t>Đào Hữu</t>
  </si>
  <si>
    <t>15/01/1997</t>
  </si>
  <si>
    <t>B15DCDT182</t>
  </si>
  <si>
    <t>Dương Minh</t>
  </si>
  <si>
    <t>27/01/1997</t>
  </si>
  <si>
    <t>B15DCDT179</t>
  </si>
  <si>
    <t>18/09/1997</t>
  </si>
  <si>
    <t>B15DCDT188</t>
  </si>
  <si>
    <t>Thiêm</t>
  </si>
  <si>
    <t>21/11/1997</t>
  </si>
  <si>
    <t>B15DCDT191</t>
  </si>
  <si>
    <t>Thuyết</t>
  </si>
  <si>
    <t>06/08/1997</t>
  </si>
  <si>
    <t>B15DCDT195</t>
  </si>
  <si>
    <t>Hà Đức</t>
  </si>
  <si>
    <t>23/10/1997</t>
  </si>
  <si>
    <t>B15DCDT199</t>
  </si>
  <si>
    <t>Lê Hữu</t>
  </si>
  <si>
    <t>Trúc</t>
  </si>
  <si>
    <t>B15DCDT204</t>
  </si>
  <si>
    <t>Lương Văn</t>
  </si>
  <si>
    <t>15/08/1995</t>
  </si>
  <si>
    <t>B15DCDT202</t>
  </si>
  <si>
    <t>Nguyễn Quang</t>
  </si>
  <si>
    <t>B15DCDT232</t>
  </si>
  <si>
    <t>Trương Đức</t>
  </si>
  <si>
    <t>19/10/1997</t>
  </si>
  <si>
    <t>B15DCDT220</t>
  </si>
  <si>
    <t>02/08/1997</t>
  </si>
  <si>
    <t>B15DCDT221</t>
  </si>
  <si>
    <t>Phạm Bá</t>
  </si>
  <si>
    <t>10/05/1997</t>
  </si>
  <si>
    <t>B15DCDT227</t>
  </si>
  <si>
    <t>Trần Quang</t>
  </si>
  <si>
    <t>14/04/1996</t>
  </si>
  <si>
    <t>BẢNG ĐIỂM HỌC PHẦN</t>
  </si>
  <si>
    <t>Ánh</t>
  </si>
  <si>
    <t>Hà Nội, ngày 30   tháng 6  năm 2019</t>
  </si>
  <si>
    <t>C</t>
  </si>
  <si>
    <t>Hà Nội, ngày 30 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</si>
</sst>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7"/>
  <sheetViews>
    <sheetView tabSelected="1" topLeftCell="B1" workbookViewId="0">
      <pane ySplit="4" topLeftCell="A64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5.875" style="1" customWidth="1"/>
    <col min="3" max="3" width="13.875" style="1" customWidth="1"/>
    <col min="4" max="4" width="15.375" style="1" customWidth="1"/>
    <col min="5" max="5" width="7.25" style="1" customWidth="1"/>
    <col min="6" max="6" width="9.375" style="1" hidden="1" customWidth="1"/>
    <col min="7" max="7" width="11" style="1" customWidth="1"/>
    <col min="8" max="8" width="5.625" style="1" hidden="1" customWidth="1"/>
    <col min="9" max="9" width="7.25" style="1" customWidth="1"/>
    <col min="10" max="10" width="4.375" style="1" hidden="1" customWidth="1"/>
    <col min="11" max="11" width="7.25" style="1" customWidth="1"/>
    <col min="12" max="12" width="5.125" style="1" hidden="1" customWidth="1"/>
    <col min="13" max="13" width="6.625" style="1" hidden="1" customWidth="1"/>
    <col min="14" max="14" width="10.5" style="1" hidden="1" customWidth="1"/>
    <col min="15" max="15" width="9" style="1" hidden="1" customWidth="1"/>
    <col min="16" max="16" width="6.87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8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88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3" t="s">
        <v>1</v>
      </c>
      <c r="C2" s="103"/>
      <c r="D2" s="103"/>
      <c r="E2" s="103"/>
      <c r="F2" s="103"/>
      <c r="G2" s="103"/>
      <c r="H2" s="130" t="s">
        <v>369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102" t="s">
        <v>87</v>
      </c>
      <c r="E5" s="102"/>
      <c r="F5" s="102"/>
      <c r="G5" s="102"/>
      <c r="H5" s="102"/>
      <c r="I5" s="102"/>
      <c r="J5" s="102"/>
      <c r="K5" s="102"/>
      <c r="L5" s="94"/>
      <c r="M5" s="94"/>
      <c r="N5" s="94"/>
      <c r="O5" s="100" t="s">
        <v>89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5" t="s">
        <v>51</v>
      </c>
      <c r="H6" s="98">
        <v>43634</v>
      </c>
      <c r="I6" s="99"/>
      <c r="J6" s="99"/>
      <c r="K6" s="99"/>
      <c r="L6" s="99"/>
      <c r="M6" s="99"/>
      <c r="N6" s="99"/>
      <c r="O6" s="100" t="s">
        <v>90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1.25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79" t="s">
        <v>45</v>
      </c>
      <c r="N9" s="79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Chuyên đề xử lý tín hiệu và truyền thông</v>
      </c>
      <c r="X9" s="68">
        <f>+P5</f>
        <v>0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0</v>
      </c>
      <c r="AI9" s="71">
        <f>+$AH$9/$Y$9</f>
        <v>0</v>
      </c>
      <c r="AJ9" s="63">
        <f>COUNTIF($V$11:$V$117,"Đạt")</f>
        <v>48</v>
      </c>
      <c r="AK9" s="70">
        <f>+$AJ$9/$Y$9</f>
        <v>1</v>
      </c>
      <c r="AL9" s="82"/>
    </row>
    <row r="10" spans="2:38" ht="28.5" customHeight="1">
      <c r="B10" s="113" t="s">
        <v>26</v>
      </c>
      <c r="C10" s="114"/>
      <c r="D10" s="114"/>
      <c r="E10" s="114"/>
      <c r="F10" s="114"/>
      <c r="G10" s="115"/>
      <c r="H10" s="10"/>
      <c r="I10" s="10">
        <v>10</v>
      </c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91</v>
      </c>
      <c r="D11" s="17" t="s">
        <v>92</v>
      </c>
      <c r="E11" s="18" t="s">
        <v>370</v>
      </c>
      <c r="F11" s="19" t="s">
        <v>93</v>
      </c>
      <c r="G11" s="16" t="s">
        <v>94</v>
      </c>
      <c r="H11" s="20" t="s">
        <v>27</v>
      </c>
      <c r="I11" s="20">
        <v>9.5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 t="shared" ref="Q11:Q42" si="0">ROUND(SUMPRODUCT(H11:P11,$H$10:$P$10)/100,1)</f>
        <v>9.1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8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95</v>
      </c>
      <c r="D12" s="28" t="s">
        <v>96</v>
      </c>
      <c r="E12" s="29" t="s">
        <v>97</v>
      </c>
      <c r="F12" s="30" t="s">
        <v>98</v>
      </c>
      <c r="G12" s="27" t="s">
        <v>94</v>
      </c>
      <c r="H12" s="31" t="s">
        <v>27</v>
      </c>
      <c r="I12" s="31">
        <v>9</v>
      </c>
      <c r="J12" s="31" t="s">
        <v>27</v>
      </c>
      <c r="K12" s="31">
        <v>9</v>
      </c>
      <c r="L12" s="32"/>
      <c r="M12" s="32"/>
      <c r="N12" s="32"/>
      <c r="O12" s="32"/>
      <c r="P12" s="33">
        <v>9</v>
      </c>
      <c r="Q12" s="34">
        <f t="shared" si="0"/>
        <v>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5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99</v>
      </c>
      <c r="D13" s="28" t="s">
        <v>100</v>
      </c>
      <c r="E13" s="29" t="s">
        <v>101</v>
      </c>
      <c r="F13" s="30" t="s">
        <v>102</v>
      </c>
      <c r="G13" s="27" t="s">
        <v>94</v>
      </c>
      <c r="H13" s="31" t="s">
        <v>27</v>
      </c>
      <c r="I13" s="31">
        <v>9.5</v>
      </c>
      <c r="J13" s="31" t="s">
        <v>27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9.1</v>
      </c>
      <c r="R13" s="35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1"/>
        <v>Giỏi</v>
      </c>
      <c r="T13" s="37" t="str">
        <f t="shared" ref="T13:T58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103</v>
      </c>
      <c r="D14" s="28" t="s">
        <v>104</v>
      </c>
      <c r="E14" s="29" t="s">
        <v>56</v>
      </c>
      <c r="F14" s="30" t="s">
        <v>105</v>
      </c>
      <c r="G14" s="27" t="s">
        <v>94</v>
      </c>
      <c r="H14" s="31" t="s">
        <v>27</v>
      </c>
      <c r="I14" s="31">
        <v>9.5</v>
      </c>
      <c r="J14" s="31" t="s">
        <v>27</v>
      </c>
      <c r="K14" s="31">
        <v>9</v>
      </c>
      <c r="L14" s="38"/>
      <c r="M14" s="38"/>
      <c r="N14" s="38"/>
      <c r="O14" s="38"/>
      <c r="P14" s="33">
        <v>8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106</v>
      </c>
      <c r="D15" s="28" t="s">
        <v>107</v>
      </c>
      <c r="E15" s="29" t="s">
        <v>56</v>
      </c>
      <c r="F15" s="30" t="s">
        <v>108</v>
      </c>
      <c r="G15" s="27" t="s">
        <v>109</v>
      </c>
      <c r="H15" s="31" t="s">
        <v>27</v>
      </c>
      <c r="I15" s="31">
        <v>9.5</v>
      </c>
      <c r="J15" s="31" t="s">
        <v>27</v>
      </c>
      <c r="K15" s="31">
        <v>9.5</v>
      </c>
      <c r="L15" s="38"/>
      <c r="M15" s="38"/>
      <c r="N15" s="38"/>
      <c r="O15" s="38"/>
      <c r="P15" s="33">
        <v>9</v>
      </c>
      <c r="Q15" s="34">
        <f t="shared" si="0"/>
        <v>9.3000000000000007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110</v>
      </c>
      <c r="D16" s="28" t="s">
        <v>63</v>
      </c>
      <c r="E16" s="29" t="s">
        <v>58</v>
      </c>
      <c r="F16" s="30" t="s">
        <v>111</v>
      </c>
      <c r="G16" s="27" t="s">
        <v>94</v>
      </c>
      <c r="H16" s="31" t="s">
        <v>27</v>
      </c>
      <c r="I16" s="31">
        <v>9.5</v>
      </c>
      <c r="J16" s="31" t="s">
        <v>27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9.1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112</v>
      </c>
      <c r="D17" s="28" t="s">
        <v>113</v>
      </c>
      <c r="E17" s="29" t="s">
        <v>114</v>
      </c>
      <c r="F17" s="30" t="s">
        <v>115</v>
      </c>
      <c r="G17" s="27" t="s">
        <v>94</v>
      </c>
      <c r="H17" s="31" t="s">
        <v>27</v>
      </c>
      <c r="I17" s="31">
        <v>9.5</v>
      </c>
      <c r="J17" s="31" t="s">
        <v>27</v>
      </c>
      <c r="K17" s="31">
        <v>9</v>
      </c>
      <c r="L17" s="38"/>
      <c r="M17" s="38"/>
      <c r="N17" s="38"/>
      <c r="O17" s="38"/>
      <c r="P17" s="33">
        <v>8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116</v>
      </c>
      <c r="D18" s="28" t="s">
        <v>117</v>
      </c>
      <c r="E18" s="29" t="s">
        <v>114</v>
      </c>
      <c r="F18" s="30" t="s">
        <v>118</v>
      </c>
      <c r="G18" s="27" t="s">
        <v>94</v>
      </c>
      <c r="H18" s="31" t="s">
        <v>27</v>
      </c>
      <c r="I18" s="31">
        <v>9.5</v>
      </c>
      <c r="J18" s="31" t="s">
        <v>27</v>
      </c>
      <c r="K18" s="31">
        <v>9</v>
      </c>
      <c r="L18" s="38"/>
      <c r="M18" s="38"/>
      <c r="N18" s="38"/>
      <c r="O18" s="38"/>
      <c r="P18" s="33">
        <v>8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119</v>
      </c>
      <c r="D19" s="28" t="s">
        <v>120</v>
      </c>
      <c r="E19" s="29" t="s">
        <v>60</v>
      </c>
      <c r="F19" s="30" t="s">
        <v>121</v>
      </c>
      <c r="G19" s="27" t="s">
        <v>109</v>
      </c>
      <c r="H19" s="31" t="s">
        <v>27</v>
      </c>
      <c r="I19" s="31">
        <v>9.5</v>
      </c>
      <c r="J19" s="31" t="s">
        <v>27</v>
      </c>
      <c r="K19" s="31">
        <v>9</v>
      </c>
      <c r="L19" s="38"/>
      <c r="M19" s="38"/>
      <c r="N19" s="38"/>
      <c r="O19" s="38"/>
      <c r="P19" s="33">
        <v>8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122</v>
      </c>
      <c r="D20" s="28" t="s">
        <v>123</v>
      </c>
      <c r="E20" s="29" t="s">
        <v>124</v>
      </c>
      <c r="F20" s="30" t="s">
        <v>125</v>
      </c>
      <c r="G20" s="27" t="s">
        <v>94</v>
      </c>
      <c r="H20" s="31" t="s">
        <v>27</v>
      </c>
      <c r="I20" s="31">
        <v>9.5</v>
      </c>
      <c r="J20" s="31" t="s">
        <v>27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9.1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126</v>
      </c>
      <c r="D21" s="28" t="s">
        <v>127</v>
      </c>
      <c r="E21" s="29" t="s">
        <v>61</v>
      </c>
      <c r="F21" s="30" t="s">
        <v>128</v>
      </c>
      <c r="G21" s="27" t="s">
        <v>94</v>
      </c>
      <c r="H21" s="31" t="s">
        <v>27</v>
      </c>
      <c r="I21" s="31">
        <v>9</v>
      </c>
      <c r="J21" s="31" t="s">
        <v>27</v>
      </c>
      <c r="K21" s="31">
        <v>9</v>
      </c>
      <c r="L21" s="38"/>
      <c r="M21" s="38"/>
      <c r="N21" s="38"/>
      <c r="O21" s="38"/>
      <c r="P21" s="33">
        <v>8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129</v>
      </c>
      <c r="D22" s="28" t="s">
        <v>130</v>
      </c>
      <c r="E22" s="29" t="s">
        <v>131</v>
      </c>
      <c r="F22" s="30" t="s">
        <v>132</v>
      </c>
      <c r="G22" s="27" t="s">
        <v>109</v>
      </c>
      <c r="H22" s="31" t="s">
        <v>27</v>
      </c>
      <c r="I22" s="31">
        <v>9.5</v>
      </c>
      <c r="J22" s="31" t="s">
        <v>27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9.1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133</v>
      </c>
      <c r="D23" s="28" t="s">
        <v>134</v>
      </c>
      <c r="E23" s="29" t="s">
        <v>64</v>
      </c>
      <c r="F23" s="30" t="s">
        <v>135</v>
      </c>
      <c r="G23" s="27" t="s">
        <v>109</v>
      </c>
      <c r="H23" s="31" t="s">
        <v>27</v>
      </c>
      <c r="I23" s="31">
        <v>9.5</v>
      </c>
      <c r="J23" s="31" t="s">
        <v>27</v>
      </c>
      <c r="K23" s="31">
        <v>9.5</v>
      </c>
      <c r="L23" s="38"/>
      <c r="M23" s="38"/>
      <c r="N23" s="38"/>
      <c r="O23" s="38"/>
      <c r="P23" s="33">
        <v>8.5</v>
      </c>
      <c r="Q23" s="34">
        <f t="shared" si="0"/>
        <v>9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136</v>
      </c>
      <c r="D24" s="28" t="s">
        <v>63</v>
      </c>
      <c r="E24" s="29" t="s">
        <v>64</v>
      </c>
      <c r="F24" s="30" t="s">
        <v>137</v>
      </c>
      <c r="G24" s="27" t="s">
        <v>109</v>
      </c>
      <c r="H24" s="31" t="s">
        <v>27</v>
      </c>
      <c r="I24" s="31">
        <v>9.5</v>
      </c>
      <c r="J24" s="31" t="s">
        <v>27</v>
      </c>
      <c r="K24" s="31">
        <v>9.5</v>
      </c>
      <c r="L24" s="38"/>
      <c r="M24" s="38"/>
      <c r="N24" s="38"/>
      <c r="O24" s="38"/>
      <c r="P24" s="33">
        <v>9</v>
      </c>
      <c r="Q24" s="34">
        <f t="shared" si="0"/>
        <v>9.3000000000000007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138</v>
      </c>
      <c r="D25" s="28" t="s">
        <v>63</v>
      </c>
      <c r="E25" s="29" t="s">
        <v>66</v>
      </c>
      <c r="F25" s="30" t="s">
        <v>139</v>
      </c>
      <c r="G25" s="27" t="s">
        <v>109</v>
      </c>
      <c r="H25" s="31" t="s">
        <v>27</v>
      </c>
      <c r="I25" s="31">
        <v>9.5</v>
      </c>
      <c r="J25" s="31" t="s">
        <v>27</v>
      </c>
      <c r="K25" s="31">
        <v>9.5</v>
      </c>
      <c r="L25" s="38"/>
      <c r="M25" s="38"/>
      <c r="N25" s="38"/>
      <c r="O25" s="38"/>
      <c r="P25" s="33">
        <v>9</v>
      </c>
      <c r="Q25" s="34">
        <f t="shared" si="0"/>
        <v>9.3000000000000007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140</v>
      </c>
      <c r="D26" s="28" t="s">
        <v>141</v>
      </c>
      <c r="E26" s="29" t="s">
        <v>66</v>
      </c>
      <c r="F26" s="30" t="s">
        <v>142</v>
      </c>
      <c r="G26" s="27" t="s">
        <v>94</v>
      </c>
      <c r="H26" s="31" t="s">
        <v>27</v>
      </c>
      <c r="I26" s="31">
        <v>9.5</v>
      </c>
      <c r="J26" s="31" t="s">
        <v>27</v>
      </c>
      <c r="K26" s="31">
        <v>9</v>
      </c>
      <c r="L26" s="38"/>
      <c r="M26" s="38"/>
      <c r="N26" s="38"/>
      <c r="O26" s="38"/>
      <c r="P26" s="33">
        <v>8</v>
      </c>
      <c r="Q26" s="34">
        <f t="shared" si="0"/>
        <v>8.6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143</v>
      </c>
      <c r="D27" s="28" t="s">
        <v>144</v>
      </c>
      <c r="E27" s="29" t="s">
        <v>145</v>
      </c>
      <c r="F27" s="30" t="s">
        <v>146</v>
      </c>
      <c r="G27" s="27" t="s">
        <v>94</v>
      </c>
      <c r="H27" s="31" t="s">
        <v>27</v>
      </c>
      <c r="I27" s="31">
        <v>9.5</v>
      </c>
      <c r="J27" s="31" t="s">
        <v>27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9.1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147</v>
      </c>
      <c r="D28" s="28" t="s">
        <v>80</v>
      </c>
      <c r="E28" s="29" t="s">
        <v>148</v>
      </c>
      <c r="F28" s="30" t="s">
        <v>132</v>
      </c>
      <c r="G28" s="27" t="s">
        <v>109</v>
      </c>
      <c r="H28" s="31" t="s">
        <v>27</v>
      </c>
      <c r="I28" s="31">
        <v>9.5</v>
      </c>
      <c r="J28" s="31" t="s">
        <v>27</v>
      </c>
      <c r="K28" s="31">
        <v>9.5</v>
      </c>
      <c r="L28" s="38"/>
      <c r="M28" s="38"/>
      <c r="N28" s="38"/>
      <c r="O28" s="38"/>
      <c r="P28" s="33">
        <v>8.5</v>
      </c>
      <c r="Q28" s="34">
        <f t="shared" si="0"/>
        <v>9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149</v>
      </c>
      <c r="D29" s="28" t="s">
        <v>150</v>
      </c>
      <c r="E29" s="29" t="s">
        <v>67</v>
      </c>
      <c r="F29" s="30" t="s">
        <v>151</v>
      </c>
      <c r="G29" s="27" t="s">
        <v>94</v>
      </c>
      <c r="H29" s="31" t="s">
        <v>27</v>
      </c>
      <c r="I29" s="31">
        <v>9.5</v>
      </c>
      <c r="J29" s="31" t="s">
        <v>27</v>
      </c>
      <c r="K29" s="31">
        <v>9.5</v>
      </c>
      <c r="L29" s="38"/>
      <c r="M29" s="38"/>
      <c r="N29" s="38"/>
      <c r="O29" s="38"/>
      <c r="P29" s="33">
        <v>9</v>
      </c>
      <c r="Q29" s="34">
        <f t="shared" si="0"/>
        <v>9.3000000000000007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152</v>
      </c>
      <c r="D30" s="28" t="s">
        <v>153</v>
      </c>
      <c r="E30" s="29" t="s">
        <v>68</v>
      </c>
      <c r="F30" s="30" t="s">
        <v>154</v>
      </c>
      <c r="G30" s="27" t="s">
        <v>94</v>
      </c>
      <c r="H30" s="31" t="s">
        <v>27</v>
      </c>
      <c r="I30" s="31">
        <v>9.5</v>
      </c>
      <c r="J30" s="31" t="s">
        <v>27</v>
      </c>
      <c r="K30" s="31">
        <v>9.5</v>
      </c>
      <c r="L30" s="38"/>
      <c r="M30" s="38"/>
      <c r="N30" s="38"/>
      <c r="O30" s="38"/>
      <c r="P30" s="33">
        <v>9</v>
      </c>
      <c r="Q30" s="34">
        <f t="shared" si="0"/>
        <v>9.3000000000000007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155</v>
      </c>
      <c r="D31" s="28" t="s">
        <v>156</v>
      </c>
      <c r="E31" s="29" t="s">
        <v>157</v>
      </c>
      <c r="F31" s="30" t="s">
        <v>158</v>
      </c>
      <c r="G31" s="27" t="s">
        <v>109</v>
      </c>
      <c r="H31" s="31" t="s">
        <v>27</v>
      </c>
      <c r="I31" s="31">
        <v>9.5</v>
      </c>
      <c r="J31" s="31" t="s">
        <v>27</v>
      </c>
      <c r="K31" s="31">
        <v>9.5</v>
      </c>
      <c r="L31" s="38"/>
      <c r="M31" s="38"/>
      <c r="N31" s="38"/>
      <c r="O31" s="38"/>
      <c r="P31" s="33">
        <v>9</v>
      </c>
      <c r="Q31" s="34">
        <f t="shared" si="0"/>
        <v>9.3000000000000007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159</v>
      </c>
      <c r="D32" s="28" t="s">
        <v>160</v>
      </c>
      <c r="E32" s="29" t="s">
        <v>161</v>
      </c>
      <c r="F32" s="30" t="s">
        <v>162</v>
      </c>
      <c r="G32" s="27" t="s">
        <v>109</v>
      </c>
      <c r="H32" s="31" t="s">
        <v>27</v>
      </c>
      <c r="I32" s="31">
        <v>9.5</v>
      </c>
      <c r="J32" s="31" t="s">
        <v>27</v>
      </c>
      <c r="K32" s="31">
        <v>9</v>
      </c>
      <c r="L32" s="38"/>
      <c r="M32" s="38"/>
      <c r="N32" s="38"/>
      <c r="O32" s="38"/>
      <c r="P32" s="33">
        <v>9</v>
      </c>
      <c r="Q32" s="34">
        <f t="shared" si="0"/>
        <v>9.1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163</v>
      </c>
      <c r="D33" s="28" t="s">
        <v>164</v>
      </c>
      <c r="E33" s="29" t="s">
        <v>165</v>
      </c>
      <c r="F33" s="30" t="s">
        <v>166</v>
      </c>
      <c r="G33" s="27" t="s">
        <v>94</v>
      </c>
      <c r="H33" s="31" t="s">
        <v>27</v>
      </c>
      <c r="I33" s="31">
        <v>9.5</v>
      </c>
      <c r="J33" s="31" t="s">
        <v>27</v>
      </c>
      <c r="K33" s="31">
        <v>9</v>
      </c>
      <c r="L33" s="38"/>
      <c r="M33" s="38"/>
      <c r="N33" s="38"/>
      <c r="O33" s="38"/>
      <c r="P33" s="33">
        <v>9</v>
      </c>
      <c r="Q33" s="34">
        <f t="shared" si="0"/>
        <v>9.1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167</v>
      </c>
      <c r="D34" s="28" t="s">
        <v>65</v>
      </c>
      <c r="E34" s="29" t="s">
        <v>69</v>
      </c>
      <c r="F34" s="30" t="s">
        <v>118</v>
      </c>
      <c r="G34" s="27" t="s">
        <v>109</v>
      </c>
      <c r="H34" s="31" t="s">
        <v>27</v>
      </c>
      <c r="I34" s="31">
        <v>9.5</v>
      </c>
      <c r="J34" s="31" t="s">
        <v>27</v>
      </c>
      <c r="K34" s="31">
        <v>9.5</v>
      </c>
      <c r="L34" s="38"/>
      <c r="M34" s="38"/>
      <c r="N34" s="38"/>
      <c r="O34" s="38"/>
      <c r="P34" s="33">
        <v>9</v>
      </c>
      <c r="Q34" s="34">
        <f t="shared" si="0"/>
        <v>9.3000000000000007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168</v>
      </c>
      <c r="D35" s="28" t="s">
        <v>169</v>
      </c>
      <c r="E35" s="29" t="s">
        <v>70</v>
      </c>
      <c r="F35" s="30" t="s">
        <v>170</v>
      </c>
      <c r="G35" s="27" t="s">
        <v>109</v>
      </c>
      <c r="H35" s="31" t="s">
        <v>27</v>
      </c>
      <c r="I35" s="31">
        <v>9.5</v>
      </c>
      <c r="J35" s="31" t="s">
        <v>27</v>
      </c>
      <c r="K35" s="31">
        <v>9</v>
      </c>
      <c r="L35" s="38"/>
      <c r="M35" s="38"/>
      <c r="N35" s="38"/>
      <c r="O35" s="38"/>
      <c r="P35" s="33">
        <v>8</v>
      </c>
      <c r="Q35" s="34">
        <f t="shared" si="0"/>
        <v>8.6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171</v>
      </c>
      <c r="D36" s="28" t="s">
        <v>172</v>
      </c>
      <c r="E36" s="29" t="s">
        <v>173</v>
      </c>
      <c r="F36" s="30" t="s">
        <v>174</v>
      </c>
      <c r="G36" s="27" t="s">
        <v>109</v>
      </c>
      <c r="H36" s="31" t="s">
        <v>27</v>
      </c>
      <c r="I36" s="31">
        <v>9.5</v>
      </c>
      <c r="J36" s="31" t="s">
        <v>27</v>
      </c>
      <c r="K36" s="31">
        <v>9</v>
      </c>
      <c r="L36" s="38"/>
      <c r="M36" s="38"/>
      <c r="N36" s="38"/>
      <c r="O36" s="38"/>
      <c r="P36" s="33">
        <v>8</v>
      </c>
      <c r="Q36" s="34">
        <f t="shared" si="0"/>
        <v>8.6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175</v>
      </c>
      <c r="D37" s="28" t="s">
        <v>150</v>
      </c>
      <c r="E37" s="29" t="s">
        <v>71</v>
      </c>
      <c r="F37" s="30" t="s">
        <v>176</v>
      </c>
      <c r="G37" s="27" t="s">
        <v>109</v>
      </c>
      <c r="H37" s="31" t="s">
        <v>27</v>
      </c>
      <c r="I37" s="31">
        <v>9.5</v>
      </c>
      <c r="J37" s="31" t="s">
        <v>27</v>
      </c>
      <c r="K37" s="31">
        <v>9</v>
      </c>
      <c r="L37" s="38"/>
      <c r="M37" s="38"/>
      <c r="N37" s="38"/>
      <c r="O37" s="38"/>
      <c r="P37" s="33">
        <v>8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177</v>
      </c>
      <c r="D38" s="28" t="s">
        <v>63</v>
      </c>
      <c r="E38" s="29" t="s">
        <v>71</v>
      </c>
      <c r="F38" s="30" t="s">
        <v>178</v>
      </c>
      <c r="G38" s="27" t="s">
        <v>94</v>
      </c>
      <c r="H38" s="31" t="s">
        <v>27</v>
      </c>
      <c r="I38" s="31">
        <v>9.5</v>
      </c>
      <c r="J38" s="31" t="s">
        <v>27</v>
      </c>
      <c r="K38" s="31">
        <v>9</v>
      </c>
      <c r="L38" s="38"/>
      <c r="M38" s="38"/>
      <c r="N38" s="38"/>
      <c r="O38" s="38"/>
      <c r="P38" s="33">
        <v>8</v>
      </c>
      <c r="Q38" s="34">
        <f t="shared" si="0"/>
        <v>8.6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179</v>
      </c>
      <c r="D39" s="28" t="s">
        <v>180</v>
      </c>
      <c r="E39" s="29" t="s">
        <v>181</v>
      </c>
      <c r="F39" s="30" t="s">
        <v>182</v>
      </c>
      <c r="G39" s="27" t="s">
        <v>109</v>
      </c>
      <c r="H39" s="31" t="s">
        <v>27</v>
      </c>
      <c r="I39" s="31">
        <v>9.5</v>
      </c>
      <c r="J39" s="31" t="s">
        <v>27</v>
      </c>
      <c r="K39" s="31">
        <v>9.5</v>
      </c>
      <c r="L39" s="38"/>
      <c r="M39" s="38"/>
      <c r="N39" s="38"/>
      <c r="O39" s="38"/>
      <c r="P39" s="33">
        <v>9</v>
      </c>
      <c r="Q39" s="34">
        <f t="shared" si="0"/>
        <v>9.3000000000000007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183</v>
      </c>
      <c r="D40" s="28" t="s">
        <v>184</v>
      </c>
      <c r="E40" s="29" t="s">
        <v>185</v>
      </c>
      <c r="F40" s="30" t="s">
        <v>186</v>
      </c>
      <c r="G40" s="27" t="s">
        <v>109</v>
      </c>
      <c r="H40" s="31" t="s">
        <v>27</v>
      </c>
      <c r="I40" s="31">
        <v>9.5</v>
      </c>
      <c r="J40" s="31" t="s">
        <v>27</v>
      </c>
      <c r="K40" s="31">
        <v>9</v>
      </c>
      <c r="L40" s="38"/>
      <c r="M40" s="38"/>
      <c r="N40" s="38"/>
      <c r="O40" s="38"/>
      <c r="P40" s="33">
        <v>8</v>
      </c>
      <c r="Q40" s="34">
        <f t="shared" si="0"/>
        <v>8.6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187</v>
      </c>
      <c r="D41" s="28" t="s">
        <v>113</v>
      </c>
      <c r="E41" s="29" t="s">
        <v>185</v>
      </c>
      <c r="F41" s="30" t="s">
        <v>188</v>
      </c>
      <c r="G41" s="27" t="s">
        <v>109</v>
      </c>
      <c r="H41" s="31" t="s">
        <v>27</v>
      </c>
      <c r="I41" s="31">
        <v>9</v>
      </c>
      <c r="J41" s="31" t="s">
        <v>27</v>
      </c>
      <c r="K41" s="31">
        <v>9.5</v>
      </c>
      <c r="L41" s="38"/>
      <c r="M41" s="38"/>
      <c r="N41" s="38"/>
      <c r="O41" s="38"/>
      <c r="P41" s="33">
        <v>8</v>
      </c>
      <c r="Q41" s="34">
        <f t="shared" si="0"/>
        <v>8.6999999999999993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189</v>
      </c>
      <c r="D42" s="28" t="s">
        <v>190</v>
      </c>
      <c r="E42" s="29" t="s">
        <v>191</v>
      </c>
      <c r="F42" s="30" t="s">
        <v>192</v>
      </c>
      <c r="G42" s="27" t="s">
        <v>94</v>
      </c>
      <c r="H42" s="31" t="s">
        <v>27</v>
      </c>
      <c r="I42" s="31">
        <v>9.5</v>
      </c>
      <c r="J42" s="31" t="s">
        <v>27</v>
      </c>
      <c r="K42" s="31">
        <v>9.5</v>
      </c>
      <c r="L42" s="38"/>
      <c r="M42" s="38"/>
      <c r="N42" s="38"/>
      <c r="O42" s="38"/>
      <c r="P42" s="33">
        <v>9</v>
      </c>
      <c r="Q42" s="34">
        <f t="shared" si="0"/>
        <v>9.3000000000000007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193</v>
      </c>
      <c r="D43" s="28" t="s">
        <v>194</v>
      </c>
      <c r="E43" s="29" t="s">
        <v>195</v>
      </c>
      <c r="F43" s="30" t="s">
        <v>196</v>
      </c>
      <c r="G43" s="27" t="s">
        <v>94</v>
      </c>
      <c r="H43" s="31" t="s">
        <v>27</v>
      </c>
      <c r="I43" s="31">
        <v>9</v>
      </c>
      <c r="J43" s="31" t="s">
        <v>27</v>
      </c>
      <c r="K43" s="31">
        <v>9</v>
      </c>
      <c r="L43" s="38"/>
      <c r="M43" s="38"/>
      <c r="N43" s="38"/>
      <c r="O43" s="38"/>
      <c r="P43" s="33">
        <v>8</v>
      </c>
      <c r="Q43" s="34">
        <f t="shared" ref="Q43:Q58" si="5">ROUND(SUMPRODUCT(H43:P43,$H$10:$P$10)/100,1)</f>
        <v>8.5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197</v>
      </c>
      <c r="D44" s="28" t="s">
        <v>198</v>
      </c>
      <c r="E44" s="29" t="s">
        <v>199</v>
      </c>
      <c r="F44" s="30" t="s">
        <v>200</v>
      </c>
      <c r="G44" s="27" t="s">
        <v>109</v>
      </c>
      <c r="H44" s="31" t="s">
        <v>27</v>
      </c>
      <c r="I44" s="31">
        <v>9</v>
      </c>
      <c r="J44" s="31" t="s">
        <v>27</v>
      </c>
      <c r="K44" s="31">
        <v>9</v>
      </c>
      <c r="L44" s="38"/>
      <c r="M44" s="38"/>
      <c r="N44" s="38"/>
      <c r="O44" s="38"/>
      <c r="P44" s="33">
        <v>8</v>
      </c>
      <c r="Q44" s="34">
        <f t="shared" si="5"/>
        <v>8.5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201</v>
      </c>
      <c r="D45" s="28" t="s">
        <v>202</v>
      </c>
      <c r="E45" s="29" t="s">
        <v>75</v>
      </c>
      <c r="F45" s="30" t="s">
        <v>203</v>
      </c>
      <c r="G45" s="27" t="s">
        <v>94</v>
      </c>
      <c r="H45" s="31" t="s">
        <v>27</v>
      </c>
      <c r="I45" s="31">
        <v>9.5</v>
      </c>
      <c r="J45" s="31" t="s">
        <v>27</v>
      </c>
      <c r="K45" s="31">
        <v>9</v>
      </c>
      <c r="L45" s="38"/>
      <c r="M45" s="38"/>
      <c r="N45" s="38"/>
      <c r="O45" s="38"/>
      <c r="P45" s="33">
        <v>8</v>
      </c>
      <c r="Q45" s="34">
        <f t="shared" si="5"/>
        <v>8.6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204</v>
      </c>
      <c r="D46" s="28" t="s">
        <v>77</v>
      </c>
      <c r="E46" s="29" t="s">
        <v>76</v>
      </c>
      <c r="F46" s="30" t="s">
        <v>205</v>
      </c>
      <c r="G46" s="27" t="s">
        <v>109</v>
      </c>
      <c r="H46" s="31" t="s">
        <v>27</v>
      </c>
      <c r="I46" s="31">
        <v>9</v>
      </c>
      <c r="J46" s="31" t="s">
        <v>27</v>
      </c>
      <c r="K46" s="31">
        <v>9.5</v>
      </c>
      <c r="L46" s="38"/>
      <c r="M46" s="38"/>
      <c r="N46" s="38"/>
      <c r="O46" s="38"/>
      <c r="P46" s="33">
        <v>8</v>
      </c>
      <c r="Q46" s="34">
        <f t="shared" si="5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206</v>
      </c>
      <c r="D47" s="28" t="s">
        <v>85</v>
      </c>
      <c r="E47" s="29" t="s">
        <v>79</v>
      </c>
      <c r="F47" s="30" t="s">
        <v>207</v>
      </c>
      <c r="G47" s="27" t="s">
        <v>94</v>
      </c>
      <c r="H47" s="31" t="s">
        <v>27</v>
      </c>
      <c r="I47" s="31">
        <v>9.5</v>
      </c>
      <c r="J47" s="31" t="s">
        <v>27</v>
      </c>
      <c r="K47" s="31">
        <v>9.5</v>
      </c>
      <c r="L47" s="38"/>
      <c r="M47" s="38"/>
      <c r="N47" s="38"/>
      <c r="O47" s="38"/>
      <c r="P47" s="33">
        <v>9</v>
      </c>
      <c r="Q47" s="34">
        <f t="shared" si="5"/>
        <v>9.3000000000000007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208</v>
      </c>
      <c r="D48" s="28" t="s">
        <v>209</v>
      </c>
      <c r="E48" s="29" t="s">
        <v>210</v>
      </c>
      <c r="F48" s="30" t="s">
        <v>211</v>
      </c>
      <c r="G48" s="27" t="s">
        <v>109</v>
      </c>
      <c r="H48" s="31" t="s">
        <v>27</v>
      </c>
      <c r="I48" s="31">
        <v>9</v>
      </c>
      <c r="J48" s="31" t="s">
        <v>27</v>
      </c>
      <c r="K48" s="31">
        <v>9.5</v>
      </c>
      <c r="L48" s="38"/>
      <c r="M48" s="38"/>
      <c r="N48" s="38"/>
      <c r="O48" s="38"/>
      <c r="P48" s="33">
        <v>8</v>
      </c>
      <c r="Q48" s="34">
        <f t="shared" si="5"/>
        <v>8.6999999999999993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212</v>
      </c>
      <c r="D49" s="28" t="s">
        <v>213</v>
      </c>
      <c r="E49" s="29" t="s">
        <v>214</v>
      </c>
      <c r="F49" s="30" t="s">
        <v>215</v>
      </c>
      <c r="G49" s="27" t="s">
        <v>94</v>
      </c>
      <c r="H49" s="31" t="s">
        <v>27</v>
      </c>
      <c r="I49" s="31">
        <v>9.5</v>
      </c>
      <c r="J49" s="31" t="s">
        <v>27</v>
      </c>
      <c r="K49" s="31">
        <v>9</v>
      </c>
      <c r="L49" s="38"/>
      <c r="M49" s="38"/>
      <c r="N49" s="38"/>
      <c r="O49" s="38"/>
      <c r="P49" s="33">
        <v>8</v>
      </c>
      <c r="Q49" s="34">
        <f t="shared" si="5"/>
        <v>8.6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216</v>
      </c>
      <c r="D50" s="28" t="s">
        <v>63</v>
      </c>
      <c r="E50" s="29" t="s">
        <v>214</v>
      </c>
      <c r="F50" s="30" t="s">
        <v>111</v>
      </c>
      <c r="G50" s="27" t="s">
        <v>109</v>
      </c>
      <c r="H50" s="31" t="s">
        <v>27</v>
      </c>
      <c r="I50" s="31">
        <v>9.5</v>
      </c>
      <c r="J50" s="31" t="s">
        <v>27</v>
      </c>
      <c r="K50" s="31">
        <v>9.5</v>
      </c>
      <c r="L50" s="38"/>
      <c r="M50" s="38"/>
      <c r="N50" s="38"/>
      <c r="O50" s="38"/>
      <c r="P50" s="33">
        <v>8</v>
      </c>
      <c r="Q50" s="34">
        <f t="shared" si="5"/>
        <v>8.8000000000000007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217</v>
      </c>
      <c r="D51" s="28" t="s">
        <v>218</v>
      </c>
      <c r="E51" s="29" t="s">
        <v>81</v>
      </c>
      <c r="F51" s="30" t="s">
        <v>219</v>
      </c>
      <c r="G51" s="27" t="s">
        <v>94</v>
      </c>
      <c r="H51" s="31" t="s">
        <v>27</v>
      </c>
      <c r="I51" s="31">
        <v>9</v>
      </c>
      <c r="J51" s="31" t="s">
        <v>27</v>
      </c>
      <c r="K51" s="31">
        <v>9</v>
      </c>
      <c r="L51" s="38"/>
      <c r="M51" s="38"/>
      <c r="N51" s="38"/>
      <c r="O51" s="38"/>
      <c r="P51" s="33">
        <v>8</v>
      </c>
      <c r="Q51" s="34">
        <f t="shared" si="5"/>
        <v>8.5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220</v>
      </c>
      <c r="D52" s="28" t="s">
        <v>221</v>
      </c>
      <c r="E52" s="29" t="s">
        <v>82</v>
      </c>
      <c r="F52" s="30" t="s">
        <v>222</v>
      </c>
      <c r="G52" s="27" t="s">
        <v>94</v>
      </c>
      <c r="H52" s="31" t="s">
        <v>27</v>
      </c>
      <c r="I52" s="31">
        <v>9.5</v>
      </c>
      <c r="J52" s="31" t="s">
        <v>27</v>
      </c>
      <c r="K52" s="31">
        <v>9</v>
      </c>
      <c r="L52" s="38"/>
      <c r="M52" s="38"/>
      <c r="N52" s="38"/>
      <c r="O52" s="38"/>
      <c r="P52" s="33">
        <v>8</v>
      </c>
      <c r="Q52" s="34">
        <f t="shared" si="5"/>
        <v>8.6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223</v>
      </c>
      <c r="D53" s="28" t="s">
        <v>73</v>
      </c>
      <c r="E53" s="29" t="s">
        <v>83</v>
      </c>
      <c r="F53" s="30" t="s">
        <v>224</v>
      </c>
      <c r="G53" s="27" t="s">
        <v>109</v>
      </c>
      <c r="H53" s="31" t="s">
        <v>27</v>
      </c>
      <c r="I53" s="31">
        <v>9.5</v>
      </c>
      <c r="J53" s="31" t="s">
        <v>27</v>
      </c>
      <c r="K53" s="31">
        <v>9.5</v>
      </c>
      <c r="L53" s="38"/>
      <c r="M53" s="38"/>
      <c r="N53" s="38"/>
      <c r="O53" s="38"/>
      <c r="P53" s="33">
        <v>9</v>
      </c>
      <c r="Q53" s="34">
        <f t="shared" si="5"/>
        <v>9.3000000000000007</v>
      </c>
      <c r="R53" s="35" t="str">
        <f t="shared" si="3"/>
        <v>A+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225</v>
      </c>
      <c r="D54" s="28" t="s">
        <v>85</v>
      </c>
      <c r="E54" s="29" t="s">
        <v>83</v>
      </c>
      <c r="F54" s="30" t="s">
        <v>226</v>
      </c>
      <c r="G54" s="27" t="s">
        <v>109</v>
      </c>
      <c r="H54" s="31" t="s">
        <v>27</v>
      </c>
      <c r="I54" s="31">
        <v>9.5</v>
      </c>
      <c r="J54" s="31" t="s">
        <v>27</v>
      </c>
      <c r="K54" s="31">
        <v>9.5</v>
      </c>
      <c r="L54" s="38"/>
      <c r="M54" s="38"/>
      <c r="N54" s="38"/>
      <c r="O54" s="38"/>
      <c r="P54" s="33">
        <v>8</v>
      </c>
      <c r="Q54" s="34">
        <f t="shared" si="5"/>
        <v>8.8000000000000007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227</v>
      </c>
      <c r="D55" s="28" t="s">
        <v>228</v>
      </c>
      <c r="E55" s="29" t="s">
        <v>83</v>
      </c>
      <c r="F55" s="30" t="s">
        <v>229</v>
      </c>
      <c r="G55" s="27" t="s">
        <v>94</v>
      </c>
      <c r="H55" s="31" t="s">
        <v>27</v>
      </c>
      <c r="I55" s="31">
        <v>9.5</v>
      </c>
      <c r="J55" s="31" t="s">
        <v>27</v>
      </c>
      <c r="K55" s="31">
        <v>9</v>
      </c>
      <c r="L55" s="38"/>
      <c r="M55" s="38"/>
      <c r="N55" s="38"/>
      <c r="O55" s="38"/>
      <c r="P55" s="33">
        <v>8</v>
      </c>
      <c r="Q55" s="34">
        <f t="shared" si="5"/>
        <v>8.6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230</v>
      </c>
      <c r="D56" s="28" t="s">
        <v>86</v>
      </c>
      <c r="E56" s="29" t="s">
        <v>83</v>
      </c>
      <c r="F56" s="30" t="s">
        <v>231</v>
      </c>
      <c r="G56" s="27" t="s">
        <v>109</v>
      </c>
      <c r="H56" s="31" t="s">
        <v>27</v>
      </c>
      <c r="I56" s="31">
        <v>9.5</v>
      </c>
      <c r="J56" s="31" t="s">
        <v>27</v>
      </c>
      <c r="K56" s="31">
        <v>9.5</v>
      </c>
      <c r="L56" s="38"/>
      <c r="M56" s="38"/>
      <c r="N56" s="38"/>
      <c r="O56" s="38"/>
      <c r="P56" s="33">
        <v>8.5</v>
      </c>
      <c r="Q56" s="34">
        <f t="shared" si="5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232</v>
      </c>
      <c r="D57" s="28" t="s">
        <v>233</v>
      </c>
      <c r="E57" s="29" t="s">
        <v>234</v>
      </c>
      <c r="F57" s="30" t="s">
        <v>200</v>
      </c>
      <c r="G57" s="27" t="s">
        <v>109</v>
      </c>
      <c r="H57" s="31" t="s">
        <v>27</v>
      </c>
      <c r="I57" s="31">
        <v>9.5</v>
      </c>
      <c r="J57" s="31" t="s">
        <v>27</v>
      </c>
      <c r="K57" s="31">
        <v>9</v>
      </c>
      <c r="L57" s="38"/>
      <c r="M57" s="38"/>
      <c r="N57" s="38"/>
      <c r="O57" s="38"/>
      <c r="P57" s="33">
        <v>9</v>
      </c>
      <c r="Q57" s="34">
        <f t="shared" si="5"/>
        <v>9.1</v>
      </c>
      <c r="R57" s="35" t="str">
        <f t="shared" si="3"/>
        <v>A+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235</v>
      </c>
      <c r="D58" s="28" t="s">
        <v>236</v>
      </c>
      <c r="E58" s="29" t="s">
        <v>237</v>
      </c>
      <c r="F58" s="30" t="s">
        <v>238</v>
      </c>
      <c r="G58" s="27" t="s">
        <v>94</v>
      </c>
      <c r="H58" s="31" t="s">
        <v>27</v>
      </c>
      <c r="I58" s="31">
        <v>9</v>
      </c>
      <c r="J58" s="31" t="s">
        <v>27</v>
      </c>
      <c r="K58" s="31">
        <v>9</v>
      </c>
      <c r="L58" s="38"/>
      <c r="M58" s="38"/>
      <c r="N58" s="38"/>
      <c r="O58" s="38"/>
      <c r="P58" s="33">
        <v>8</v>
      </c>
      <c r="Q58" s="34">
        <f t="shared" si="5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16" t="s">
        <v>28</v>
      </c>
      <c r="C60" s="116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109" t="s">
        <v>31</v>
      </c>
      <c r="H61" s="109"/>
      <c r="I61" s="109"/>
      <c r="J61" s="109"/>
      <c r="K61" s="109"/>
      <c r="L61" s="109"/>
      <c r="M61" s="109"/>
      <c r="N61" s="109"/>
      <c r="O61" s="109"/>
      <c r="P61" s="48">
        <f>$Y$9 -COUNTIF($T$10:$T$248,"Vắng") -COUNTIF($T$10:$T$248,"Vắng có phép") - COUNTIF($T$10:$T$248,"Đình chỉ thi") - COUNTIF($T$10:$T$248,"Không đủ ĐKDT")</f>
        <v>48</v>
      </c>
      <c r="Q61" s="48"/>
      <c r="R61" s="49"/>
      <c r="S61" s="50"/>
      <c r="T61" s="50" t="s">
        <v>30</v>
      </c>
      <c r="U61" s="3"/>
    </row>
    <row r="62" spans="1:38" ht="16.5" customHeight="1">
      <c r="A62" s="2"/>
      <c r="B62" s="45" t="s">
        <v>32</v>
      </c>
      <c r="C62" s="45"/>
      <c r="D62" s="46">
        <f>+$AJ$9</f>
        <v>48</v>
      </c>
      <c r="E62" s="47" t="s">
        <v>30</v>
      </c>
      <c r="F62" s="47"/>
      <c r="G62" s="109" t="s">
        <v>33</v>
      </c>
      <c r="H62" s="109"/>
      <c r="I62" s="109"/>
      <c r="J62" s="109"/>
      <c r="K62" s="109"/>
      <c r="L62" s="109"/>
      <c r="M62" s="109"/>
      <c r="N62" s="109"/>
      <c r="O62" s="109"/>
      <c r="P62" s="51">
        <f>COUNTIF($T$10:$T$124,"Vắng")</f>
        <v>0</v>
      </c>
      <c r="Q62" s="51"/>
      <c r="R62" s="52"/>
      <c r="S62" s="50"/>
      <c r="T62" s="50" t="s">
        <v>30</v>
      </c>
      <c r="U62" s="3"/>
    </row>
    <row r="63" spans="1:38" ht="16.5" customHeight="1">
      <c r="A63" s="2"/>
      <c r="B63" s="45" t="s">
        <v>49</v>
      </c>
      <c r="C63" s="45"/>
      <c r="D63" s="85">
        <f>COUNTIF(V11:V58,"Học lại")</f>
        <v>0</v>
      </c>
      <c r="E63" s="47" t="s">
        <v>30</v>
      </c>
      <c r="F63" s="47"/>
      <c r="G63" s="109" t="s">
        <v>50</v>
      </c>
      <c r="H63" s="109"/>
      <c r="I63" s="109"/>
      <c r="J63" s="109"/>
      <c r="K63" s="109"/>
      <c r="L63" s="109"/>
      <c r="M63" s="109"/>
      <c r="N63" s="109"/>
      <c r="O63" s="109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108" t="s">
        <v>371</v>
      </c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3"/>
    </row>
    <row r="67" spans="1:38" ht="39" customHeight="1">
      <c r="A67" s="53"/>
      <c r="B67" s="110"/>
      <c r="C67" s="110"/>
      <c r="D67" s="110"/>
      <c r="E67" s="110"/>
      <c r="F67" s="110"/>
      <c r="G67" s="110"/>
      <c r="H67" s="110"/>
      <c r="I67" s="54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3"/>
    </row>
    <row r="68" spans="1:38" ht="20.2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10"/>
      <c r="C69" s="110"/>
      <c r="D69" s="111"/>
      <c r="E69" s="111"/>
      <c r="F69" s="111"/>
      <c r="G69" s="111"/>
      <c r="H69" s="111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128" t="s">
        <v>47</v>
      </c>
      <c r="C78" s="110"/>
      <c r="D78" s="110"/>
      <c r="E78" s="110"/>
      <c r="F78" s="110"/>
      <c r="G78" s="110"/>
      <c r="H78" s="128" t="s">
        <v>48</v>
      </c>
      <c r="I78" s="128"/>
      <c r="J78" s="128"/>
      <c r="K78" s="128"/>
      <c r="L78" s="128"/>
      <c r="M78" s="128"/>
      <c r="N78" s="129" t="s">
        <v>54</v>
      </c>
      <c r="O78" s="129"/>
      <c r="P78" s="129"/>
      <c r="Q78" s="129"/>
      <c r="R78" s="129"/>
      <c r="S78" s="129"/>
      <c r="T78" s="129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10" t="s">
        <v>35</v>
      </c>
      <c r="C80" s="110"/>
      <c r="D80" s="111" t="s">
        <v>36</v>
      </c>
      <c r="E80" s="111"/>
      <c r="F80" s="111"/>
      <c r="G80" s="111"/>
      <c r="H80" s="111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 t="s">
        <v>53</v>
      </c>
      <c r="O86" s="127"/>
      <c r="P86" s="127"/>
      <c r="Q86" s="127"/>
      <c r="R86" s="127"/>
      <c r="S86" s="127"/>
      <c r="T86" s="127"/>
    </row>
    <row r="87" spans="2:20" hidden="1"/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60">
    <mergeCell ref="N86:T86"/>
    <mergeCell ref="H86:M86"/>
    <mergeCell ref="E86:G86"/>
    <mergeCell ref="B86:D86"/>
    <mergeCell ref="B78:G78"/>
    <mergeCell ref="H78:M78"/>
    <mergeCell ref="N78:T78"/>
    <mergeCell ref="B75:C75"/>
    <mergeCell ref="D75:I75"/>
    <mergeCell ref="J75:T75"/>
    <mergeCell ref="B80:C80"/>
    <mergeCell ref="D80:H80"/>
    <mergeCell ref="AJ5:AK7"/>
    <mergeCell ref="B67:H67"/>
    <mergeCell ref="J67:T67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69:C69"/>
    <mergeCell ref="D69:H69"/>
    <mergeCell ref="S8:S9"/>
    <mergeCell ref="T8:T10"/>
    <mergeCell ref="B10:G10"/>
    <mergeCell ref="B60:C60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J66:T66"/>
    <mergeCell ref="G61:O61"/>
    <mergeCell ref="G62:O62"/>
    <mergeCell ref="G63:O63"/>
    <mergeCell ref="J65:T65"/>
    <mergeCell ref="B6:C6"/>
    <mergeCell ref="B5:C5"/>
    <mergeCell ref="H6:N6"/>
    <mergeCell ref="O6:T6"/>
    <mergeCell ref="G1:K1"/>
    <mergeCell ref="D5:K5"/>
    <mergeCell ref="L1:T1"/>
    <mergeCell ref="B2:G2"/>
    <mergeCell ref="H2:T2"/>
    <mergeCell ref="B3:G3"/>
    <mergeCell ref="H3:T3"/>
    <mergeCell ref="O5:T5"/>
  </mergeCells>
  <conditionalFormatting sqref="H11:P58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3 X3:AK4 W5:AK9 V11:W58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topLeftCell="B1" workbookViewId="0">
      <pane ySplit="4" topLeftCell="A62" activePane="bottomLeft" state="frozen"/>
      <selection activeCell="A6" sqref="A6:XFD6"/>
      <selection pane="bottomLeft" activeCell="B64" sqref="A64:XFD64"/>
    </sheetView>
  </sheetViews>
  <sheetFormatPr defaultRowHeight="15.75"/>
  <cols>
    <col min="1" max="1" width="1.25" style="1" hidden="1" customWidth="1"/>
    <col min="2" max="2" width="5.875" style="1" customWidth="1"/>
    <col min="3" max="3" width="13.25" style="1" customWidth="1"/>
    <col min="4" max="4" width="14.625" style="1" customWidth="1"/>
    <col min="5" max="5" width="7.25" style="1" customWidth="1"/>
    <col min="6" max="6" width="9.375" style="1" hidden="1" customWidth="1"/>
    <col min="7" max="7" width="12.5" style="1" customWidth="1"/>
    <col min="8" max="8" width="5.625" style="1" hidden="1" customWidth="1"/>
    <col min="9" max="9" width="7.375" style="1" customWidth="1"/>
    <col min="10" max="10" width="4.375" style="1" hidden="1" customWidth="1"/>
    <col min="11" max="11" width="7.5" style="1" customWidth="1"/>
    <col min="12" max="12" width="5.125" style="1" hidden="1" customWidth="1"/>
    <col min="13" max="13" width="5.5" style="1" hidden="1" customWidth="1"/>
    <col min="14" max="14" width="8.625" style="1" hidden="1" customWidth="1"/>
    <col min="15" max="15" width="9" style="1" hidden="1" customWidth="1"/>
    <col min="16" max="16" width="7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88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3" t="s">
        <v>1</v>
      </c>
      <c r="C2" s="103"/>
      <c r="D2" s="103"/>
      <c r="E2" s="103"/>
      <c r="F2" s="103"/>
      <c r="G2" s="103"/>
      <c r="H2" s="130" t="s">
        <v>369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102" t="s">
        <v>87</v>
      </c>
      <c r="E5" s="102"/>
      <c r="F5" s="102"/>
      <c r="G5" s="102"/>
      <c r="H5" s="102"/>
      <c r="I5" s="102"/>
      <c r="J5" s="102"/>
      <c r="K5" s="102"/>
      <c r="L5" s="94"/>
      <c r="M5" s="94"/>
      <c r="N5" s="94"/>
      <c r="O5" s="100" t="s">
        <v>239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5" t="s">
        <v>51</v>
      </c>
      <c r="H6" s="98">
        <v>43634</v>
      </c>
      <c r="I6" s="99"/>
      <c r="J6" s="99"/>
      <c r="K6" s="99"/>
      <c r="L6" s="99"/>
      <c r="M6" s="99"/>
      <c r="N6" s="99"/>
      <c r="O6" s="100" t="s">
        <v>90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8.5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93" t="s">
        <v>45</v>
      </c>
      <c r="N9" s="93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Chuyên đề xử lý tín hiệu và truyền thông</v>
      </c>
      <c r="X9" s="68">
        <f>+P5</f>
        <v>0</v>
      </c>
      <c r="Y9" s="69">
        <f>+$AH$9+$AJ$9+$AF$9</f>
        <v>45</v>
      </c>
      <c r="Z9" s="63">
        <f>COUNTIF($S$10:$S$115,"Khiển trách")</f>
        <v>0</v>
      </c>
      <c r="AA9" s="63">
        <f>COUNTIF($S$10:$S$115,"Cảnh cáo")</f>
        <v>0</v>
      </c>
      <c r="AB9" s="63">
        <f>COUNTIF($S$10:$S$115,"Đình chỉ thi")</f>
        <v>0</v>
      </c>
      <c r="AC9" s="70">
        <f>+($Z$9+$AA$9+$AB$9)/$Y$9*100%</f>
        <v>0</v>
      </c>
      <c r="AD9" s="63">
        <f>SUM(COUNTIF($S$10:$S$113,"Vắng"),COUNTIF($S$10:$S$113,"Vắng có phép"))</f>
        <v>0</v>
      </c>
      <c r="AE9" s="71">
        <f>+$AD$9/$Y$9</f>
        <v>0</v>
      </c>
      <c r="AF9" s="72">
        <f>COUNTIF($V$10:$V$113,"Thi lại")</f>
        <v>0</v>
      </c>
      <c r="AG9" s="71">
        <f>+$AF$9/$Y$9</f>
        <v>0</v>
      </c>
      <c r="AH9" s="72">
        <f>COUNTIF($V$10:$V$114,"Học lại")</f>
        <v>1</v>
      </c>
      <c r="AI9" s="71">
        <f>+$AH$9/$Y$9</f>
        <v>2.2222222222222223E-2</v>
      </c>
      <c r="AJ9" s="63">
        <f>COUNTIF($V$11:$V$114,"Đạt")</f>
        <v>44</v>
      </c>
      <c r="AK9" s="70">
        <f>+$AJ$9/$Y$9</f>
        <v>0.97777777777777775</v>
      </c>
      <c r="AL9" s="82"/>
    </row>
    <row r="10" spans="2:38" ht="24" customHeight="1">
      <c r="B10" s="113" t="s">
        <v>26</v>
      </c>
      <c r="C10" s="114"/>
      <c r="D10" s="114"/>
      <c r="E10" s="114"/>
      <c r="F10" s="114"/>
      <c r="G10" s="115"/>
      <c r="H10" s="10"/>
      <c r="I10" s="10">
        <v>10</v>
      </c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7" customHeight="1">
      <c r="B11" s="15">
        <v>1</v>
      </c>
      <c r="C11" s="16" t="s">
        <v>240</v>
      </c>
      <c r="D11" s="17" t="s">
        <v>241</v>
      </c>
      <c r="E11" s="18" t="s">
        <v>55</v>
      </c>
      <c r="F11" s="19" t="s">
        <v>242</v>
      </c>
      <c r="G11" s="16" t="s">
        <v>94</v>
      </c>
      <c r="H11" s="20" t="s">
        <v>27</v>
      </c>
      <c r="I11" s="20">
        <v>9.5</v>
      </c>
      <c r="J11" s="20" t="s">
        <v>27</v>
      </c>
      <c r="K11" s="20">
        <v>9.5</v>
      </c>
      <c r="L11" s="21"/>
      <c r="M11" s="21"/>
      <c r="N11" s="21"/>
      <c r="O11" s="21"/>
      <c r="P11" s="22">
        <v>9</v>
      </c>
      <c r="Q11" s="23">
        <f t="shared" ref="Q11:Q55" si="0">ROUND(SUMPRODUCT(H11:P11,$H$10:$P$10)/100,1)</f>
        <v>9.3000000000000007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5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7" customHeight="1">
      <c r="B12" s="26">
        <v>2</v>
      </c>
      <c r="C12" s="27" t="s">
        <v>243</v>
      </c>
      <c r="D12" s="28" t="s">
        <v>244</v>
      </c>
      <c r="E12" s="29" t="s">
        <v>55</v>
      </c>
      <c r="F12" s="30" t="s">
        <v>245</v>
      </c>
      <c r="G12" s="27" t="s">
        <v>94</v>
      </c>
      <c r="H12" s="31" t="s">
        <v>27</v>
      </c>
      <c r="I12" s="31">
        <v>9.5</v>
      </c>
      <c r="J12" s="31" t="s">
        <v>27</v>
      </c>
      <c r="K12" s="31">
        <v>9.5</v>
      </c>
      <c r="L12" s="32"/>
      <c r="M12" s="32"/>
      <c r="N12" s="32"/>
      <c r="O12" s="32"/>
      <c r="P12" s="33">
        <v>8.5</v>
      </c>
      <c r="Q12" s="34">
        <f t="shared" si="0"/>
        <v>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5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7" customHeight="1">
      <c r="B13" s="26">
        <v>3</v>
      </c>
      <c r="C13" s="27" t="s">
        <v>246</v>
      </c>
      <c r="D13" s="28" t="s">
        <v>244</v>
      </c>
      <c r="E13" s="29" t="s">
        <v>55</v>
      </c>
      <c r="F13" s="30" t="s">
        <v>247</v>
      </c>
      <c r="G13" s="27" t="s">
        <v>94</v>
      </c>
      <c r="H13" s="31" t="s">
        <v>27</v>
      </c>
      <c r="I13" s="31">
        <v>9</v>
      </c>
      <c r="J13" s="31" t="s">
        <v>27</v>
      </c>
      <c r="K13" s="31">
        <v>9</v>
      </c>
      <c r="L13" s="38"/>
      <c r="M13" s="38"/>
      <c r="N13" s="38"/>
      <c r="O13" s="38"/>
      <c r="P13" s="33">
        <v>8.5</v>
      </c>
      <c r="Q13" s="34">
        <f t="shared" si="0"/>
        <v>8.8000000000000007</v>
      </c>
      <c r="R13" s="35" t="str">
        <f t="shared" ref="R13:R5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5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7" customHeight="1">
      <c r="B14" s="26">
        <v>4</v>
      </c>
      <c r="C14" s="27" t="s">
        <v>248</v>
      </c>
      <c r="D14" s="28" t="s">
        <v>249</v>
      </c>
      <c r="E14" s="29" t="s">
        <v>250</v>
      </c>
      <c r="F14" s="30" t="s">
        <v>251</v>
      </c>
      <c r="G14" s="27" t="s">
        <v>109</v>
      </c>
      <c r="H14" s="31" t="s">
        <v>27</v>
      </c>
      <c r="I14" s="31">
        <v>9.5</v>
      </c>
      <c r="J14" s="31" t="s">
        <v>27</v>
      </c>
      <c r="K14" s="31">
        <v>9.5</v>
      </c>
      <c r="L14" s="38"/>
      <c r="M14" s="38"/>
      <c r="N14" s="38"/>
      <c r="O14" s="38"/>
      <c r="P14" s="33">
        <v>8.5</v>
      </c>
      <c r="Q14" s="34">
        <f t="shared" si="0"/>
        <v>9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7" customHeight="1">
      <c r="B15" s="26">
        <v>5</v>
      </c>
      <c r="C15" s="27" t="s">
        <v>252</v>
      </c>
      <c r="D15" s="28" t="s">
        <v>59</v>
      </c>
      <c r="E15" s="29" t="s">
        <v>253</v>
      </c>
      <c r="F15" s="30" t="s">
        <v>254</v>
      </c>
      <c r="G15" s="27" t="s">
        <v>109</v>
      </c>
      <c r="H15" s="31" t="s">
        <v>27</v>
      </c>
      <c r="I15" s="31">
        <v>9.5</v>
      </c>
      <c r="J15" s="31" t="s">
        <v>27</v>
      </c>
      <c r="K15" s="31">
        <v>9.5</v>
      </c>
      <c r="L15" s="38"/>
      <c r="M15" s="38"/>
      <c r="N15" s="38"/>
      <c r="O15" s="38"/>
      <c r="P15" s="33">
        <v>8</v>
      </c>
      <c r="Q15" s="34">
        <f t="shared" si="0"/>
        <v>8.8000000000000007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7" customHeight="1">
      <c r="B16" s="26">
        <v>6</v>
      </c>
      <c r="C16" s="27" t="s">
        <v>255</v>
      </c>
      <c r="D16" s="28" t="s">
        <v>256</v>
      </c>
      <c r="E16" s="29" t="s">
        <v>257</v>
      </c>
      <c r="F16" s="30" t="s">
        <v>121</v>
      </c>
      <c r="G16" s="27" t="s">
        <v>94</v>
      </c>
      <c r="H16" s="31" t="s">
        <v>27</v>
      </c>
      <c r="I16" s="31">
        <v>9</v>
      </c>
      <c r="J16" s="31" t="s">
        <v>27</v>
      </c>
      <c r="K16" s="31">
        <v>9</v>
      </c>
      <c r="L16" s="38"/>
      <c r="M16" s="38"/>
      <c r="N16" s="38"/>
      <c r="O16" s="38"/>
      <c r="P16" s="33">
        <v>8.5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7" customHeight="1">
      <c r="B17" s="26">
        <v>7</v>
      </c>
      <c r="C17" s="27" t="s">
        <v>258</v>
      </c>
      <c r="D17" s="28" t="s">
        <v>259</v>
      </c>
      <c r="E17" s="29" t="s">
        <v>260</v>
      </c>
      <c r="F17" s="30" t="s">
        <v>261</v>
      </c>
      <c r="G17" s="27" t="s">
        <v>109</v>
      </c>
      <c r="H17" s="31" t="s">
        <v>27</v>
      </c>
      <c r="I17" s="31">
        <v>9.5</v>
      </c>
      <c r="J17" s="31" t="s">
        <v>27</v>
      </c>
      <c r="K17" s="31">
        <v>9.5</v>
      </c>
      <c r="L17" s="38"/>
      <c r="M17" s="38"/>
      <c r="N17" s="38"/>
      <c r="O17" s="38"/>
      <c r="P17" s="33">
        <v>9</v>
      </c>
      <c r="Q17" s="34">
        <f t="shared" si="0"/>
        <v>9.3000000000000007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7" customHeight="1">
      <c r="B18" s="26">
        <v>8</v>
      </c>
      <c r="C18" s="27" t="s">
        <v>262</v>
      </c>
      <c r="D18" s="28" t="s">
        <v>263</v>
      </c>
      <c r="E18" s="29" t="s">
        <v>114</v>
      </c>
      <c r="F18" s="30" t="s">
        <v>264</v>
      </c>
      <c r="G18" s="27" t="s">
        <v>94</v>
      </c>
      <c r="H18" s="31" t="s">
        <v>27</v>
      </c>
      <c r="I18" s="31">
        <v>9</v>
      </c>
      <c r="J18" s="31" t="s">
        <v>27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9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7" customHeight="1">
      <c r="B19" s="26">
        <v>9</v>
      </c>
      <c r="C19" s="27" t="s">
        <v>265</v>
      </c>
      <c r="D19" s="28" t="s">
        <v>244</v>
      </c>
      <c r="E19" s="29" t="s">
        <v>114</v>
      </c>
      <c r="F19" s="30" t="s">
        <v>266</v>
      </c>
      <c r="G19" s="27" t="s">
        <v>94</v>
      </c>
      <c r="H19" s="31" t="s">
        <v>27</v>
      </c>
      <c r="I19" s="31">
        <v>9.5</v>
      </c>
      <c r="J19" s="31" t="s">
        <v>27</v>
      </c>
      <c r="K19" s="31">
        <v>9.5</v>
      </c>
      <c r="L19" s="38"/>
      <c r="M19" s="38"/>
      <c r="N19" s="38"/>
      <c r="O19" s="38"/>
      <c r="P19" s="33">
        <v>9</v>
      </c>
      <c r="Q19" s="34">
        <f t="shared" si="0"/>
        <v>9.3000000000000007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7" customHeight="1">
      <c r="B20" s="26">
        <v>10</v>
      </c>
      <c r="C20" s="27" t="s">
        <v>267</v>
      </c>
      <c r="D20" s="28" t="s">
        <v>268</v>
      </c>
      <c r="E20" s="29" t="s">
        <v>61</v>
      </c>
      <c r="F20" s="30" t="s">
        <v>269</v>
      </c>
      <c r="G20" s="27" t="s">
        <v>94</v>
      </c>
      <c r="H20" s="31" t="s">
        <v>27</v>
      </c>
      <c r="I20" s="31">
        <v>9</v>
      </c>
      <c r="J20" s="31" t="s">
        <v>27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9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7" customHeight="1">
      <c r="B21" s="26">
        <v>11</v>
      </c>
      <c r="C21" s="27" t="s">
        <v>270</v>
      </c>
      <c r="D21" s="28" t="s">
        <v>271</v>
      </c>
      <c r="E21" s="29" t="s">
        <v>131</v>
      </c>
      <c r="F21" s="30" t="s">
        <v>272</v>
      </c>
      <c r="G21" s="27" t="s">
        <v>94</v>
      </c>
      <c r="H21" s="31" t="s">
        <v>27</v>
      </c>
      <c r="I21" s="31">
        <v>9.5</v>
      </c>
      <c r="J21" s="31" t="s">
        <v>27</v>
      </c>
      <c r="K21" s="31">
        <v>9.5</v>
      </c>
      <c r="L21" s="38"/>
      <c r="M21" s="38"/>
      <c r="N21" s="38"/>
      <c r="O21" s="38"/>
      <c r="P21" s="33">
        <v>9</v>
      </c>
      <c r="Q21" s="34">
        <f t="shared" si="0"/>
        <v>9.3000000000000007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7" customHeight="1">
      <c r="B22" s="26">
        <v>12</v>
      </c>
      <c r="C22" s="27" t="s">
        <v>273</v>
      </c>
      <c r="D22" s="28" t="s">
        <v>153</v>
      </c>
      <c r="E22" s="29" t="s">
        <v>64</v>
      </c>
      <c r="F22" s="30" t="s">
        <v>274</v>
      </c>
      <c r="G22" s="27" t="s">
        <v>94</v>
      </c>
      <c r="H22" s="31" t="s">
        <v>27</v>
      </c>
      <c r="I22" s="31">
        <v>9.5</v>
      </c>
      <c r="J22" s="31" t="s">
        <v>27</v>
      </c>
      <c r="K22" s="31">
        <v>9.5</v>
      </c>
      <c r="L22" s="38"/>
      <c r="M22" s="38"/>
      <c r="N22" s="38"/>
      <c r="O22" s="38"/>
      <c r="P22" s="33">
        <v>8.5</v>
      </c>
      <c r="Q22" s="34">
        <f t="shared" si="0"/>
        <v>9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7" customHeight="1">
      <c r="B23" s="26">
        <v>13</v>
      </c>
      <c r="C23" s="27" t="s">
        <v>275</v>
      </c>
      <c r="D23" s="28" t="s">
        <v>276</v>
      </c>
      <c r="E23" s="29" t="s">
        <v>277</v>
      </c>
      <c r="F23" s="30" t="s">
        <v>278</v>
      </c>
      <c r="G23" s="27" t="s">
        <v>94</v>
      </c>
      <c r="H23" s="31" t="s">
        <v>27</v>
      </c>
      <c r="I23" s="31">
        <v>9.5</v>
      </c>
      <c r="J23" s="31" t="s">
        <v>27</v>
      </c>
      <c r="K23" s="31">
        <v>9.5</v>
      </c>
      <c r="L23" s="38"/>
      <c r="M23" s="38"/>
      <c r="N23" s="38"/>
      <c r="O23" s="38"/>
      <c r="P23" s="33">
        <v>9</v>
      </c>
      <c r="Q23" s="34">
        <f t="shared" si="0"/>
        <v>9.3000000000000007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7" customHeight="1">
      <c r="B24" s="26">
        <v>14</v>
      </c>
      <c r="C24" s="27" t="s">
        <v>279</v>
      </c>
      <c r="D24" s="28" t="s">
        <v>280</v>
      </c>
      <c r="E24" s="29" t="s">
        <v>66</v>
      </c>
      <c r="F24" s="30" t="s">
        <v>281</v>
      </c>
      <c r="G24" s="27" t="s">
        <v>94</v>
      </c>
      <c r="H24" s="31" t="s">
        <v>27</v>
      </c>
      <c r="I24" s="31">
        <v>9.5</v>
      </c>
      <c r="J24" s="31" t="s">
        <v>27</v>
      </c>
      <c r="K24" s="31">
        <v>9.5</v>
      </c>
      <c r="L24" s="38"/>
      <c r="M24" s="38"/>
      <c r="N24" s="38"/>
      <c r="O24" s="38"/>
      <c r="P24" s="33">
        <v>9</v>
      </c>
      <c r="Q24" s="34">
        <f t="shared" si="0"/>
        <v>9.3000000000000007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7" customHeight="1">
      <c r="B25" s="26">
        <v>15</v>
      </c>
      <c r="C25" s="27" t="s">
        <v>282</v>
      </c>
      <c r="D25" s="28" t="s">
        <v>190</v>
      </c>
      <c r="E25" s="29" t="s">
        <v>66</v>
      </c>
      <c r="F25" s="30" t="s">
        <v>283</v>
      </c>
      <c r="G25" s="27" t="s">
        <v>94</v>
      </c>
      <c r="H25" s="31" t="s">
        <v>27</v>
      </c>
      <c r="I25" s="31">
        <v>9</v>
      </c>
      <c r="J25" s="31" t="s">
        <v>27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9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7" customHeight="1">
      <c r="B26" s="26">
        <v>16</v>
      </c>
      <c r="C26" s="27" t="s">
        <v>284</v>
      </c>
      <c r="D26" s="28" t="s">
        <v>65</v>
      </c>
      <c r="E26" s="29" t="s">
        <v>285</v>
      </c>
      <c r="F26" s="30" t="s">
        <v>286</v>
      </c>
      <c r="G26" s="27" t="s">
        <v>109</v>
      </c>
      <c r="H26" s="31" t="s">
        <v>27</v>
      </c>
      <c r="I26" s="31">
        <v>9.5</v>
      </c>
      <c r="J26" s="31" t="s">
        <v>27</v>
      </c>
      <c r="K26" s="31">
        <v>9.5</v>
      </c>
      <c r="L26" s="38"/>
      <c r="M26" s="38"/>
      <c r="N26" s="38"/>
      <c r="O26" s="38"/>
      <c r="P26" s="33">
        <v>9</v>
      </c>
      <c r="Q26" s="34">
        <f t="shared" si="0"/>
        <v>9.3000000000000007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7" customHeight="1">
      <c r="B27" s="26">
        <v>17</v>
      </c>
      <c r="C27" s="27" t="s">
        <v>287</v>
      </c>
      <c r="D27" s="28" t="s">
        <v>288</v>
      </c>
      <c r="E27" s="29" t="s">
        <v>289</v>
      </c>
      <c r="F27" s="30" t="s">
        <v>290</v>
      </c>
      <c r="G27" s="27" t="s">
        <v>109</v>
      </c>
      <c r="H27" s="31" t="s">
        <v>27</v>
      </c>
      <c r="I27" s="31">
        <v>9</v>
      </c>
      <c r="J27" s="31" t="s">
        <v>27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9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7" customHeight="1">
      <c r="B28" s="26">
        <v>18</v>
      </c>
      <c r="C28" s="27" t="s">
        <v>291</v>
      </c>
      <c r="D28" s="28" t="s">
        <v>63</v>
      </c>
      <c r="E28" s="29" t="s">
        <v>68</v>
      </c>
      <c r="F28" s="30" t="s">
        <v>292</v>
      </c>
      <c r="G28" s="27" t="s">
        <v>94</v>
      </c>
      <c r="H28" s="31" t="s">
        <v>27</v>
      </c>
      <c r="I28" s="31">
        <v>9</v>
      </c>
      <c r="J28" s="31" t="s">
        <v>27</v>
      </c>
      <c r="K28" s="31">
        <v>9</v>
      </c>
      <c r="L28" s="38"/>
      <c r="M28" s="38"/>
      <c r="N28" s="38"/>
      <c r="O28" s="38"/>
      <c r="P28" s="33">
        <v>8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7" customHeight="1">
      <c r="B29" s="26">
        <v>19</v>
      </c>
      <c r="C29" s="27" t="s">
        <v>293</v>
      </c>
      <c r="D29" s="28" t="s">
        <v>294</v>
      </c>
      <c r="E29" s="29" t="s">
        <v>295</v>
      </c>
      <c r="F29" s="30" t="s">
        <v>296</v>
      </c>
      <c r="G29" s="27" t="s">
        <v>109</v>
      </c>
      <c r="H29" s="31" t="s">
        <v>27</v>
      </c>
      <c r="I29" s="31">
        <v>9.5</v>
      </c>
      <c r="J29" s="31" t="s">
        <v>27</v>
      </c>
      <c r="K29" s="31">
        <v>9.5</v>
      </c>
      <c r="L29" s="38"/>
      <c r="M29" s="38"/>
      <c r="N29" s="38"/>
      <c r="O29" s="38"/>
      <c r="P29" s="33">
        <v>9</v>
      </c>
      <c r="Q29" s="34">
        <f t="shared" si="0"/>
        <v>9.3000000000000007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7" customHeight="1">
      <c r="B30" s="26">
        <v>20</v>
      </c>
      <c r="C30" s="27" t="s">
        <v>297</v>
      </c>
      <c r="D30" s="28" t="s">
        <v>298</v>
      </c>
      <c r="E30" s="29" t="s">
        <v>69</v>
      </c>
      <c r="F30" s="30" t="s">
        <v>299</v>
      </c>
      <c r="G30" s="27" t="s">
        <v>109</v>
      </c>
      <c r="H30" s="31" t="s">
        <v>27</v>
      </c>
      <c r="I30" s="31">
        <v>9.5</v>
      </c>
      <c r="J30" s="31" t="s">
        <v>27</v>
      </c>
      <c r="K30" s="31">
        <v>9.5</v>
      </c>
      <c r="L30" s="38"/>
      <c r="M30" s="38"/>
      <c r="N30" s="38"/>
      <c r="O30" s="38"/>
      <c r="P30" s="33">
        <v>8.5</v>
      </c>
      <c r="Q30" s="34">
        <f t="shared" si="0"/>
        <v>9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7" customHeight="1">
      <c r="B31" s="26">
        <v>21</v>
      </c>
      <c r="C31" s="27" t="s">
        <v>300</v>
      </c>
      <c r="D31" s="28" t="s">
        <v>301</v>
      </c>
      <c r="E31" s="29" t="s">
        <v>69</v>
      </c>
      <c r="F31" s="30" t="s">
        <v>302</v>
      </c>
      <c r="G31" s="27" t="s">
        <v>94</v>
      </c>
      <c r="H31" s="31" t="s">
        <v>27</v>
      </c>
      <c r="I31" s="31">
        <v>9.5</v>
      </c>
      <c r="J31" s="31" t="s">
        <v>27</v>
      </c>
      <c r="K31" s="31">
        <v>9.5</v>
      </c>
      <c r="L31" s="38"/>
      <c r="M31" s="38"/>
      <c r="N31" s="38"/>
      <c r="O31" s="38"/>
      <c r="P31" s="33">
        <v>9</v>
      </c>
      <c r="Q31" s="34">
        <f t="shared" si="0"/>
        <v>9.3000000000000007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7" customHeight="1">
      <c r="B32" s="26">
        <v>22</v>
      </c>
      <c r="C32" s="27" t="s">
        <v>303</v>
      </c>
      <c r="D32" s="28" t="s">
        <v>57</v>
      </c>
      <c r="E32" s="29" t="s">
        <v>70</v>
      </c>
      <c r="F32" s="30" t="s">
        <v>304</v>
      </c>
      <c r="G32" s="27" t="s">
        <v>109</v>
      </c>
      <c r="H32" s="31" t="s">
        <v>27</v>
      </c>
      <c r="I32" s="31">
        <v>9.5</v>
      </c>
      <c r="J32" s="31" t="s">
        <v>27</v>
      </c>
      <c r="K32" s="31">
        <v>9.5</v>
      </c>
      <c r="L32" s="38"/>
      <c r="M32" s="38"/>
      <c r="N32" s="38"/>
      <c r="O32" s="38"/>
      <c r="P32" s="33">
        <v>9</v>
      </c>
      <c r="Q32" s="34">
        <f t="shared" si="0"/>
        <v>9.3000000000000007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7" customHeight="1">
      <c r="B33" s="26">
        <v>23</v>
      </c>
      <c r="C33" s="27" t="s">
        <v>305</v>
      </c>
      <c r="D33" s="28" t="s">
        <v>144</v>
      </c>
      <c r="E33" s="29" t="s">
        <v>71</v>
      </c>
      <c r="F33" s="30" t="s">
        <v>306</v>
      </c>
      <c r="G33" s="27" t="s">
        <v>94</v>
      </c>
      <c r="H33" s="31" t="s">
        <v>27</v>
      </c>
      <c r="I33" s="31">
        <v>9.5</v>
      </c>
      <c r="J33" s="31" t="s">
        <v>27</v>
      </c>
      <c r="K33" s="31">
        <v>9.5</v>
      </c>
      <c r="L33" s="38"/>
      <c r="M33" s="38"/>
      <c r="N33" s="38"/>
      <c r="O33" s="38"/>
      <c r="P33" s="33">
        <v>8.5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7" customHeight="1">
      <c r="B34" s="26">
        <v>24</v>
      </c>
      <c r="C34" s="27" t="s">
        <v>307</v>
      </c>
      <c r="D34" s="28" t="s">
        <v>74</v>
      </c>
      <c r="E34" s="29" t="s">
        <v>71</v>
      </c>
      <c r="F34" s="30" t="s">
        <v>308</v>
      </c>
      <c r="G34" s="27" t="s">
        <v>109</v>
      </c>
      <c r="H34" s="31" t="s">
        <v>27</v>
      </c>
      <c r="I34" s="31">
        <v>9.5</v>
      </c>
      <c r="J34" s="31" t="s">
        <v>27</v>
      </c>
      <c r="K34" s="31">
        <v>9.5</v>
      </c>
      <c r="L34" s="38"/>
      <c r="M34" s="38"/>
      <c r="N34" s="38"/>
      <c r="O34" s="38"/>
      <c r="P34" s="33">
        <v>8.5</v>
      </c>
      <c r="Q34" s="34">
        <f t="shared" si="0"/>
        <v>9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7" customHeight="1">
      <c r="B35" s="26">
        <v>25</v>
      </c>
      <c r="C35" s="27" t="s">
        <v>309</v>
      </c>
      <c r="D35" s="28" t="s">
        <v>310</v>
      </c>
      <c r="E35" s="29" t="s">
        <v>72</v>
      </c>
      <c r="F35" s="30" t="s">
        <v>311</v>
      </c>
      <c r="G35" s="27" t="s">
        <v>109</v>
      </c>
      <c r="H35" s="31" t="s">
        <v>27</v>
      </c>
      <c r="I35" s="31">
        <v>9</v>
      </c>
      <c r="J35" s="31" t="s">
        <v>27</v>
      </c>
      <c r="K35" s="31">
        <v>9</v>
      </c>
      <c r="L35" s="38"/>
      <c r="M35" s="38"/>
      <c r="N35" s="38"/>
      <c r="O35" s="38"/>
      <c r="P35" s="33">
        <v>8.5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7" customHeight="1">
      <c r="B36" s="26">
        <v>26</v>
      </c>
      <c r="C36" s="27" t="s">
        <v>312</v>
      </c>
      <c r="D36" s="28" t="s">
        <v>63</v>
      </c>
      <c r="E36" s="29" t="s">
        <v>191</v>
      </c>
      <c r="F36" s="30" t="s">
        <v>313</v>
      </c>
      <c r="G36" s="27" t="s">
        <v>94</v>
      </c>
      <c r="H36" s="31" t="s">
        <v>27</v>
      </c>
      <c r="I36" s="31">
        <v>0</v>
      </c>
      <c r="J36" s="31" t="s">
        <v>27</v>
      </c>
      <c r="K36" s="31">
        <v>0</v>
      </c>
      <c r="L36" s="38"/>
      <c r="M36" s="38"/>
      <c r="N36" s="38"/>
      <c r="O36" s="38"/>
      <c r="P36" s="33" t="s">
        <v>372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7" customHeight="1">
      <c r="B37" s="26">
        <v>27</v>
      </c>
      <c r="C37" s="27" t="s">
        <v>314</v>
      </c>
      <c r="D37" s="28" t="s">
        <v>315</v>
      </c>
      <c r="E37" s="29" t="s">
        <v>316</v>
      </c>
      <c r="F37" s="30" t="s">
        <v>317</v>
      </c>
      <c r="G37" s="27" t="s">
        <v>109</v>
      </c>
      <c r="H37" s="31" t="s">
        <v>27</v>
      </c>
      <c r="I37" s="31">
        <v>9</v>
      </c>
      <c r="J37" s="31" t="s">
        <v>27</v>
      </c>
      <c r="K37" s="31">
        <v>9</v>
      </c>
      <c r="L37" s="38"/>
      <c r="M37" s="38"/>
      <c r="N37" s="38"/>
      <c r="O37" s="38"/>
      <c r="P37" s="33">
        <v>8</v>
      </c>
      <c r="Q37" s="34">
        <f t="shared" si="0"/>
        <v>8.5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7" customHeight="1">
      <c r="B38" s="26">
        <v>28</v>
      </c>
      <c r="C38" s="27" t="s">
        <v>318</v>
      </c>
      <c r="D38" s="28" t="s">
        <v>319</v>
      </c>
      <c r="E38" s="29" t="s">
        <v>320</v>
      </c>
      <c r="F38" s="30" t="s">
        <v>321</v>
      </c>
      <c r="G38" s="27" t="s">
        <v>94</v>
      </c>
      <c r="H38" s="31" t="s">
        <v>27</v>
      </c>
      <c r="I38" s="31">
        <v>9</v>
      </c>
      <c r="J38" s="31" t="s">
        <v>27</v>
      </c>
      <c r="K38" s="31">
        <v>9</v>
      </c>
      <c r="L38" s="38"/>
      <c r="M38" s="38"/>
      <c r="N38" s="38"/>
      <c r="O38" s="38"/>
      <c r="P38" s="33">
        <v>8.5</v>
      </c>
      <c r="Q38" s="34">
        <f t="shared" si="0"/>
        <v>8.8000000000000007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7" customHeight="1">
      <c r="B39" s="26">
        <v>29</v>
      </c>
      <c r="C39" s="27" t="s">
        <v>322</v>
      </c>
      <c r="D39" s="28" t="s">
        <v>59</v>
      </c>
      <c r="E39" s="29" t="s">
        <v>323</v>
      </c>
      <c r="F39" s="30" t="s">
        <v>324</v>
      </c>
      <c r="G39" s="27" t="s">
        <v>94</v>
      </c>
      <c r="H39" s="31" t="s">
        <v>27</v>
      </c>
      <c r="I39" s="31">
        <v>9</v>
      </c>
      <c r="J39" s="31" t="s">
        <v>27</v>
      </c>
      <c r="K39" s="31">
        <v>9</v>
      </c>
      <c r="L39" s="38"/>
      <c r="M39" s="38"/>
      <c r="N39" s="38"/>
      <c r="O39" s="38"/>
      <c r="P39" s="33">
        <v>9</v>
      </c>
      <c r="Q39" s="34">
        <f t="shared" si="0"/>
        <v>9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7" customHeight="1">
      <c r="B40" s="26">
        <v>30</v>
      </c>
      <c r="C40" s="27" t="s">
        <v>325</v>
      </c>
      <c r="D40" s="28" t="s">
        <v>62</v>
      </c>
      <c r="E40" s="29" t="s">
        <v>76</v>
      </c>
      <c r="F40" s="30" t="s">
        <v>326</v>
      </c>
      <c r="G40" s="27" t="s">
        <v>109</v>
      </c>
      <c r="H40" s="31" t="s">
        <v>27</v>
      </c>
      <c r="I40" s="31">
        <v>9</v>
      </c>
      <c r="J40" s="31" t="s">
        <v>27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7" customHeight="1">
      <c r="B41" s="26">
        <v>31</v>
      </c>
      <c r="C41" s="27" t="s">
        <v>327</v>
      </c>
      <c r="D41" s="28" t="s">
        <v>328</v>
      </c>
      <c r="E41" s="29" t="s">
        <v>76</v>
      </c>
      <c r="F41" s="30" t="s">
        <v>329</v>
      </c>
      <c r="G41" s="27" t="s">
        <v>94</v>
      </c>
      <c r="H41" s="31" t="s">
        <v>27</v>
      </c>
      <c r="I41" s="31">
        <v>9</v>
      </c>
      <c r="J41" s="31" t="s">
        <v>27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7" customHeight="1">
      <c r="B42" s="26">
        <v>32</v>
      </c>
      <c r="C42" s="27" t="s">
        <v>330</v>
      </c>
      <c r="D42" s="28" t="s">
        <v>331</v>
      </c>
      <c r="E42" s="29" t="s">
        <v>76</v>
      </c>
      <c r="F42" s="30" t="s">
        <v>332</v>
      </c>
      <c r="G42" s="27" t="s">
        <v>109</v>
      </c>
      <c r="H42" s="31" t="s">
        <v>27</v>
      </c>
      <c r="I42" s="31">
        <v>9</v>
      </c>
      <c r="J42" s="31" t="s">
        <v>27</v>
      </c>
      <c r="K42" s="31">
        <v>9</v>
      </c>
      <c r="L42" s="38"/>
      <c r="M42" s="38"/>
      <c r="N42" s="38"/>
      <c r="O42" s="38"/>
      <c r="P42" s="33">
        <v>9</v>
      </c>
      <c r="Q42" s="34">
        <f t="shared" si="0"/>
        <v>9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7" customHeight="1">
      <c r="B43" s="26">
        <v>33</v>
      </c>
      <c r="C43" s="27" t="s">
        <v>333</v>
      </c>
      <c r="D43" s="28" t="s">
        <v>334</v>
      </c>
      <c r="E43" s="29" t="s">
        <v>78</v>
      </c>
      <c r="F43" s="30" t="s">
        <v>335</v>
      </c>
      <c r="G43" s="27" t="s">
        <v>109</v>
      </c>
      <c r="H43" s="31" t="s">
        <v>27</v>
      </c>
      <c r="I43" s="31">
        <v>9</v>
      </c>
      <c r="J43" s="31" t="s">
        <v>27</v>
      </c>
      <c r="K43" s="31">
        <v>9</v>
      </c>
      <c r="L43" s="38"/>
      <c r="M43" s="38"/>
      <c r="N43" s="38"/>
      <c r="O43" s="38"/>
      <c r="P43" s="33">
        <v>8.5</v>
      </c>
      <c r="Q43" s="34">
        <f t="shared" si="0"/>
        <v>8.8000000000000007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7" customHeight="1">
      <c r="B44" s="26">
        <v>34</v>
      </c>
      <c r="C44" s="27" t="s">
        <v>336</v>
      </c>
      <c r="D44" s="28" t="s">
        <v>337</v>
      </c>
      <c r="E44" s="29" t="s">
        <v>79</v>
      </c>
      <c r="F44" s="30" t="s">
        <v>338</v>
      </c>
      <c r="G44" s="27" t="s">
        <v>94</v>
      </c>
      <c r="H44" s="31" t="s">
        <v>27</v>
      </c>
      <c r="I44" s="31">
        <v>9.5</v>
      </c>
      <c r="J44" s="31" t="s">
        <v>27</v>
      </c>
      <c r="K44" s="31">
        <v>9.5</v>
      </c>
      <c r="L44" s="38"/>
      <c r="M44" s="38"/>
      <c r="N44" s="38"/>
      <c r="O44" s="38"/>
      <c r="P44" s="33">
        <v>8.5</v>
      </c>
      <c r="Q44" s="34">
        <f t="shared" si="0"/>
        <v>9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7" customHeight="1">
      <c r="B45" s="26">
        <v>35</v>
      </c>
      <c r="C45" s="27" t="s">
        <v>339</v>
      </c>
      <c r="D45" s="28" t="s">
        <v>113</v>
      </c>
      <c r="E45" s="29" t="s">
        <v>79</v>
      </c>
      <c r="F45" s="30" t="s">
        <v>340</v>
      </c>
      <c r="G45" s="27" t="s">
        <v>109</v>
      </c>
      <c r="H45" s="31" t="s">
        <v>27</v>
      </c>
      <c r="I45" s="31">
        <v>9.5</v>
      </c>
      <c r="J45" s="31" t="s">
        <v>27</v>
      </c>
      <c r="K45" s="31">
        <v>9.5</v>
      </c>
      <c r="L45" s="38"/>
      <c r="M45" s="38"/>
      <c r="N45" s="38"/>
      <c r="O45" s="38"/>
      <c r="P45" s="33">
        <v>9</v>
      </c>
      <c r="Q45" s="34">
        <f t="shared" si="0"/>
        <v>9.3000000000000007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7" customHeight="1">
      <c r="B46" s="26">
        <v>36</v>
      </c>
      <c r="C46" s="27" t="s">
        <v>341</v>
      </c>
      <c r="D46" s="28" t="s">
        <v>113</v>
      </c>
      <c r="E46" s="29" t="s">
        <v>342</v>
      </c>
      <c r="F46" s="30" t="s">
        <v>343</v>
      </c>
      <c r="G46" s="27" t="s">
        <v>109</v>
      </c>
      <c r="H46" s="31" t="s">
        <v>27</v>
      </c>
      <c r="I46" s="31">
        <v>9.5</v>
      </c>
      <c r="J46" s="31" t="s">
        <v>27</v>
      </c>
      <c r="K46" s="31">
        <v>9.5</v>
      </c>
      <c r="L46" s="38"/>
      <c r="M46" s="38"/>
      <c r="N46" s="38"/>
      <c r="O46" s="38"/>
      <c r="P46" s="33">
        <v>8</v>
      </c>
      <c r="Q46" s="34">
        <f t="shared" si="0"/>
        <v>8.8000000000000007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7" customHeight="1">
      <c r="B47" s="26">
        <v>37</v>
      </c>
      <c r="C47" s="27" t="s">
        <v>344</v>
      </c>
      <c r="D47" s="28" t="s">
        <v>113</v>
      </c>
      <c r="E47" s="29" t="s">
        <v>345</v>
      </c>
      <c r="F47" s="30" t="s">
        <v>346</v>
      </c>
      <c r="G47" s="27" t="s">
        <v>109</v>
      </c>
      <c r="H47" s="31" t="s">
        <v>27</v>
      </c>
      <c r="I47" s="31">
        <v>9.5</v>
      </c>
      <c r="J47" s="31" t="s">
        <v>27</v>
      </c>
      <c r="K47" s="31">
        <v>9.5</v>
      </c>
      <c r="L47" s="38"/>
      <c r="M47" s="38"/>
      <c r="N47" s="38"/>
      <c r="O47" s="38"/>
      <c r="P47" s="33">
        <v>8.5</v>
      </c>
      <c r="Q47" s="34">
        <f t="shared" si="0"/>
        <v>9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7" customHeight="1">
      <c r="B48" s="26">
        <v>38</v>
      </c>
      <c r="C48" s="27" t="s">
        <v>347</v>
      </c>
      <c r="D48" s="28" t="s">
        <v>348</v>
      </c>
      <c r="E48" s="29" t="s">
        <v>214</v>
      </c>
      <c r="F48" s="30" t="s">
        <v>349</v>
      </c>
      <c r="G48" s="27" t="s">
        <v>109</v>
      </c>
      <c r="H48" s="31" t="s">
        <v>27</v>
      </c>
      <c r="I48" s="31">
        <v>9</v>
      </c>
      <c r="J48" s="31" t="s">
        <v>27</v>
      </c>
      <c r="K48" s="31">
        <v>9</v>
      </c>
      <c r="L48" s="38"/>
      <c r="M48" s="38"/>
      <c r="N48" s="38"/>
      <c r="O48" s="38"/>
      <c r="P48" s="33">
        <v>9</v>
      </c>
      <c r="Q48" s="34">
        <f t="shared" si="0"/>
        <v>9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7" customHeight="1">
      <c r="B49" s="26">
        <v>39</v>
      </c>
      <c r="C49" s="27" t="s">
        <v>350</v>
      </c>
      <c r="D49" s="28" t="s">
        <v>351</v>
      </c>
      <c r="E49" s="29" t="s">
        <v>352</v>
      </c>
      <c r="F49" s="30" t="s">
        <v>278</v>
      </c>
      <c r="G49" s="27" t="s">
        <v>109</v>
      </c>
      <c r="H49" s="31" t="s">
        <v>27</v>
      </c>
      <c r="I49" s="31">
        <v>9</v>
      </c>
      <c r="J49" s="31" t="s">
        <v>27</v>
      </c>
      <c r="K49" s="31">
        <v>9</v>
      </c>
      <c r="L49" s="38"/>
      <c r="M49" s="38"/>
      <c r="N49" s="38"/>
      <c r="O49" s="38"/>
      <c r="P49" s="33">
        <v>9</v>
      </c>
      <c r="Q49" s="34">
        <f t="shared" si="0"/>
        <v>9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7" customHeight="1">
      <c r="B50" s="26">
        <v>40</v>
      </c>
      <c r="C50" s="27" t="s">
        <v>353</v>
      </c>
      <c r="D50" s="28" t="s">
        <v>354</v>
      </c>
      <c r="E50" s="29" t="s">
        <v>81</v>
      </c>
      <c r="F50" s="30" t="s">
        <v>355</v>
      </c>
      <c r="G50" s="27" t="s">
        <v>109</v>
      </c>
      <c r="H50" s="31" t="s">
        <v>27</v>
      </c>
      <c r="I50" s="31">
        <v>9</v>
      </c>
      <c r="J50" s="31" t="s">
        <v>27</v>
      </c>
      <c r="K50" s="31">
        <v>9</v>
      </c>
      <c r="L50" s="38"/>
      <c r="M50" s="38"/>
      <c r="N50" s="38"/>
      <c r="O50" s="38"/>
      <c r="P50" s="33">
        <v>9</v>
      </c>
      <c r="Q50" s="34">
        <f t="shared" si="0"/>
        <v>9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7" customHeight="1">
      <c r="B51" s="26">
        <v>41</v>
      </c>
      <c r="C51" s="27" t="s">
        <v>356</v>
      </c>
      <c r="D51" s="28" t="s">
        <v>357</v>
      </c>
      <c r="E51" s="29" t="s">
        <v>81</v>
      </c>
      <c r="F51" s="30" t="s">
        <v>121</v>
      </c>
      <c r="G51" s="27" t="s">
        <v>94</v>
      </c>
      <c r="H51" s="31" t="s">
        <v>27</v>
      </c>
      <c r="I51" s="31">
        <v>9.5</v>
      </c>
      <c r="J51" s="31" t="s">
        <v>27</v>
      </c>
      <c r="K51" s="31">
        <v>9.5</v>
      </c>
      <c r="L51" s="38"/>
      <c r="M51" s="38"/>
      <c r="N51" s="38"/>
      <c r="O51" s="38"/>
      <c r="P51" s="33">
        <v>9</v>
      </c>
      <c r="Q51" s="34">
        <f t="shared" si="0"/>
        <v>9.3000000000000007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7" customHeight="1">
      <c r="B52" s="26">
        <v>42</v>
      </c>
      <c r="C52" s="27" t="s">
        <v>358</v>
      </c>
      <c r="D52" s="28" t="s">
        <v>359</v>
      </c>
      <c r="E52" s="29" t="s">
        <v>81</v>
      </c>
      <c r="F52" s="30" t="s">
        <v>360</v>
      </c>
      <c r="G52" s="27" t="s">
        <v>94</v>
      </c>
      <c r="H52" s="31" t="s">
        <v>27</v>
      </c>
      <c r="I52" s="31">
        <v>9</v>
      </c>
      <c r="J52" s="31" t="s">
        <v>27</v>
      </c>
      <c r="K52" s="31">
        <v>9</v>
      </c>
      <c r="L52" s="38"/>
      <c r="M52" s="38"/>
      <c r="N52" s="38"/>
      <c r="O52" s="38"/>
      <c r="P52" s="33">
        <v>9</v>
      </c>
      <c r="Q52" s="34">
        <f t="shared" si="0"/>
        <v>9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7" customHeight="1">
      <c r="B53" s="26">
        <v>43</v>
      </c>
      <c r="C53" s="27" t="s">
        <v>361</v>
      </c>
      <c r="D53" s="28" t="s">
        <v>156</v>
      </c>
      <c r="E53" s="29" t="s">
        <v>84</v>
      </c>
      <c r="F53" s="30" t="s">
        <v>362</v>
      </c>
      <c r="G53" s="27" t="s">
        <v>109</v>
      </c>
      <c r="H53" s="31" t="s">
        <v>27</v>
      </c>
      <c r="I53" s="31">
        <v>9</v>
      </c>
      <c r="J53" s="31" t="s">
        <v>27</v>
      </c>
      <c r="K53" s="31">
        <v>9</v>
      </c>
      <c r="L53" s="38"/>
      <c r="M53" s="38"/>
      <c r="N53" s="38"/>
      <c r="O53" s="38"/>
      <c r="P53" s="33">
        <v>8</v>
      </c>
      <c r="Q53" s="34">
        <f t="shared" si="0"/>
        <v>8.5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7" customHeight="1">
      <c r="B54" s="26">
        <v>44</v>
      </c>
      <c r="C54" s="27" t="s">
        <v>363</v>
      </c>
      <c r="D54" s="28" t="s">
        <v>364</v>
      </c>
      <c r="E54" s="29" t="s">
        <v>84</v>
      </c>
      <c r="F54" s="30" t="s">
        <v>365</v>
      </c>
      <c r="G54" s="27" t="s">
        <v>94</v>
      </c>
      <c r="H54" s="31" t="s">
        <v>27</v>
      </c>
      <c r="I54" s="31">
        <v>9.5</v>
      </c>
      <c r="J54" s="31" t="s">
        <v>27</v>
      </c>
      <c r="K54" s="31">
        <v>9.5</v>
      </c>
      <c r="L54" s="38"/>
      <c r="M54" s="38"/>
      <c r="N54" s="38"/>
      <c r="O54" s="38"/>
      <c r="P54" s="33">
        <v>8.5</v>
      </c>
      <c r="Q54" s="34">
        <f t="shared" si="0"/>
        <v>9</v>
      </c>
      <c r="R54" s="35" t="str">
        <f t="shared" si="3"/>
        <v>A+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7" customHeight="1">
      <c r="B55" s="26">
        <v>45</v>
      </c>
      <c r="C55" s="27" t="s">
        <v>366</v>
      </c>
      <c r="D55" s="28" t="s">
        <v>367</v>
      </c>
      <c r="E55" s="29" t="s">
        <v>237</v>
      </c>
      <c r="F55" s="30" t="s">
        <v>368</v>
      </c>
      <c r="G55" s="27" t="s">
        <v>109</v>
      </c>
      <c r="H55" s="31" t="s">
        <v>27</v>
      </c>
      <c r="I55" s="31">
        <v>9.5</v>
      </c>
      <c r="J55" s="31" t="s">
        <v>27</v>
      </c>
      <c r="K55" s="31">
        <v>9.5</v>
      </c>
      <c r="L55" s="38"/>
      <c r="M55" s="38"/>
      <c r="N55" s="38"/>
      <c r="O55" s="38"/>
      <c r="P55" s="33">
        <v>9</v>
      </c>
      <c r="Q55" s="34">
        <f t="shared" si="0"/>
        <v>9.3000000000000007</v>
      </c>
      <c r="R55" s="35" t="str">
        <f t="shared" si="3"/>
        <v>A+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7.5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>
      <c r="A57" s="2"/>
      <c r="B57" s="116" t="s">
        <v>28</v>
      </c>
      <c r="C57" s="116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customHeight="1">
      <c r="A58" s="2"/>
      <c r="B58" s="45" t="s">
        <v>29</v>
      </c>
      <c r="C58" s="45"/>
      <c r="D58" s="46">
        <f>+$Y$9</f>
        <v>45</v>
      </c>
      <c r="E58" s="47" t="s">
        <v>30</v>
      </c>
      <c r="F58" s="47"/>
      <c r="G58" s="109" t="s">
        <v>31</v>
      </c>
      <c r="H58" s="109"/>
      <c r="I58" s="109"/>
      <c r="J58" s="109"/>
      <c r="K58" s="109"/>
      <c r="L58" s="109"/>
      <c r="M58" s="109"/>
      <c r="N58" s="109"/>
      <c r="O58" s="109"/>
      <c r="P58" s="48">
        <f>$Y$9 -COUNTIF($T$10:$T$245,"Vắng") -COUNTIF($T$10:$T$245,"Vắng có phép") - COUNTIF($T$10:$T$245,"Đình chỉ thi") - COUNTIF($T$10:$T$245,"Không đủ ĐKDT")</f>
        <v>44</v>
      </c>
      <c r="Q58" s="48"/>
      <c r="R58" s="49"/>
      <c r="S58" s="50"/>
      <c r="T58" s="50" t="s">
        <v>30</v>
      </c>
      <c r="U58" s="3"/>
    </row>
    <row r="59" spans="1:38" ht="16.5" customHeight="1">
      <c r="A59" s="2"/>
      <c r="B59" s="45" t="s">
        <v>32</v>
      </c>
      <c r="C59" s="45"/>
      <c r="D59" s="46">
        <f>+$AJ$9</f>
        <v>44</v>
      </c>
      <c r="E59" s="47" t="s">
        <v>30</v>
      </c>
      <c r="F59" s="47"/>
      <c r="G59" s="109" t="s">
        <v>33</v>
      </c>
      <c r="H59" s="109"/>
      <c r="I59" s="109"/>
      <c r="J59" s="109"/>
      <c r="K59" s="109"/>
      <c r="L59" s="109"/>
      <c r="M59" s="109"/>
      <c r="N59" s="109"/>
      <c r="O59" s="109"/>
      <c r="P59" s="51">
        <f>COUNTIF($T$10:$T$121,"Vắng")</f>
        <v>0</v>
      </c>
      <c r="Q59" s="51"/>
      <c r="R59" s="52"/>
      <c r="S59" s="50"/>
      <c r="T59" s="50" t="s">
        <v>30</v>
      </c>
      <c r="U59" s="3"/>
    </row>
    <row r="60" spans="1:38" ht="16.5" customHeight="1">
      <c r="A60" s="2"/>
      <c r="B60" s="45" t="s">
        <v>49</v>
      </c>
      <c r="C60" s="45"/>
      <c r="D60" s="85">
        <f>COUNTIF(V11:V55,"Học lại")</f>
        <v>1</v>
      </c>
      <c r="E60" s="47" t="s">
        <v>30</v>
      </c>
      <c r="F60" s="47"/>
      <c r="G60" s="109" t="s">
        <v>50</v>
      </c>
      <c r="H60" s="109"/>
      <c r="I60" s="109"/>
      <c r="J60" s="109"/>
      <c r="K60" s="109"/>
      <c r="L60" s="109"/>
      <c r="M60" s="109"/>
      <c r="N60" s="109"/>
      <c r="O60" s="109"/>
      <c r="P60" s="48">
        <f>COUNTIF($T$10:$T$121,"Vắng có phép")</f>
        <v>0</v>
      </c>
      <c r="Q60" s="48"/>
      <c r="R60" s="49"/>
      <c r="S60" s="50"/>
      <c r="T60" s="50" t="s">
        <v>30</v>
      </c>
      <c r="U60" s="3"/>
    </row>
    <row r="61" spans="1:38" ht="3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>
      <c r="B62" s="86" t="s">
        <v>34</v>
      </c>
      <c r="C62" s="86"/>
      <c r="D62" s="87">
        <f>COUNTIF(V11:V55,"Thi lại")</f>
        <v>0</v>
      </c>
      <c r="E62" s="88" t="s">
        <v>30</v>
      </c>
      <c r="F62" s="3"/>
      <c r="G62" s="3"/>
      <c r="H62" s="3"/>
      <c r="I62" s="3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3"/>
    </row>
    <row r="63" spans="1:38">
      <c r="B63" s="86"/>
      <c r="C63" s="86"/>
      <c r="D63" s="87"/>
      <c r="E63" s="88"/>
      <c r="F63" s="3"/>
      <c r="G63" s="3"/>
      <c r="H63" s="3"/>
      <c r="I63" s="3"/>
      <c r="J63" s="108" t="s">
        <v>373</v>
      </c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3"/>
    </row>
    <row r="64" spans="1:38" ht="39" customHeight="1">
      <c r="A64" s="53"/>
      <c r="B64" s="110"/>
      <c r="C64" s="110"/>
      <c r="D64" s="110"/>
      <c r="E64" s="110"/>
      <c r="F64" s="110"/>
      <c r="G64" s="110"/>
      <c r="H64" s="110"/>
      <c r="I64" s="54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3"/>
    </row>
    <row r="65" spans="1:38" ht="20.25" customHeight="1">
      <c r="A65" s="2"/>
      <c r="B65" s="39"/>
      <c r="C65" s="55"/>
      <c r="D65" s="55"/>
      <c r="E65" s="56"/>
      <c r="F65" s="56"/>
      <c r="G65" s="56"/>
      <c r="H65" s="57"/>
      <c r="I65" s="58"/>
      <c r="J65" s="5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8" s="2" customFormat="1">
      <c r="B66" s="110" t="s">
        <v>35</v>
      </c>
      <c r="C66" s="110"/>
      <c r="D66" s="111" t="s">
        <v>36</v>
      </c>
      <c r="E66" s="111"/>
      <c r="F66" s="111"/>
      <c r="G66" s="111"/>
      <c r="H66" s="111"/>
      <c r="I66" s="58"/>
      <c r="J66" s="58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9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3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18" customHeight="1">
      <c r="A72" s="1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4.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6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ht="38.25" hidden="1" customHeight="1">
      <c r="B75" s="128" t="s">
        <v>47</v>
      </c>
      <c r="C75" s="110"/>
      <c r="D75" s="110"/>
      <c r="E75" s="110"/>
      <c r="F75" s="110"/>
      <c r="G75" s="110"/>
      <c r="H75" s="128" t="s">
        <v>48</v>
      </c>
      <c r="I75" s="128"/>
      <c r="J75" s="128"/>
      <c r="K75" s="128"/>
      <c r="L75" s="128"/>
      <c r="M75" s="128"/>
      <c r="N75" s="129" t="s">
        <v>54</v>
      </c>
      <c r="O75" s="129"/>
      <c r="P75" s="129"/>
      <c r="Q75" s="129"/>
      <c r="R75" s="129"/>
      <c r="S75" s="129"/>
      <c r="T75" s="129"/>
    </row>
    <row r="76" spans="1:38" hidden="1"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38" hidden="1">
      <c r="B77" s="110" t="s">
        <v>35</v>
      </c>
      <c r="C77" s="110"/>
      <c r="D77" s="111" t="s">
        <v>36</v>
      </c>
      <c r="E77" s="111"/>
      <c r="F77" s="111"/>
      <c r="G77" s="111"/>
      <c r="H77" s="111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</row>
    <row r="78" spans="1:38" hidden="1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/>
    <row r="80" spans="1:38" hidden="1"/>
    <row r="81" spans="2:20" hidden="1"/>
    <row r="82" spans="2:20" hidden="1"/>
    <row r="83" spans="2:20" hidden="1"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 t="s">
        <v>53</v>
      </c>
      <c r="O83" s="127"/>
      <c r="P83" s="127"/>
      <c r="Q83" s="127"/>
      <c r="R83" s="127"/>
      <c r="S83" s="127"/>
      <c r="T83" s="127"/>
    </row>
  </sheetData>
  <sheetProtection formatCells="0" formatColumns="0" formatRows="0" insertColumns="0" insertRows="0" insertHyperlinks="0" deleteColumns="0" deleteRows="0" sort="0" autoFilter="0" pivotTables="0"/>
  <autoFilter ref="A9:AL55">
    <filterColumn colId="3" showButton="0"/>
  </autoFilter>
  <mergeCells count="60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K5"/>
    <mergeCell ref="O5:T5"/>
    <mergeCell ref="Z5:AC7"/>
    <mergeCell ref="AD5:AE7"/>
    <mergeCell ref="AF5:AG7"/>
    <mergeCell ref="AH5:AI7"/>
    <mergeCell ref="AJ5:AK7"/>
    <mergeCell ref="G60:O6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57:C57"/>
    <mergeCell ref="G58:O58"/>
    <mergeCell ref="G59:O59"/>
    <mergeCell ref="R8:R9"/>
    <mergeCell ref="S8:S9"/>
    <mergeCell ref="J62:T62"/>
    <mergeCell ref="J63:T63"/>
    <mergeCell ref="B64:H64"/>
    <mergeCell ref="J64:T64"/>
    <mergeCell ref="B66:C66"/>
    <mergeCell ref="D66:H66"/>
    <mergeCell ref="N83:T83"/>
    <mergeCell ref="B72:C72"/>
    <mergeCell ref="D72:I72"/>
    <mergeCell ref="J72:T72"/>
    <mergeCell ref="B75:G75"/>
    <mergeCell ref="H75:M75"/>
    <mergeCell ref="N75:T75"/>
    <mergeCell ref="B77:C77"/>
    <mergeCell ref="D77:H77"/>
    <mergeCell ref="B83:D83"/>
    <mergeCell ref="E83:G83"/>
    <mergeCell ref="H83:M83"/>
  </mergeCells>
  <conditionalFormatting sqref="H11:P5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0 AL3:AL9 V11:W55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2019-06-22T06:01:13Z</cp:lastPrinted>
  <dcterms:created xsi:type="dcterms:W3CDTF">2015-04-17T02:48:53Z</dcterms:created>
  <dcterms:modified xsi:type="dcterms:W3CDTF">2019-06-22T06:02:36Z</dcterms:modified>
</cp:coreProperties>
</file>