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1)" sheetId="6" r:id="rId1"/>
    <sheet name="Nhóm(2)" sheetId="7" r:id="rId2"/>
    <sheet name="Nhóm(3)" sheetId="4" r:id="rId3"/>
    <sheet name="Nhóm(4)" sheetId="5" r:id="rId4"/>
  </sheets>
  <definedNames>
    <definedName name="_xlnm._FilterDatabase" localSheetId="0" hidden="1">'Nhóm(1)'!$A$8:$AM$81</definedName>
    <definedName name="_xlnm._FilterDatabase" localSheetId="1" hidden="1">'Nhóm(2)'!$A$8:$AM$83</definedName>
    <definedName name="_xlnm._FilterDatabase" localSheetId="2" hidden="1">'Nhóm(3)'!$A$8:$AM$84</definedName>
    <definedName name="_xlnm._FilterDatabase" localSheetId="3" hidden="1">'Nhóm(4)'!$A$8:$AM$80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</definedNames>
  <calcPr calcId="124519"/>
</workbook>
</file>

<file path=xl/calcChain.xml><?xml version="1.0" encoding="utf-8"?>
<calcChain xmlns="http://schemas.openxmlformats.org/spreadsheetml/2006/main">
  <c r="X83" i="7"/>
  <c r="X82"/>
  <c r="X81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8" s="1"/>
  <c r="P9"/>
  <c r="Q81" s="1"/>
  <c r="AF8"/>
  <c r="AD8"/>
  <c r="AB8"/>
  <c r="Z8"/>
  <c r="Y8"/>
  <c r="T81" i="6"/>
  <c r="X81" s="1"/>
  <c r="X80"/>
  <c r="X79"/>
  <c r="T78"/>
  <c r="X78" s="1"/>
  <c r="X77"/>
  <c r="X76"/>
  <c r="X7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6" s="1"/>
  <c r="P9"/>
  <c r="Q81" s="1"/>
  <c r="AF8"/>
  <c r="AD8"/>
  <c r="AB8"/>
  <c r="Z8"/>
  <c r="Y8"/>
  <c r="T80" i="5"/>
  <c r="T79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1"/>
  <c r="T20"/>
  <c r="T19"/>
  <c r="T18"/>
  <c r="T17"/>
  <c r="T16"/>
  <c r="T15"/>
  <c r="T14"/>
  <c r="T13"/>
  <c r="T12"/>
  <c r="T11"/>
  <c r="T10"/>
  <c r="AB8" s="1"/>
  <c r="P9"/>
  <c r="AD8"/>
  <c r="Z8"/>
  <c r="Y8"/>
  <c r="T84" i="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5"/>
  <c r="T14"/>
  <c r="T13"/>
  <c r="T12"/>
  <c r="T11"/>
  <c r="T10"/>
  <c r="P9"/>
  <c r="AB8"/>
  <c r="Z8"/>
  <c r="Y8"/>
  <c r="S81" i="7" l="1"/>
  <c r="R81"/>
  <c r="Q15"/>
  <c r="Q21"/>
  <c r="Q31"/>
  <c r="Q35"/>
  <c r="Q37"/>
  <c r="AC8"/>
  <c r="Q10"/>
  <c r="X10" s="1"/>
  <c r="Q12"/>
  <c r="X12" s="1"/>
  <c r="Q14"/>
  <c r="Q16"/>
  <c r="X16" s="1"/>
  <c r="Q18"/>
  <c r="Q20"/>
  <c r="X20" s="1"/>
  <c r="Q22"/>
  <c r="Q24"/>
  <c r="X24" s="1"/>
  <c r="Q26"/>
  <c r="Q28"/>
  <c r="X28" s="1"/>
  <c r="Q30"/>
  <c r="Q32"/>
  <c r="Q34"/>
  <c r="Q36"/>
  <c r="X36" s="1"/>
  <c r="Q38"/>
  <c r="Q40"/>
  <c r="Q42"/>
  <c r="Q44"/>
  <c r="X44" s="1"/>
  <c r="Q46"/>
  <c r="Q48"/>
  <c r="X48" s="1"/>
  <c r="Q50"/>
  <c r="Q52"/>
  <c r="X52" s="1"/>
  <c r="Q54"/>
  <c r="Q56"/>
  <c r="Q58"/>
  <c r="Q60"/>
  <c r="Q62"/>
  <c r="Q64"/>
  <c r="Q66"/>
  <c r="Q68"/>
  <c r="Q70"/>
  <c r="Q72"/>
  <c r="Q74"/>
  <c r="Q76"/>
  <c r="Q78"/>
  <c r="Q80"/>
  <c r="Q82"/>
  <c r="Q83"/>
  <c r="Q11"/>
  <c r="Q13"/>
  <c r="Q17"/>
  <c r="Q19"/>
  <c r="Q23"/>
  <c r="Q25"/>
  <c r="Q27"/>
  <c r="Q29"/>
  <c r="Q33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7"/>
  <c r="S81" i="6"/>
  <c r="R81"/>
  <c r="Q11"/>
  <c r="Q13"/>
  <c r="Q19"/>
  <c r="Q23"/>
  <c r="Q25"/>
  <c r="Q31"/>
  <c r="Q35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Q56"/>
  <c r="Q58"/>
  <c r="X58" s="1"/>
  <c r="Q60"/>
  <c r="Q62"/>
  <c r="Q64"/>
  <c r="Q66"/>
  <c r="X66" s="1"/>
  <c r="Q68"/>
  <c r="Q70"/>
  <c r="X70" s="1"/>
  <c r="Q72"/>
  <c r="Q74"/>
  <c r="Q76"/>
  <c r="Q77"/>
  <c r="Q78"/>
  <c r="Q15"/>
  <c r="Q17"/>
  <c r="Q21"/>
  <c r="Q27"/>
  <c r="Q29"/>
  <c r="Q33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9"/>
  <c r="Q80"/>
  <c r="P85"/>
  <c r="AF8" i="5"/>
  <c r="AF8" i="4"/>
  <c r="AD8"/>
  <c r="Q79" i="5"/>
  <c r="Q80"/>
  <c r="Q78"/>
  <c r="Q76"/>
  <c r="Q74"/>
  <c r="Q72"/>
  <c r="Q70"/>
  <c r="Q68"/>
  <c r="Q66"/>
  <c r="Q64"/>
  <c r="X64" s="1"/>
  <c r="Q62"/>
  <c r="Q60"/>
  <c r="Q58"/>
  <c r="Q56"/>
  <c r="X56" s="1"/>
  <c r="Q54"/>
  <c r="X54" s="1"/>
  <c r="Q52"/>
  <c r="X52" s="1"/>
  <c r="Q50"/>
  <c r="X50" s="1"/>
  <c r="Q48"/>
  <c r="Q46"/>
  <c r="X46" s="1"/>
  <c r="Q44"/>
  <c r="X44" s="1"/>
  <c r="Q42"/>
  <c r="X42" s="1"/>
  <c r="Q40"/>
  <c r="X40" s="1"/>
  <c r="Q38"/>
  <c r="X38" s="1"/>
  <c r="Q36"/>
  <c r="X36" s="1"/>
  <c r="Q34"/>
  <c r="Q11"/>
  <c r="Q15"/>
  <c r="Q17"/>
  <c r="Q21"/>
  <c r="Q25"/>
  <c r="X34"/>
  <c r="X60"/>
  <c r="AC8"/>
  <c r="Q10"/>
  <c r="Q12"/>
  <c r="Q14"/>
  <c r="X14" s="1"/>
  <c r="Q16"/>
  <c r="Q18"/>
  <c r="Q20"/>
  <c r="Q22"/>
  <c r="X22" s="1"/>
  <c r="Q24"/>
  <c r="Q26"/>
  <c r="Q28"/>
  <c r="Q30"/>
  <c r="X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5"/>
  <c r="P84"/>
  <c r="Q13"/>
  <c r="Q19"/>
  <c r="Q23"/>
  <c r="Q27"/>
  <c r="Q29"/>
  <c r="Q31"/>
  <c r="Q33"/>
  <c r="X48"/>
  <c r="X58"/>
  <c r="X62"/>
  <c r="X66"/>
  <c r="X68"/>
  <c r="X70"/>
  <c r="X72"/>
  <c r="X74"/>
  <c r="X76"/>
  <c r="X78"/>
  <c r="X80"/>
  <c r="P89" i="4"/>
  <c r="P88"/>
  <c r="Q13"/>
  <c r="Q17"/>
  <c r="Q21"/>
  <c r="Q23"/>
  <c r="Q31"/>
  <c r="Q33"/>
  <c r="AC8"/>
  <c r="Q10"/>
  <c r="X10" s="1"/>
  <c r="Q12"/>
  <c r="Q14"/>
  <c r="X14" s="1"/>
  <c r="Q16"/>
  <c r="Q18"/>
  <c r="X18" s="1"/>
  <c r="Q20"/>
  <c r="Q22"/>
  <c r="X22" s="1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4"/>
  <c r="X84" s="1"/>
  <c r="Q82"/>
  <c r="Q80"/>
  <c r="X80" s="1"/>
  <c r="Q78"/>
  <c r="X78" s="1"/>
  <c r="Q76"/>
  <c r="X76" s="1"/>
  <c r="Q74"/>
  <c r="X74" s="1"/>
  <c r="Q72"/>
  <c r="Q70"/>
  <c r="Q68"/>
  <c r="Q66"/>
  <c r="X66" s="1"/>
  <c r="Q64"/>
  <c r="Q62"/>
  <c r="X62" s="1"/>
  <c r="Q60"/>
  <c r="Q58"/>
  <c r="X58" s="1"/>
  <c r="Q56"/>
  <c r="Q54"/>
  <c r="X54" s="1"/>
  <c r="Q52"/>
  <c r="Q50"/>
  <c r="X50" s="1"/>
  <c r="Q48"/>
  <c r="Q46"/>
  <c r="X46" s="1"/>
  <c r="Q44"/>
  <c r="X44" s="1"/>
  <c r="Q42"/>
  <c r="X42" s="1"/>
  <c r="Q40"/>
  <c r="X40" s="1"/>
  <c r="Q38"/>
  <c r="Q36"/>
  <c r="Q34"/>
  <c r="X34" s="1"/>
  <c r="Q11"/>
  <c r="Q15"/>
  <c r="Q19"/>
  <c r="Q25"/>
  <c r="Q27"/>
  <c r="Q29"/>
  <c r="X70"/>
  <c r="X82"/>
  <c r="X77" i="7" l="1"/>
  <c r="S77"/>
  <c r="R77"/>
  <c r="X69"/>
  <c r="S69"/>
  <c r="R69"/>
  <c r="X61"/>
  <c r="S61"/>
  <c r="R61"/>
  <c r="X53"/>
  <c r="S53"/>
  <c r="R53"/>
  <c r="X45"/>
  <c r="S45"/>
  <c r="R45"/>
  <c r="S33"/>
  <c r="R33"/>
  <c r="X33"/>
  <c r="S23"/>
  <c r="R23"/>
  <c r="X23"/>
  <c r="S11"/>
  <c r="R11"/>
  <c r="X11"/>
  <c r="R78"/>
  <c r="S78"/>
  <c r="R70"/>
  <c r="S70"/>
  <c r="R62"/>
  <c r="S62"/>
  <c r="R54"/>
  <c r="S54"/>
  <c r="R46"/>
  <c r="S46"/>
  <c r="S34"/>
  <c r="R34"/>
  <c r="X21"/>
  <c r="R21"/>
  <c r="S21"/>
  <c r="X73"/>
  <c r="S73"/>
  <c r="R73"/>
  <c r="X65"/>
  <c r="S65"/>
  <c r="R65"/>
  <c r="X57"/>
  <c r="S57"/>
  <c r="R57"/>
  <c r="X49"/>
  <c r="S49"/>
  <c r="R49"/>
  <c r="X41"/>
  <c r="S41"/>
  <c r="R41"/>
  <c r="S27"/>
  <c r="R27"/>
  <c r="X27"/>
  <c r="S17"/>
  <c r="R17"/>
  <c r="X17"/>
  <c r="R82"/>
  <c r="S82"/>
  <c r="R74"/>
  <c r="S74"/>
  <c r="R66"/>
  <c r="S66"/>
  <c r="R58"/>
  <c r="S58"/>
  <c r="R50"/>
  <c r="S50"/>
  <c r="R42"/>
  <c r="S42"/>
  <c r="R38"/>
  <c r="S38"/>
  <c r="S30"/>
  <c r="R30"/>
  <c r="S26"/>
  <c r="R26"/>
  <c r="R22"/>
  <c r="S22"/>
  <c r="S18"/>
  <c r="R18"/>
  <c r="S14"/>
  <c r="R14"/>
  <c r="X35"/>
  <c r="R35"/>
  <c r="S35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29"/>
  <c r="R29"/>
  <c r="X29"/>
  <c r="S25"/>
  <c r="R25"/>
  <c r="X25"/>
  <c r="S19"/>
  <c r="R19"/>
  <c r="X19"/>
  <c r="S13"/>
  <c r="R13"/>
  <c r="X13"/>
  <c r="R83"/>
  <c r="S83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S24"/>
  <c r="R24"/>
  <c r="S20"/>
  <c r="R20"/>
  <c r="R16"/>
  <c r="S16"/>
  <c r="S12"/>
  <c r="R12"/>
  <c r="R10"/>
  <c r="S10"/>
  <c r="X37"/>
  <c r="R37"/>
  <c r="S37"/>
  <c r="X31"/>
  <c r="R31"/>
  <c r="S31"/>
  <c r="X15"/>
  <c r="R15"/>
  <c r="S15"/>
  <c r="X78"/>
  <c r="X74"/>
  <c r="X70"/>
  <c r="X66"/>
  <c r="X62"/>
  <c r="X58"/>
  <c r="X54"/>
  <c r="X38"/>
  <c r="X30"/>
  <c r="X40"/>
  <c r="X32"/>
  <c r="X18"/>
  <c r="X14"/>
  <c r="X80"/>
  <c r="X76"/>
  <c r="X72"/>
  <c r="X68"/>
  <c r="X64"/>
  <c r="X60"/>
  <c r="X56"/>
  <c r="X50"/>
  <c r="X46"/>
  <c r="X42"/>
  <c r="X34"/>
  <c r="X26"/>
  <c r="X22"/>
  <c r="S79" i="6"/>
  <c r="R79"/>
  <c r="X69"/>
  <c r="S69"/>
  <c r="R69"/>
  <c r="X61"/>
  <c r="S61"/>
  <c r="R61"/>
  <c r="X53"/>
  <c r="S53"/>
  <c r="R53"/>
  <c r="X45"/>
  <c r="S45"/>
  <c r="R45"/>
  <c r="S41"/>
  <c r="R41"/>
  <c r="X41"/>
  <c r="S29"/>
  <c r="R29"/>
  <c r="X29"/>
  <c r="S15"/>
  <c r="R15"/>
  <c r="X15"/>
  <c r="R74"/>
  <c r="S74"/>
  <c r="R62"/>
  <c r="S62"/>
  <c r="S80"/>
  <c r="R80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S43"/>
  <c r="R43"/>
  <c r="X43"/>
  <c r="S39"/>
  <c r="R39"/>
  <c r="X39"/>
  <c r="S33"/>
  <c r="R33"/>
  <c r="X33"/>
  <c r="S27"/>
  <c r="R27"/>
  <c r="X27"/>
  <c r="S17"/>
  <c r="R17"/>
  <c r="X17"/>
  <c r="R78"/>
  <c r="S78"/>
  <c r="R76"/>
  <c r="S76"/>
  <c r="R72"/>
  <c r="S72"/>
  <c r="R68"/>
  <c r="S68"/>
  <c r="R64"/>
  <c r="S64"/>
  <c r="R60"/>
  <c r="S60"/>
  <c r="R56"/>
  <c r="S56"/>
  <c r="R52"/>
  <c r="S52"/>
  <c r="R48"/>
  <c r="S48"/>
  <c r="S44"/>
  <c r="R44"/>
  <c r="S40"/>
  <c r="R40"/>
  <c r="R36"/>
  <c r="S36"/>
  <c r="R32"/>
  <c r="S32"/>
  <c r="S28"/>
  <c r="R28"/>
  <c r="R24"/>
  <c r="S24"/>
  <c r="R20"/>
  <c r="S20"/>
  <c r="S16"/>
  <c r="R16"/>
  <c r="R12"/>
  <c r="S12"/>
  <c r="R10"/>
  <c r="S10"/>
  <c r="X35"/>
  <c r="R35"/>
  <c r="S35"/>
  <c r="X25"/>
  <c r="R25"/>
  <c r="S25"/>
  <c r="X19"/>
  <c r="R19"/>
  <c r="S19"/>
  <c r="X11"/>
  <c r="R11"/>
  <c r="S11"/>
  <c r="X48"/>
  <c r="X40"/>
  <c r="X32"/>
  <c r="X24"/>
  <c r="X16"/>
  <c r="X74"/>
  <c r="X62"/>
  <c r="X52"/>
  <c r="X73"/>
  <c r="S73"/>
  <c r="R73"/>
  <c r="X65"/>
  <c r="S65"/>
  <c r="R65"/>
  <c r="X57"/>
  <c r="S57"/>
  <c r="R57"/>
  <c r="X49"/>
  <c r="S49"/>
  <c r="R49"/>
  <c r="S37"/>
  <c r="R37"/>
  <c r="X37"/>
  <c r="S21"/>
  <c r="R21"/>
  <c r="X21"/>
  <c r="R77"/>
  <c r="S77"/>
  <c r="R70"/>
  <c r="S70"/>
  <c r="R66"/>
  <c r="S66"/>
  <c r="R58"/>
  <c r="S58"/>
  <c r="R54"/>
  <c r="S54"/>
  <c r="R50"/>
  <c r="S50"/>
  <c r="R46"/>
  <c r="S46"/>
  <c r="S42"/>
  <c r="R42"/>
  <c r="S38"/>
  <c r="R38"/>
  <c r="S34"/>
  <c r="R34"/>
  <c r="S30"/>
  <c r="R30"/>
  <c r="R26"/>
  <c r="S26"/>
  <c r="S22"/>
  <c r="R22"/>
  <c r="S18"/>
  <c r="R18"/>
  <c r="R14"/>
  <c r="S14"/>
  <c r="X31"/>
  <c r="R31"/>
  <c r="S31"/>
  <c r="X23"/>
  <c r="R23"/>
  <c r="S23"/>
  <c r="X13"/>
  <c r="R13"/>
  <c r="S13"/>
  <c r="X56"/>
  <c r="X44"/>
  <c r="X36"/>
  <c r="X28"/>
  <c r="X20"/>
  <c r="X12"/>
  <c r="D88" s="1"/>
  <c r="X72"/>
  <c r="X68"/>
  <c r="X64"/>
  <c r="X60"/>
  <c r="X54"/>
  <c r="X50"/>
  <c r="X42"/>
  <c r="X34"/>
  <c r="X26"/>
  <c r="X18"/>
  <c r="AJ8" s="1"/>
  <c r="X33" i="5"/>
  <c r="S33"/>
  <c r="R33"/>
  <c r="S29"/>
  <c r="R29"/>
  <c r="X29"/>
  <c r="S23"/>
  <c r="R23"/>
  <c r="X23"/>
  <c r="S13"/>
  <c r="R13"/>
  <c r="X13"/>
  <c r="R77"/>
  <c r="X77"/>
  <c r="S77"/>
  <c r="R73"/>
  <c r="X73"/>
  <c r="S73"/>
  <c r="R69"/>
  <c r="X69"/>
  <c r="S69"/>
  <c r="R65"/>
  <c r="X65"/>
  <c r="S65"/>
  <c r="R61"/>
  <c r="X61"/>
  <c r="S61"/>
  <c r="R57"/>
  <c r="S57"/>
  <c r="X57"/>
  <c r="R53"/>
  <c r="X53"/>
  <c r="S53"/>
  <c r="R49"/>
  <c r="X49"/>
  <c r="S49"/>
  <c r="R45"/>
  <c r="X45"/>
  <c r="S45"/>
  <c r="R41"/>
  <c r="X41"/>
  <c r="S41"/>
  <c r="R37"/>
  <c r="X37"/>
  <c r="S37"/>
  <c r="S32"/>
  <c r="R32"/>
  <c r="S28"/>
  <c r="R28"/>
  <c r="S24"/>
  <c r="R24"/>
  <c r="S20"/>
  <c r="R20"/>
  <c r="R16"/>
  <c r="S16"/>
  <c r="R12"/>
  <c r="S12"/>
  <c r="X25"/>
  <c r="R25"/>
  <c r="S25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80"/>
  <c r="S80"/>
  <c r="X79"/>
  <c r="S79"/>
  <c r="R79"/>
  <c r="X28"/>
  <c r="X20"/>
  <c r="X12"/>
  <c r="S31"/>
  <c r="R31"/>
  <c r="X31"/>
  <c r="S27"/>
  <c r="R27"/>
  <c r="X27"/>
  <c r="S19"/>
  <c r="R19"/>
  <c r="X19"/>
  <c r="R75"/>
  <c r="X75"/>
  <c r="S75"/>
  <c r="R71"/>
  <c r="X71"/>
  <c r="S71"/>
  <c r="R67"/>
  <c r="X67"/>
  <c r="S67"/>
  <c r="R63"/>
  <c r="X63"/>
  <c r="S63"/>
  <c r="R59"/>
  <c r="X59"/>
  <c r="S59"/>
  <c r="R55"/>
  <c r="S55"/>
  <c r="X55"/>
  <c r="R51"/>
  <c r="S51"/>
  <c r="X51"/>
  <c r="R47"/>
  <c r="X47"/>
  <c r="S47"/>
  <c r="R43"/>
  <c r="X43"/>
  <c r="S43"/>
  <c r="R39"/>
  <c r="X39"/>
  <c r="S39"/>
  <c r="R35"/>
  <c r="X35"/>
  <c r="S35"/>
  <c r="S30"/>
  <c r="R30"/>
  <c r="S26"/>
  <c r="R26"/>
  <c r="R22"/>
  <c r="S22"/>
  <c r="R18"/>
  <c r="S18"/>
  <c r="S14"/>
  <c r="R14"/>
  <c r="S10"/>
  <c r="R10"/>
  <c r="X21"/>
  <c r="R21"/>
  <c r="S21"/>
  <c r="X15"/>
  <c r="R15"/>
  <c r="S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X32"/>
  <c r="X26"/>
  <c r="X18"/>
  <c r="X10"/>
  <c r="X24"/>
  <c r="X16"/>
  <c r="S27" i="4"/>
  <c r="R27"/>
  <c r="X27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S80"/>
  <c r="R80"/>
  <c r="S84"/>
  <c r="R84"/>
  <c r="R81"/>
  <c r="S81"/>
  <c r="X81"/>
  <c r="R77"/>
  <c r="X77"/>
  <c r="S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S20"/>
  <c r="R20"/>
  <c r="S16"/>
  <c r="R16"/>
  <c r="S12"/>
  <c r="R12"/>
  <c r="R10"/>
  <c r="S10"/>
  <c r="X31"/>
  <c r="R31"/>
  <c r="S31"/>
  <c r="X21"/>
  <c r="R21"/>
  <c r="S21"/>
  <c r="X13"/>
  <c r="R13"/>
  <c r="S13"/>
  <c r="X68"/>
  <c r="X60"/>
  <c r="X52"/>
  <c r="X36"/>
  <c r="X32"/>
  <c r="X28"/>
  <c r="S29"/>
  <c r="R29"/>
  <c r="X29"/>
  <c r="S25"/>
  <c r="R25"/>
  <c r="X25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S82"/>
  <c r="R82"/>
  <c r="R83"/>
  <c r="X83"/>
  <c r="S83"/>
  <c r="R79"/>
  <c r="X79"/>
  <c r="S79"/>
  <c r="R75"/>
  <c r="S75"/>
  <c r="X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R22"/>
  <c r="S22"/>
  <c r="R18"/>
  <c r="S18"/>
  <c r="R14"/>
  <c r="S14"/>
  <c r="R33"/>
  <c r="X33"/>
  <c r="S33"/>
  <c r="X23"/>
  <c r="R23"/>
  <c r="S23"/>
  <c r="X17"/>
  <c r="R17"/>
  <c r="S17"/>
  <c r="X72"/>
  <c r="X64"/>
  <c r="X56"/>
  <c r="X48"/>
  <c r="X38"/>
  <c r="X24"/>
  <c r="X30"/>
  <c r="X26"/>
  <c r="X20"/>
  <c r="X16"/>
  <c r="X12"/>
  <c r="AJ8" i="7" l="1"/>
  <c r="AL8"/>
  <c r="D90"/>
  <c r="AH8"/>
  <c r="D88"/>
  <c r="AH8" i="6"/>
  <c r="D86"/>
  <c r="AL8"/>
  <c r="D89" i="4"/>
  <c r="AL8"/>
  <c r="D88" s="1"/>
  <c r="D87" i="5"/>
  <c r="D85"/>
  <c r="AJ8"/>
  <c r="AL8"/>
  <c r="AH8"/>
  <c r="AH8" i="4"/>
  <c r="AJ8"/>
  <c r="D91"/>
  <c r="D87" i="7" l="1"/>
  <c r="AA8"/>
  <c r="AI8" s="1"/>
  <c r="D85" i="6"/>
  <c r="AA8"/>
  <c r="AA8" i="5"/>
  <c r="AK8" s="1"/>
  <c r="D84"/>
  <c r="AM8"/>
  <c r="AA8" i="4"/>
  <c r="AK8" s="1"/>
  <c r="P86" i="7" l="1"/>
  <c r="D86"/>
  <c r="AG8"/>
  <c r="AE8"/>
  <c r="AK8"/>
  <c r="AM8"/>
  <c r="P84" i="6"/>
  <c r="D84"/>
  <c r="AG8"/>
  <c r="AE8"/>
  <c r="AK8"/>
  <c r="AM8"/>
  <c r="AI8"/>
  <c r="P83" i="5"/>
  <c r="D83"/>
  <c r="AG8"/>
  <c r="AE8"/>
  <c r="AI8"/>
  <c r="P87" i="4"/>
  <c r="D87"/>
  <c r="AG8"/>
  <c r="AE8"/>
  <c r="AM8"/>
  <c r="AI8"/>
</calcChain>
</file>

<file path=xl/sharedStrings.xml><?xml version="1.0" encoding="utf-8"?>
<sst xmlns="http://schemas.openxmlformats.org/spreadsheetml/2006/main" count="2361" uniqueCount="960">
  <si>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</si>
  <si>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</si>
  <si>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</si>
  <si>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</si>
  <si>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</si>
  <si>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</si>
  <si>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</si>
  <si>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</si>
  <si>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</si>
  <si>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</si>
  <si>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</si>
  <si>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</si>
  <si>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</si>
  <si>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</si>
  <si>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</si>
  <si>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</si>
  <si>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</si>
  <si>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</si>
  <si>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</si>
  <si>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</si>
  <si>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</si>
  <si>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</si>
  <si>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</si>
  <si>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</si>
  <si>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</si>
  <si>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</si>
  <si>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</si>
  <si>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</si>
  <si>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</si>
  <si>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</si>
  <si>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</si>
  <si>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</si>
  <si>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</si>
  <si>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</si>
  <si>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</si>
  <si>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</si>
  <si>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</si>
  <si>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</si>
  <si>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</si>
  <si>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</si>
  <si>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</si>
  <si>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</si>
  <si>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</si>
  <si>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</si>
  <si>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</si>
  <si>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</si>
  <si>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</si>
  <si>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Kỹ thuật số</t>
  </si>
  <si>
    <t>Giờ thi: 10h00</t>
  </si>
  <si>
    <t>Ngày thi: 21/06/2019</t>
  </si>
  <si>
    <t>Anh</t>
  </si>
  <si>
    <t>24/05/2000</t>
  </si>
  <si>
    <t>D18CQAT03-B</t>
  </si>
  <si>
    <t>D18CQAT01-B</t>
  </si>
  <si>
    <t>D18CQAT02-B</t>
  </si>
  <si>
    <t>Bình</t>
  </si>
  <si>
    <t>Dũng</t>
  </si>
  <si>
    <t>D15HTTT5</t>
  </si>
  <si>
    <t>D18CQAT04-B</t>
  </si>
  <si>
    <t>Duy</t>
  </si>
  <si>
    <t>08/02/2000</t>
  </si>
  <si>
    <t>Trần Ngọc</t>
  </si>
  <si>
    <t>Nguyễn Bá</t>
  </si>
  <si>
    <t>Đạt</t>
  </si>
  <si>
    <t>10/09/2000</t>
  </si>
  <si>
    <t>Hải</t>
  </si>
  <si>
    <t>17/04/2000</t>
  </si>
  <si>
    <t>Trần Thị</t>
  </si>
  <si>
    <t>Hằng</t>
  </si>
  <si>
    <t>27/02/2000</t>
  </si>
  <si>
    <t>Phạm Tuấn</t>
  </si>
  <si>
    <t>Hiếu</t>
  </si>
  <si>
    <t>06/07/2000</t>
  </si>
  <si>
    <t>Bùi Minh</t>
  </si>
  <si>
    <t>Hoàng</t>
  </si>
  <si>
    <t>Huy</t>
  </si>
  <si>
    <t>Nguyễn Quang</t>
  </si>
  <si>
    <t>Trần Quang</t>
  </si>
  <si>
    <t>Hưng</t>
  </si>
  <si>
    <t>Khánh</t>
  </si>
  <si>
    <t>D17CQAT03-B</t>
  </si>
  <si>
    <t>Đặng Đức</t>
  </si>
  <si>
    <t>Kiên</t>
  </si>
  <si>
    <t>Lâm</t>
  </si>
  <si>
    <t>15/08/2000</t>
  </si>
  <si>
    <t>05/12/2000</t>
  </si>
  <si>
    <t>Long</t>
  </si>
  <si>
    <t>21/09/2000</t>
  </si>
  <si>
    <t>10/11/2000</t>
  </si>
  <si>
    <t>Minh</t>
  </si>
  <si>
    <t>Nam</t>
  </si>
  <si>
    <t>Nguyễn Đình</t>
  </si>
  <si>
    <t>D17CQAT04-B</t>
  </si>
  <si>
    <t>Phạm Văn</t>
  </si>
  <si>
    <t>Nguyên</t>
  </si>
  <si>
    <t>Nhân</t>
  </si>
  <si>
    <t>Nhật</t>
  </si>
  <si>
    <t>Đào Xuân</t>
  </si>
  <si>
    <t>Phong</t>
  </si>
  <si>
    <t>Phú</t>
  </si>
  <si>
    <t>Vũ Mạnh</t>
  </si>
  <si>
    <t>Phương</t>
  </si>
  <si>
    <t>Sơn</t>
  </si>
  <si>
    <t>11/02/2000</t>
  </si>
  <si>
    <t>Nguyễn Công</t>
  </si>
  <si>
    <t>Thái</t>
  </si>
  <si>
    <t>22/10/2000</t>
  </si>
  <si>
    <t>Phạm Đăng</t>
  </si>
  <si>
    <t>Nguyễn Hữu</t>
  </si>
  <si>
    <t>Thành</t>
  </si>
  <si>
    <t>04/10/2000</t>
  </si>
  <si>
    <t>Thắng</t>
  </si>
  <si>
    <t>D14CNPM4</t>
  </si>
  <si>
    <t>Nguyễn Huy</t>
  </si>
  <si>
    <t>Tùng</t>
  </si>
  <si>
    <t>Nguyễn Thanh</t>
  </si>
  <si>
    <t>Vân</t>
  </si>
  <si>
    <t>Việt</t>
  </si>
  <si>
    <t>16/12/2000</t>
  </si>
  <si>
    <t>25/03/2000</t>
  </si>
  <si>
    <t>Nguyễn Xuân</t>
  </si>
  <si>
    <t>14/03/2000</t>
  </si>
  <si>
    <t>Nguyễn Văn</t>
  </si>
  <si>
    <t>Cường</t>
  </si>
  <si>
    <t>Vũ Ngọc</t>
  </si>
  <si>
    <t>29/06/2000</t>
  </si>
  <si>
    <t>29/10/2000</t>
  </si>
  <si>
    <t>Dương</t>
  </si>
  <si>
    <t>Nguyễn Thành</t>
  </si>
  <si>
    <t>Giang</t>
  </si>
  <si>
    <t>Hà</t>
  </si>
  <si>
    <t>D17CQCN02-B</t>
  </si>
  <si>
    <t>Nguyễn Thái</t>
  </si>
  <si>
    <t>19/02/2000</t>
  </si>
  <si>
    <t>Vũ Tiến</t>
  </si>
  <si>
    <t>D17CQAT02-B</t>
  </si>
  <si>
    <t>02/07/2000</t>
  </si>
  <si>
    <t>Khoa</t>
  </si>
  <si>
    <t>24/10/2000</t>
  </si>
  <si>
    <t>13/08/2000</t>
  </si>
  <si>
    <t>01/07/2000</t>
  </si>
  <si>
    <t>14/01/2000</t>
  </si>
  <si>
    <t>Nghĩa</t>
  </si>
  <si>
    <t>21/10/2000</t>
  </si>
  <si>
    <t>Quang</t>
  </si>
  <si>
    <t>Quân</t>
  </si>
  <si>
    <t>06/01/2000</t>
  </si>
  <si>
    <t>07/03/2000</t>
  </si>
  <si>
    <t>Trang</t>
  </si>
  <si>
    <t>26/12/2000</t>
  </si>
  <si>
    <t>Trung</t>
  </si>
  <si>
    <t>Tú</t>
  </si>
  <si>
    <t>Tuấn</t>
  </si>
  <si>
    <t>10/05/2000</t>
  </si>
  <si>
    <t>Đỗ Minh</t>
  </si>
  <si>
    <t>Vũ</t>
  </si>
  <si>
    <t>30/07/2000</t>
  </si>
  <si>
    <t>B18DCAT002</t>
  </si>
  <si>
    <t>Nguyễn Trọng</t>
  </si>
  <si>
    <t>An</t>
  </si>
  <si>
    <t>12/06/2000</t>
  </si>
  <si>
    <t>B18DCAT007</t>
  </si>
  <si>
    <t>Nguyễn Ngọc</t>
  </si>
  <si>
    <t>25/05/2000</t>
  </si>
  <si>
    <t>B17DCAT014</t>
  </si>
  <si>
    <t>Tạ Diệu</t>
  </si>
  <si>
    <t>02/09/1999</t>
  </si>
  <si>
    <t>B18DCAT014</t>
  </si>
  <si>
    <t>Trịnh Thế</t>
  </si>
  <si>
    <t>01/03/2000</t>
  </si>
  <si>
    <t>B18DCAT019</t>
  </si>
  <si>
    <t>Nguyễn Đức</t>
  </si>
  <si>
    <t>B18DCAT028</t>
  </si>
  <si>
    <t>Nguyễn Chung</t>
  </si>
  <si>
    <t>Chính</t>
  </si>
  <si>
    <t>11/03/2000</t>
  </si>
  <si>
    <t>B18DCAT024</t>
  </si>
  <si>
    <t>27/04/1997</t>
  </si>
  <si>
    <t>B17DCAT029</t>
  </si>
  <si>
    <t>Nguyễn Mạnh</t>
  </si>
  <si>
    <t>14/02/1999</t>
  </si>
  <si>
    <t>D17CQAT01-B</t>
  </si>
  <si>
    <t>B18DCAT031</t>
  </si>
  <si>
    <t>Doanh</t>
  </si>
  <si>
    <t>10/03/1999</t>
  </si>
  <si>
    <t>B18DCAT033</t>
  </si>
  <si>
    <t>Dương Đình</t>
  </si>
  <si>
    <t>B18DCAT039</t>
  </si>
  <si>
    <t>Nguyễn Anh</t>
  </si>
  <si>
    <t>28/08/2000</t>
  </si>
  <si>
    <t>B18DCAT052</t>
  </si>
  <si>
    <t>08/03/2000</t>
  </si>
  <si>
    <t>B18DCAT060</t>
  </si>
  <si>
    <t>Trần Trung</t>
  </si>
  <si>
    <t>Đức</t>
  </si>
  <si>
    <t>07/01/2000</t>
  </si>
  <si>
    <t>B18DCAT067</t>
  </si>
  <si>
    <t>Vũ Thị Thu</t>
  </si>
  <si>
    <t>B18DCAT070</t>
  </si>
  <si>
    <t>Nguyễn Long</t>
  </si>
  <si>
    <t>17/09/2000</t>
  </si>
  <si>
    <t>B18DCAT072</t>
  </si>
  <si>
    <t>B15DCCN186</t>
  </si>
  <si>
    <t>Nguyễn Tiến</t>
  </si>
  <si>
    <t>12/01/1997</t>
  </si>
  <si>
    <t>B18DCAT081</t>
  </si>
  <si>
    <t>30/11/2000</t>
  </si>
  <si>
    <t>B18DCAT084</t>
  </si>
  <si>
    <t>Hà Bảo</t>
  </si>
  <si>
    <t>24/09/2000</t>
  </si>
  <si>
    <t>B18DCAT085</t>
  </si>
  <si>
    <t>Lê Minh</t>
  </si>
  <si>
    <t>B18DCAT087</t>
  </si>
  <si>
    <t>07/10/2000</t>
  </si>
  <si>
    <t>B18DCAT095</t>
  </si>
  <si>
    <t>Bùi Huy</t>
  </si>
  <si>
    <t>29/05/2000</t>
  </si>
  <si>
    <t>B17DCAT080</t>
  </si>
  <si>
    <t>Lê Huy</t>
  </si>
  <si>
    <t>11/11/1999</t>
  </si>
  <si>
    <t>B14DCCN494</t>
  </si>
  <si>
    <t>Phan Chính</t>
  </si>
  <si>
    <t>19/08/1996</t>
  </si>
  <si>
    <t>B18DCAT105</t>
  </si>
  <si>
    <t>Đặng Đoàn</t>
  </si>
  <si>
    <t>03/12/2000</t>
  </si>
  <si>
    <t>B18DCAT106</t>
  </si>
  <si>
    <t>Đỗ Quang</t>
  </si>
  <si>
    <t>30/08/2000</t>
  </si>
  <si>
    <t>B18DCAT108</t>
  </si>
  <si>
    <t>Hoàng Thái</t>
  </si>
  <si>
    <t>02/06/2000</t>
  </si>
  <si>
    <t>B18DCAT113</t>
  </si>
  <si>
    <t>16/05/2000</t>
  </si>
  <si>
    <t>B18DCAT114</t>
  </si>
  <si>
    <t>Vũ Quốc</t>
  </si>
  <si>
    <t>B18DCAT116</t>
  </si>
  <si>
    <t>Lê Duy</t>
  </si>
  <si>
    <t>B18DCAT119</t>
  </si>
  <si>
    <t>Nguyễn Việt</t>
  </si>
  <si>
    <t>Hương</t>
  </si>
  <si>
    <t>B18DCAT126</t>
  </si>
  <si>
    <t>Hoàng Ngọc</t>
  </si>
  <si>
    <t>09/03/2000</t>
  </si>
  <si>
    <t>B16DCCN191</t>
  </si>
  <si>
    <t>Trương Văn</t>
  </si>
  <si>
    <t>19/06/1998</t>
  </si>
  <si>
    <t>D16CQCN07-B</t>
  </si>
  <si>
    <t>B18DCAT124</t>
  </si>
  <si>
    <t>26/06/2000</t>
  </si>
  <si>
    <t>B17DCAT108</t>
  </si>
  <si>
    <t>Kỳ</t>
  </si>
  <si>
    <t>25/01/1997</t>
  </si>
  <si>
    <t>B18DCAT139</t>
  </si>
  <si>
    <t>Hoàng Mạnh</t>
  </si>
  <si>
    <t>11/08/2000</t>
  </si>
  <si>
    <t>B18DCAT143</t>
  </si>
  <si>
    <t>Lương Hoàng</t>
  </si>
  <si>
    <t>22/03/2000</t>
  </si>
  <si>
    <t>B18DCAT147</t>
  </si>
  <si>
    <t>23/08/2000</t>
  </si>
  <si>
    <t>B18DCAT148</t>
  </si>
  <si>
    <t>Tô Thiên</t>
  </si>
  <si>
    <t>B18DCAT152</t>
  </si>
  <si>
    <t>Trương Duy</t>
  </si>
  <si>
    <t>B18DCAT153</t>
  </si>
  <si>
    <t>Trương Thành</t>
  </si>
  <si>
    <t>07/05/2000</t>
  </si>
  <si>
    <t>B18DCAT157</t>
  </si>
  <si>
    <t>Trần Khánh</t>
  </si>
  <si>
    <t>Ly</t>
  </si>
  <si>
    <t>23/11/2000</t>
  </si>
  <si>
    <t>B18DCAT163</t>
  </si>
  <si>
    <t>Phạm Ngọc</t>
  </si>
  <si>
    <t>03/06/2000</t>
  </si>
  <si>
    <t>B18DCAT167</t>
  </si>
  <si>
    <t>Phan Hoàng</t>
  </si>
  <si>
    <t>B18DCAT168</t>
  </si>
  <si>
    <t>Trần Hoài</t>
  </si>
  <si>
    <t>B18DCAT173</t>
  </si>
  <si>
    <t>27/08/2000</t>
  </si>
  <si>
    <t>B18DCAT175</t>
  </si>
  <si>
    <t>B14DCCN474</t>
  </si>
  <si>
    <t>Hoàng Trọng</t>
  </si>
  <si>
    <t>17/01/1996</t>
  </si>
  <si>
    <t>D14HTTT2</t>
  </si>
  <si>
    <t>B18DCAT179</t>
  </si>
  <si>
    <t>Đoàn Anh</t>
  </si>
  <si>
    <t>09/11/2000</t>
  </si>
  <si>
    <t>B17DCAT141</t>
  </si>
  <si>
    <t>Mai Xuân</t>
  </si>
  <si>
    <t>31/10/1999</t>
  </si>
  <si>
    <t>B18DCAT186</t>
  </si>
  <si>
    <t>Phúc</t>
  </si>
  <si>
    <t>30/06/2000</t>
  </si>
  <si>
    <t>B18DCAT187</t>
  </si>
  <si>
    <t>Đặng Duy</t>
  </si>
  <si>
    <t>30/03/2000</t>
  </si>
  <si>
    <t>B17DCCN494</t>
  </si>
  <si>
    <t>Đỗ Mai</t>
  </si>
  <si>
    <t>04/01/1999</t>
  </si>
  <si>
    <t>B17DCAT148</t>
  </si>
  <si>
    <t>21/01/1999</t>
  </si>
  <si>
    <t>B18DCAT192</t>
  </si>
  <si>
    <t>B18DCAT193</t>
  </si>
  <si>
    <t>Phạm Trần Hồng</t>
  </si>
  <si>
    <t>B18DCAT195</t>
  </si>
  <si>
    <t>Vũ Đường</t>
  </si>
  <si>
    <t>Quý</t>
  </si>
  <si>
    <t>B18DCAT197</t>
  </si>
  <si>
    <t>Quyết</t>
  </si>
  <si>
    <t>B18DCAT198</t>
  </si>
  <si>
    <t>Sáng</t>
  </si>
  <si>
    <t>29/09/2000</t>
  </si>
  <si>
    <t>B18DCAT199</t>
  </si>
  <si>
    <t>Sông</t>
  </si>
  <si>
    <t>16/06/1999</t>
  </si>
  <si>
    <t>B18DCAT200</t>
  </si>
  <si>
    <t>Đào Vĩnh</t>
  </si>
  <si>
    <t>01/01/2000</t>
  </si>
  <si>
    <t>B18DCAT202</t>
  </si>
  <si>
    <t>Đỗ</t>
  </si>
  <si>
    <t>B18DCAT205</t>
  </si>
  <si>
    <t>Trần Xuân</t>
  </si>
  <si>
    <t>B18DCAT233</t>
  </si>
  <si>
    <t>Thanh</t>
  </si>
  <si>
    <t>B18DCAT209</t>
  </si>
  <si>
    <t>Khoa Ngọc</t>
  </si>
  <si>
    <t>Tiến</t>
  </si>
  <si>
    <t>23/04/2000</t>
  </si>
  <si>
    <t>B17DCAT185</t>
  </si>
  <si>
    <t>Cao Văn</t>
  </si>
  <si>
    <t>Tiệp</t>
  </si>
  <si>
    <t>18/11/1998</t>
  </si>
  <si>
    <t>B18DCAT211</t>
  </si>
  <si>
    <t>Toản</t>
  </si>
  <si>
    <t>08/08/2000</t>
  </si>
  <si>
    <t>B18DCAT246</t>
  </si>
  <si>
    <t>Nguyễn Thu</t>
  </si>
  <si>
    <t>16/09/2000</t>
  </si>
  <si>
    <t>B18DCAT254</t>
  </si>
  <si>
    <t>Lưu Quang</t>
  </si>
  <si>
    <t>Trường</t>
  </si>
  <si>
    <t>B18DCAT215</t>
  </si>
  <si>
    <t>20/09/2000</t>
  </si>
  <si>
    <t>B18DCAT220</t>
  </si>
  <si>
    <t>Ngô Sơn</t>
  </si>
  <si>
    <t>B18DCAT227</t>
  </si>
  <si>
    <t>Trần Thanh</t>
  </si>
  <si>
    <t>B18DCAT258</t>
  </si>
  <si>
    <t>Nguyễn Thị Tường</t>
  </si>
  <si>
    <t>27/03/2000</t>
  </si>
  <si>
    <t>B18DCAT262</t>
  </si>
  <si>
    <t>Hoàng Quốc</t>
  </si>
  <si>
    <t>B18DCAT267</t>
  </si>
  <si>
    <t>21/07/2000</t>
  </si>
  <si>
    <t>B14DCCN123</t>
  </si>
  <si>
    <t>Nguyễn Quốc</t>
  </si>
  <si>
    <t>26/01/1996</t>
  </si>
  <si>
    <t>D14HTTT4</t>
  </si>
  <si>
    <t>B18DCAT011</t>
  </si>
  <si>
    <t>Phan Đức</t>
  </si>
  <si>
    <t>09/04/2000</t>
  </si>
  <si>
    <t>B18DCAT013</t>
  </si>
  <si>
    <t>Trần Thị Mai</t>
  </si>
  <si>
    <t>B18DCAT017</t>
  </si>
  <si>
    <t>Bảo</t>
  </si>
  <si>
    <t>09/05/2000</t>
  </si>
  <si>
    <t>B18DCAT018</t>
  </si>
  <si>
    <t>Ngô Đức</t>
  </si>
  <si>
    <t>17/10/2000</t>
  </si>
  <si>
    <t>B17DCAT023</t>
  </si>
  <si>
    <t>Trần Hữu</t>
  </si>
  <si>
    <t>24/09/1999</t>
  </si>
  <si>
    <t>B17DCAT054</t>
  </si>
  <si>
    <t>20/09/1999</t>
  </si>
  <si>
    <t>B18DCAT044</t>
  </si>
  <si>
    <t>14/02/2000</t>
  </si>
  <si>
    <t>B18DCAT046</t>
  </si>
  <si>
    <t>B17DCAT031</t>
  </si>
  <si>
    <t>Lê Ngọc</t>
  </si>
  <si>
    <t>Đại</t>
  </si>
  <si>
    <t>26/12/1999</t>
  </si>
  <si>
    <t>B18DCAT050</t>
  </si>
  <si>
    <t>Nguyễn Tuấn</t>
  </si>
  <si>
    <t>B18DCAT054</t>
  </si>
  <si>
    <t>Lê Văn</t>
  </si>
  <si>
    <t>Đoàn</t>
  </si>
  <si>
    <t>03/04/2000</t>
  </si>
  <si>
    <t>B18DCAT056</t>
  </si>
  <si>
    <t>Đồng</t>
  </si>
  <si>
    <t>14/06/2000</t>
  </si>
  <si>
    <t>B17DCAT043</t>
  </si>
  <si>
    <t>Hoàng Minh</t>
  </si>
  <si>
    <t>21/12/1999</t>
  </si>
  <si>
    <t>B18DCAT058</t>
  </si>
  <si>
    <t>Lê Nguyên</t>
  </si>
  <si>
    <t>12/12/2000</t>
  </si>
  <si>
    <t>B18DCAT059</t>
  </si>
  <si>
    <t>09/12/2000</t>
  </si>
  <si>
    <t>B18DCAT061</t>
  </si>
  <si>
    <t>Vũ Minh</t>
  </si>
  <si>
    <t>B18DCAT062</t>
  </si>
  <si>
    <t>Đỗ Trường</t>
  </si>
  <si>
    <t>B18DCAT063</t>
  </si>
  <si>
    <t>Phạm Trường</t>
  </si>
  <si>
    <t>B18DCAT066</t>
  </si>
  <si>
    <t>30/12/2000</t>
  </si>
  <si>
    <t>B18DCAT069</t>
  </si>
  <si>
    <t>Đinh Mạnh</t>
  </si>
  <si>
    <t>29/11/2000</t>
  </si>
  <si>
    <t>B18DCAT074</t>
  </si>
  <si>
    <t>Ngô Thanh</t>
  </si>
  <si>
    <t>25/08/2000</t>
  </si>
  <si>
    <t>B18DCAT082</t>
  </si>
  <si>
    <t>Đỗ Trung</t>
  </si>
  <si>
    <t>B18DCAT086</t>
  </si>
  <si>
    <t>B18DCAT088</t>
  </si>
  <si>
    <t>30/05/2000</t>
  </si>
  <si>
    <t>B18DCAT091</t>
  </si>
  <si>
    <t>Hiệu</t>
  </si>
  <si>
    <t>29/12/1999</t>
  </si>
  <si>
    <t>B18DCAT097</t>
  </si>
  <si>
    <t>Đặng Minh</t>
  </si>
  <si>
    <t>B18DCAT098</t>
  </si>
  <si>
    <t>Ngô Sỹ</t>
  </si>
  <si>
    <t>B18DCAT103</t>
  </si>
  <si>
    <t>Vũ Thị</t>
  </si>
  <si>
    <t>Huệ</t>
  </si>
  <si>
    <t>19/04/2000</t>
  </si>
  <si>
    <t>B16DCCN180</t>
  </si>
  <si>
    <t>03/08/1998</t>
  </si>
  <si>
    <t>D16CQCN04-B</t>
  </si>
  <si>
    <t>B18DCAT125</t>
  </si>
  <si>
    <t>Khải</t>
  </si>
  <si>
    <t>B17DCAT101</t>
  </si>
  <si>
    <t>Khang</t>
  </si>
  <si>
    <t>02/01/1998</t>
  </si>
  <si>
    <t>B18DCAT131</t>
  </si>
  <si>
    <t>B18DCAT121</t>
  </si>
  <si>
    <t>28/06/2000</t>
  </si>
  <si>
    <t>B18DCAT122</t>
  </si>
  <si>
    <t>Phạm Trung</t>
  </si>
  <si>
    <t>B15DCCN297</t>
  </si>
  <si>
    <t>Bùi Văn</t>
  </si>
  <si>
    <t>11/03/1997</t>
  </si>
  <si>
    <t>D15CNPM5</t>
  </si>
  <si>
    <t>B18DCAT141</t>
  </si>
  <si>
    <t>Hoàng Quế</t>
  </si>
  <si>
    <t>03/07/2000</t>
  </si>
  <si>
    <t>B18DCAT146</t>
  </si>
  <si>
    <t>B18DCAT154</t>
  </si>
  <si>
    <t>Vũ Gia</t>
  </si>
  <si>
    <t>04/04/2000</t>
  </si>
  <si>
    <t>B18DCAT155</t>
  </si>
  <si>
    <t>25/04/2000</t>
  </si>
  <si>
    <t>B18DCAT159</t>
  </si>
  <si>
    <t>Mai Văn</t>
  </si>
  <si>
    <t>Mạnh</t>
  </si>
  <si>
    <t>23/12/2000</t>
  </si>
  <si>
    <t>B18DCAT171</t>
  </si>
  <si>
    <t>B18DCAT172</t>
  </si>
  <si>
    <t>Bùi Khắc</t>
  </si>
  <si>
    <t>Ngọc</t>
  </si>
  <si>
    <t>B18DCAT178</t>
  </si>
  <si>
    <t>24/04/2000</t>
  </si>
  <si>
    <t>B18DCAT181</t>
  </si>
  <si>
    <t>Tạ Hoàng</t>
  </si>
  <si>
    <t>Nhi</t>
  </si>
  <si>
    <t>02/12/1999</t>
  </si>
  <si>
    <t>B18DCAT185</t>
  </si>
  <si>
    <t>Trịnh Quang</t>
  </si>
  <si>
    <t>25/01/2000</t>
  </si>
  <si>
    <t>B18DCAT188</t>
  </si>
  <si>
    <t>Đỗ Khắc</t>
  </si>
  <si>
    <t>22/08/2000</t>
  </si>
  <si>
    <t>B18DCAT190</t>
  </si>
  <si>
    <t>20/02/1999</t>
  </si>
  <si>
    <t>B14DCCN247</t>
  </si>
  <si>
    <t>Trần Hồng</t>
  </si>
  <si>
    <t>19/01/1996</t>
  </si>
  <si>
    <t>B14DCCN574</t>
  </si>
  <si>
    <t>Phenglor</t>
  </si>
  <si>
    <t>Siada</t>
  </si>
  <si>
    <t>14/12/1992</t>
  </si>
  <si>
    <t>D14HTTT3</t>
  </si>
  <si>
    <t>B18DCAT230</t>
  </si>
  <si>
    <t>24/11/1996</t>
  </si>
  <si>
    <t>B18DCAT234</t>
  </si>
  <si>
    <t>Kiều Văn</t>
  </si>
  <si>
    <t>15/03/2000</t>
  </si>
  <si>
    <t>B16DCAT144</t>
  </si>
  <si>
    <t>08/05/1998</t>
  </si>
  <si>
    <t>D16CQAT04-B</t>
  </si>
  <si>
    <t>B18DCAT243</t>
  </si>
  <si>
    <t>Phạm Thị Anh</t>
  </si>
  <si>
    <t>Thơ</t>
  </si>
  <si>
    <t>B17DCAT178</t>
  </si>
  <si>
    <t>Nguyễn Như</t>
  </si>
  <si>
    <t>Thuần</t>
  </si>
  <si>
    <t>31/07/1999</t>
  </si>
  <si>
    <t>B18DCAT245</t>
  </si>
  <si>
    <t>B18DCAT248</t>
  </si>
  <si>
    <t>03/01/2000</t>
  </si>
  <si>
    <t>B18DCAT251</t>
  </si>
  <si>
    <t>Lê Quốc</t>
  </si>
  <si>
    <t>B18DCAT253</t>
  </si>
  <si>
    <t>B18DCAT212</t>
  </si>
  <si>
    <t>17/03/2000</t>
  </si>
  <si>
    <t>B15DCCN607</t>
  </si>
  <si>
    <t>Lê Công</t>
  </si>
  <si>
    <t>08/07/1997</t>
  </si>
  <si>
    <t>D15HTTT2</t>
  </si>
  <si>
    <t>B18DCAT214</t>
  </si>
  <si>
    <t>26/10/2000</t>
  </si>
  <si>
    <t>B18DCAT216</t>
  </si>
  <si>
    <t>Nguyễn Công Anh</t>
  </si>
  <si>
    <t>B18DCAT224</t>
  </si>
  <si>
    <t>12/07/2000</t>
  </si>
  <si>
    <t>B18DCAT226</t>
  </si>
  <si>
    <t>15/12/2000</t>
  </si>
  <si>
    <t>B18DCAT228</t>
  </si>
  <si>
    <t>Trịnh Thanh</t>
  </si>
  <si>
    <t>B18DCAT255</t>
  </si>
  <si>
    <t>Nguyễn Thị Mỹ</t>
  </si>
  <si>
    <t>Uyên</t>
  </si>
  <si>
    <t>B18DCAT256</t>
  </si>
  <si>
    <t>Văn</t>
  </si>
  <si>
    <t>15/09/1999</t>
  </si>
  <si>
    <t>B18DCAT268</t>
  </si>
  <si>
    <t>Phạm Minh</t>
  </si>
  <si>
    <t>B18DCAT269</t>
  </si>
  <si>
    <t>01/08/2000</t>
  </si>
  <si>
    <t>B17DCAT218</t>
  </si>
  <si>
    <t>Nguyễn Thị</t>
  </si>
  <si>
    <t>Yến</t>
  </si>
  <si>
    <t>25/08/1999</t>
  </si>
  <si>
    <t>601-A2</t>
  </si>
  <si>
    <t>501-A2</t>
  </si>
  <si>
    <t>603-A2</t>
  </si>
  <si>
    <t>101-A2</t>
  </si>
  <si>
    <t>Nhóm: ELE1433-04</t>
  </si>
  <si>
    <t>Nhóm: ELE1433-03</t>
  </si>
  <si>
    <t>BẢNG ĐIỂM HỌC PHẦN</t>
  </si>
  <si>
    <t>C</t>
  </si>
  <si>
    <t>V</t>
  </si>
  <si>
    <t>Vắng</t>
  </si>
  <si>
    <t>Nhóm: ELE1433-01</t>
  </si>
  <si>
    <t>B17DCAT131</t>
  </si>
  <si>
    <t>Nguyễn Hà Giáng</t>
  </si>
  <si>
    <t>My</t>
  </si>
  <si>
    <t>07/08/1999</t>
  </si>
  <si>
    <t>401-A2</t>
  </si>
  <si>
    <t>B18DCAT158</t>
  </si>
  <si>
    <t>Bùi Tuyết</t>
  </si>
  <si>
    <t>Mai</t>
  </si>
  <si>
    <t>B18DCAT223</t>
  </si>
  <si>
    <t>18/01/2000</t>
  </si>
  <si>
    <t>B18DCAT240</t>
  </si>
  <si>
    <t>Ngô Văn</t>
  </si>
  <si>
    <t>29/08/2000</t>
  </si>
  <si>
    <t>B18DCAT210</t>
  </si>
  <si>
    <t>Nguyễn Bảo</t>
  </si>
  <si>
    <t>Tín</t>
  </si>
  <si>
    <t>08/07/2000</t>
  </si>
  <si>
    <t>B18DCAT231</t>
  </si>
  <si>
    <t>Nguyễn Vũ Hải</t>
  </si>
  <si>
    <t>B18DCAT265</t>
  </si>
  <si>
    <t>Phạm Thành</t>
  </si>
  <si>
    <t>Vinh</t>
  </si>
  <si>
    <t>03/09/2000</t>
  </si>
  <si>
    <t>B17DCAT175</t>
  </si>
  <si>
    <t>Phạm Xuân</t>
  </si>
  <si>
    <t>Thịnh</t>
  </si>
  <si>
    <t>06/05/1999</t>
  </si>
  <si>
    <t>B18DCAT238</t>
  </si>
  <si>
    <t>Thạo</t>
  </si>
  <si>
    <t>B18DCAT241</t>
  </si>
  <si>
    <t>Đoàn Văn</t>
  </si>
  <si>
    <t>Thìn</t>
  </si>
  <si>
    <t>02/03/2000</t>
  </si>
  <si>
    <t>B18DCAT242</t>
  </si>
  <si>
    <t>Lê Việt</t>
  </si>
  <si>
    <t>Thọ</t>
  </si>
  <si>
    <t>B14DCCN433</t>
  </si>
  <si>
    <t>Bùi Gia</t>
  </si>
  <si>
    <t>28/12/1996</t>
  </si>
  <si>
    <t>B18DCAT264</t>
  </si>
  <si>
    <t>Nguyễn Hoàng</t>
  </si>
  <si>
    <t>17/05/2000</t>
  </si>
  <si>
    <t>B18DCAT206</t>
  </si>
  <si>
    <t>Khúc Chí</t>
  </si>
  <si>
    <t>Tá</t>
  </si>
  <si>
    <t>27/09/2000</t>
  </si>
  <si>
    <t>B18DCAT225</t>
  </si>
  <si>
    <t>23/10/2000</t>
  </si>
  <si>
    <t>B18DCAT201</t>
  </si>
  <si>
    <t>Đỗ Hoàng</t>
  </si>
  <si>
    <t>B14CCCN270</t>
  </si>
  <si>
    <t>Hồ Đức</t>
  </si>
  <si>
    <t>05/10/1996</t>
  </si>
  <si>
    <t>C14HTTT</t>
  </si>
  <si>
    <t>B18DCAT236</t>
  </si>
  <si>
    <t>18/02/2000</t>
  </si>
  <si>
    <t>B18DCAT180</t>
  </si>
  <si>
    <t>Nguyễn Viết</t>
  </si>
  <si>
    <t>27/12/2000</t>
  </si>
  <si>
    <t>B18DCAT189</t>
  </si>
  <si>
    <t>21/08/2000</t>
  </si>
  <si>
    <t>B18DCAT174</t>
  </si>
  <si>
    <t>Hoàng Sỹ</t>
  </si>
  <si>
    <t>06/05/2000</t>
  </si>
  <si>
    <t>B18DCAT166</t>
  </si>
  <si>
    <t>Khuất Thành</t>
  </si>
  <si>
    <t>24/06/2000</t>
  </si>
  <si>
    <t>B18DCAT170</t>
  </si>
  <si>
    <t>Nghị</t>
  </si>
  <si>
    <t>22/04/2000</t>
  </si>
  <si>
    <t>B18DCAT165</t>
  </si>
  <si>
    <t>Đỗ Ích</t>
  </si>
  <si>
    <t>26/08/2000</t>
  </si>
  <si>
    <t>B18DCAT150</t>
  </si>
  <si>
    <t>22/02/2000</t>
  </si>
  <si>
    <t>B18DCAT204</t>
  </si>
  <si>
    <t>Nguyễn Doãn</t>
  </si>
  <si>
    <t>02/05/1999</t>
  </si>
  <si>
    <t>B18DCAT232</t>
  </si>
  <si>
    <t>24/01/2000</t>
  </si>
  <si>
    <t>B17DCAT132</t>
  </si>
  <si>
    <t>17/07/1999</t>
  </si>
  <si>
    <t>B17DCCN684</t>
  </si>
  <si>
    <t>Hồ Hoàng</t>
  </si>
  <si>
    <t>08/03/1999</t>
  </si>
  <si>
    <t>D17CQCN12-B</t>
  </si>
  <si>
    <t>B18DCAT182</t>
  </si>
  <si>
    <t>06/03/2000</t>
  </si>
  <si>
    <t>B18DCAT203</t>
  </si>
  <si>
    <t>30/01/2000</t>
  </si>
  <si>
    <t>B18DCAT259</t>
  </si>
  <si>
    <t>Phùng Hồng</t>
  </si>
  <si>
    <t>12/01/2000</t>
  </si>
  <si>
    <t>B18DCAT038</t>
  </si>
  <si>
    <t>Đỗ Hữu</t>
  </si>
  <si>
    <t>201-A2</t>
  </si>
  <si>
    <t>B18DCAT094</t>
  </si>
  <si>
    <t>Trần Quốc</t>
  </si>
  <si>
    <t>Hoàn</t>
  </si>
  <si>
    <t>17/07/2000</t>
  </si>
  <si>
    <t>B18DCAT118</t>
  </si>
  <si>
    <t>Phan Thành</t>
  </si>
  <si>
    <t>08/11/2000</t>
  </si>
  <si>
    <t>B18DCAT090</t>
  </si>
  <si>
    <t>Trần Trọng</t>
  </si>
  <si>
    <t>B18DCAT134</t>
  </si>
  <si>
    <t>Nguyễn Tùng</t>
  </si>
  <si>
    <t>B18DCAT110</t>
  </si>
  <si>
    <t>04/02/2000</t>
  </si>
  <si>
    <t>B18DCAT010</t>
  </si>
  <si>
    <t>Phạm Đức</t>
  </si>
  <si>
    <t>07/07/2000</t>
  </si>
  <si>
    <t>B18DCAT027</t>
  </si>
  <si>
    <t>Vương Hải</t>
  </si>
  <si>
    <t>Chiến</t>
  </si>
  <si>
    <t>05/09/1999</t>
  </si>
  <si>
    <t>B18DCAT071</t>
  </si>
  <si>
    <t>Nguyễn Minh</t>
  </si>
  <si>
    <t>B18DCAT075</t>
  </si>
  <si>
    <t>B18DCAT107</t>
  </si>
  <si>
    <t>Hoàng Quang</t>
  </si>
  <si>
    <t>25/11/2000</t>
  </si>
  <si>
    <t>B18DCAT003</t>
  </si>
  <si>
    <t>Bùi Tuấn</t>
  </si>
  <si>
    <t>B18DCAT142</t>
  </si>
  <si>
    <t>Kiều Tuấn</t>
  </si>
  <si>
    <t>16/06/2000</t>
  </si>
  <si>
    <t>B18DCAT041</t>
  </si>
  <si>
    <t>B18DCAT021</t>
  </si>
  <si>
    <t>Trịnh Phúc</t>
  </si>
  <si>
    <t>05/04/2000</t>
  </si>
  <si>
    <t>B18DCAT096</t>
  </si>
  <si>
    <t>08/01/2000</t>
  </si>
  <si>
    <t>B18DCAT138</t>
  </si>
  <si>
    <t>Hán Nam</t>
  </si>
  <si>
    <t>B18DCAT049</t>
  </si>
  <si>
    <t>B14DCCN577</t>
  </si>
  <si>
    <t>Thongxay</t>
  </si>
  <si>
    <t>Bouthsingkh</t>
  </si>
  <si>
    <t>11/07/1995</t>
  </si>
  <si>
    <t>D14CNPM5</t>
  </si>
  <si>
    <t>B18DCAT079</t>
  </si>
  <si>
    <t>Hiệp</t>
  </si>
  <si>
    <t>05/11/2000</t>
  </si>
  <si>
    <t>B18DCAT073</t>
  </si>
  <si>
    <t>Trần Văn</t>
  </si>
  <si>
    <t>22/01/2000</t>
  </si>
  <si>
    <t>B18DCAT023</t>
  </si>
  <si>
    <t>Công</t>
  </si>
  <si>
    <t>07/04/2000</t>
  </si>
  <si>
    <t>B18DCAT112</t>
  </si>
  <si>
    <t>24/03/2000</t>
  </si>
  <si>
    <t>B18DCAT101</t>
  </si>
  <si>
    <t>Học</t>
  </si>
  <si>
    <t>20/02/2000</t>
  </si>
  <si>
    <t>B18DCAT100</t>
  </si>
  <si>
    <t>25/10/2000</t>
  </si>
  <si>
    <t>B18DCAT036</t>
  </si>
  <si>
    <t>Nguyễn Trần Tuấn</t>
  </si>
  <si>
    <t>13/09/2000</t>
  </si>
  <si>
    <t>B18DCAT127</t>
  </si>
  <si>
    <t>Nguyễn Duy Quốc</t>
  </si>
  <si>
    <t>02/09/2000</t>
  </si>
  <si>
    <t>B18DCAT015</t>
  </si>
  <si>
    <t>Vũ Tuấn</t>
  </si>
  <si>
    <t>04/05/2000</t>
  </si>
  <si>
    <t>B18DCAT137</t>
  </si>
  <si>
    <t>Nguyễn Thùy</t>
  </si>
  <si>
    <t>Linh</t>
  </si>
  <si>
    <t>10/10/2000</t>
  </si>
  <si>
    <t>B17DCAT107</t>
  </si>
  <si>
    <t>Hoàng Đăng</t>
  </si>
  <si>
    <t>Khôi</t>
  </si>
  <si>
    <t>14/04/1999</t>
  </si>
  <si>
    <t>B18DCAT005</t>
  </si>
  <si>
    <t>Lưu Hùng</t>
  </si>
  <si>
    <t>29/04/1999</t>
  </si>
  <si>
    <t>B18DCAT076</t>
  </si>
  <si>
    <t>Phạm Thế</t>
  </si>
  <si>
    <t>Hiển</t>
  </si>
  <si>
    <t>20/04/2000</t>
  </si>
  <si>
    <t>B15DCCN143</t>
  </si>
  <si>
    <t>Bùi Trung</t>
  </si>
  <si>
    <t>29/07/1997</t>
  </si>
  <si>
    <t>B18DCAT083</t>
  </si>
  <si>
    <t>Đỗ Văn</t>
  </si>
  <si>
    <t>27/07/2000</t>
  </si>
  <si>
    <t>N18DCAT033B</t>
  </si>
  <si>
    <t>21/11/2000</t>
  </si>
  <si>
    <t>B18DCAT133</t>
  </si>
  <si>
    <t>Đặng Thanh</t>
  </si>
  <si>
    <t>B18DCAT161</t>
  </si>
  <si>
    <t>30/10/2000</t>
  </si>
  <si>
    <t>B18DCAT162</t>
  </si>
  <si>
    <t>Nguyễn Phạm Anh</t>
  </si>
  <si>
    <t>01/06/2000</t>
  </si>
  <si>
    <t>B18DCAT177</t>
  </si>
  <si>
    <t>Đoàn Quang</t>
  </si>
  <si>
    <t>01/10/2000</t>
  </si>
  <si>
    <t>B18DCAT183</t>
  </si>
  <si>
    <t>Hà Nội, ngày   tháng   năm 2016</t>
  </si>
  <si>
    <t xml:space="preserve">CÁN BỘ KHỚP PHÁCH </t>
  </si>
  <si>
    <t>TRƯỞNG TRUNG TÂM</t>
  </si>
  <si>
    <t>SỐ 1</t>
  </si>
  <si>
    <t>SỐ 2</t>
  </si>
  <si>
    <t>Phạm Anh Tuấn</t>
  </si>
  <si>
    <t>Nguyễn Hoa Cương</t>
  </si>
  <si>
    <t>Nguyễn Xuân Trường</t>
  </si>
  <si>
    <t>CÁN BỘ COI THI</t>
  </si>
  <si>
    <t>KT.TRƯỞNG TRUNG TÂM</t>
  </si>
  <si>
    <t>PHÓ TRƯỞNG TRUNG TÂM</t>
  </si>
  <si>
    <t>Trần Thị Mỹ Hạnh</t>
  </si>
  <si>
    <t>Nhóm: ELE1433-02</t>
  </si>
  <si>
    <t>B18DCAT219</t>
  </si>
  <si>
    <t>Lương Ngọc Sơn</t>
  </si>
  <si>
    <t>20/08/2000</t>
  </si>
  <si>
    <t>301-A2</t>
  </si>
  <si>
    <t>B17DCCN460</t>
  </si>
  <si>
    <t>Chu Bá</t>
  </si>
  <si>
    <t>02/01/1999</t>
  </si>
  <si>
    <t>D17CQCN04-B</t>
  </si>
  <si>
    <t>B18DCAT176</t>
  </si>
  <si>
    <t>Trần Khải</t>
  </si>
  <si>
    <t>B18DCAT266</t>
  </si>
  <si>
    <t>B18DCAT144</t>
  </si>
  <si>
    <t>Ngô Hải</t>
  </si>
  <si>
    <t>27/05/2000</t>
  </si>
  <si>
    <t>B18DCAT136</t>
  </si>
  <si>
    <t>Bùi Nhật</t>
  </si>
  <si>
    <t>Lệ</t>
  </si>
  <si>
    <t>14/10/2000</t>
  </si>
  <si>
    <t>B18DCAT229</t>
  </si>
  <si>
    <t>Vũ Lâm</t>
  </si>
  <si>
    <t>Thạch</t>
  </si>
  <si>
    <t>10/02/2000</t>
  </si>
  <si>
    <t>B18DCAT213</t>
  </si>
  <si>
    <t>Trần Anh</t>
  </si>
  <si>
    <t>31/10/2000</t>
  </si>
  <si>
    <t>B18DCAT120</t>
  </si>
  <si>
    <t>Nguyễn Trung</t>
  </si>
  <si>
    <t>B18DCAT260</t>
  </si>
  <si>
    <t>Vũ Thị Thúy</t>
  </si>
  <si>
    <t>13/11/2000</t>
  </si>
  <si>
    <t>B16DCAT118</t>
  </si>
  <si>
    <t>Phạm Đình</t>
  </si>
  <si>
    <t>Nhất</t>
  </si>
  <si>
    <t>17/02/1998</t>
  </si>
  <si>
    <t>D16CQAT02-B</t>
  </si>
  <si>
    <t>B18DCAT261</t>
  </si>
  <si>
    <t>Đặng Quốc</t>
  </si>
  <si>
    <t>B18DCAT135</t>
  </si>
  <si>
    <t>Nguyễn Trần Trung</t>
  </si>
  <si>
    <t>B18DCAT123</t>
  </si>
  <si>
    <t>Thân Trung</t>
  </si>
  <si>
    <t>26/01/2000</t>
  </si>
  <si>
    <t>B18DCAT156</t>
  </si>
  <si>
    <t>Đinh Văn</t>
  </si>
  <si>
    <t>Luân</t>
  </si>
  <si>
    <t>01/02/2000</t>
  </si>
  <si>
    <t>B18DCAT194</t>
  </si>
  <si>
    <t>Trần Thế</t>
  </si>
  <si>
    <t>B18DCAT218</t>
  </si>
  <si>
    <t>Trương Anh</t>
  </si>
  <si>
    <t>23/09/2000</t>
  </si>
  <si>
    <t>B18DCAT208</t>
  </si>
  <si>
    <t>Nguyễn Thị Minh</t>
  </si>
  <si>
    <t>Tâm</t>
  </si>
  <si>
    <t>03/03/2000</t>
  </si>
  <si>
    <t>B18DCAT196</t>
  </si>
  <si>
    <t>Phạm Hồng</t>
  </si>
  <si>
    <t>Quyên</t>
  </si>
  <si>
    <t>B18DCAT207</t>
  </si>
  <si>
    <t>B18DCAT244</t>
  </si>
  <si>
    <t>Phan Doãn</t>
  </si>
  <si>
    <t>Thuận</t>
  </si>
  <si>
    <t>03/08/2000</t>
  </si>
  <si>
    <t>B18DCAT132</t>
  </si>
  <si>
    <t>Bùi Đình</t>
  </si>
  <si>
    <t>B18DCAT191</t>
  </si>
  <si>
    <t>Trần Minh</t>
  </si>
  <si>
    <t>05/05/2000</t>
  </si>
  <si>
    <t>B18DCAT221</t>
  </si>
  <si>
    <t>Nguyễn Đăng Khánh</t>
  </si>
  <si>
    <t>26/02/2000</t>
  </si>
  <si>
    <t>B18DCAT252</t>
  </si>
  <si>
    <t>Nguyễn Nguyên</t>
  </si>
  <si>
    <t>19/09/2000</t>
  </si>
  <si>
    <t>B18DCAT164</t>
  </si>
  <si>
    <t>B18DCAT151</t>
  </si>
  <si>
    <t>Trịnh Thành</t>
  </si>
  <si>
    <t>28/04/2000</t>
  </si>
  <si>
    <t>B18DCAT237</t>
  </si>
  <si>
    <t>23/03/2000</t>
  </si>
  <si>
    <t>B16DCAT147</t>
  </si>
  <si>
    <t>Trương Hữu</t>
  </si>
  <si>
    <t>05/06/1998</t>
  </si>
  <si>
    <t>D16CQAT03-B</t>
  </si>
  <si>
    <t>B18DCAT250</t>
  </si>
  <si>
    <t>Thân Văn</t>
  </si>
  <si>
    <t>Trọng</t>
  </si>
  <si>
    <t>B18DCAT217</t>
  </si>
  <si>
    <t>Thiều Văn</t>
  </si>
  <si>
    <t>04/11/2000</t>
  </si>
  <si>
    <t>B18DCAT160</t>
  </si>
  <si>
    <t>Mến</t>
  </si>
  <si>
    <t>B18DCAT247</t>
  </si>
  <si>
    <t>Phan Thanh</t>
  </si>
  <si>
    <t>05/08/2000</t>
  </si>
  <si>
    <t>B18DCAT235</t>
  </si>
  <si>
    <t>Ma Công</t>
  </si>
  <si>
    <t>B18DCAT239</t>
  </si>
  <si>
    <t>Hoàng Đức</t>
  </si>
  <si>
    <t>12/11/2000</t>
  </si>
  <si>
    <t>B18DCAT149</t>
  </si>
  <si>
    <t>Trần Hải</t>
  </si>
  <si>
    <t>22/11/2000</t>
  </si>
  <si>
    <t>B18DCAT169</t>
  </si>
  <si>
    <t>Nguyễn Thị Kim</t>
  </si>
  <si>
    <t>Ngân</t>
  </si>
  <si>
    <t>B18DCAT047</t>
  </si>
  <si>
    <t>Đạo</t>
  </si>
  <si>
    <t>02/01/2000</t>
  </si>
  <si>
    <t>703-A2</t>
  </si>
  <si>
    <t>B18DCAT020</t>
  </si>
  <si>
    <t>Phạm Công</t>
  </si>
  <si>
    <t>B15DCVT122</t>
  </si>
  <si>
    <t>Phạm Sơn</t>
  </si>
  <si>
    <t>20/03/1997</t>
  </si>
  <si>
    <t>E15CQCN01-B</t>
  </si>
  <si>
    <t>B18DCAT051</t>
  </si>
  <si>
    <t>02/12/2000</t>
  </si>
  <si>
    <t>B18DCAT043</t>
  </si>
  <si>
    <t>Vũ Viết</t>
  </si>
  <si>
    <t>B18DCAT130</t>
  </si>
  <si>
    <t>Mai Đăng</t>
  </si>
  <si>
    <t>23/01/2000</t>
  </si>
  <si>
    <t>B18DCAT053</t>
  </si>
  <si>
    <t>Định</t>
  </si>
  <si>
    <t>05/06/2000</t>
  </si>
  <si>
    <t>B18DCAT032</t>
  </si>
  <si>
    <t>Bùi Vinh</t>
  </si>
  <si>
    <t>12/10/2000</t>
  </si>
  <si>
    <t>B18DCAT040</t>
  </si>
  <si>
    <t>31/05/2000</t>
  </si>
  <si>
    <t>B18DCAT048</t>
  </si>
  <si>
    <t>Ngô Ngọc</t>
  </si>
  <si>
    <t>15/05/2000</t>
  </si>
  <si>
    <t>B18DCAT004</t>
  </si>
  <si>
    <t>Lương Nguyệt</t>
  </si>
  <si>
    <t>B17DCCN052</t>
  </si>
  <si>
    <t>Trần Tuấn</t>
  </si>
  <si>
    <t>16/02/1999</t>
  </si>
  <si>
    <t>B18DCAT012</t>
  </si>
  <si>
    <t>Phan Tuấn</t>
  </si>
  <si>
    <t>14/11/2000</t>
  </si>
  <si>
    <t>B18DCAT006</t>
  </si>
  <si>
    <t>B18DCAT009</t>
  </si>
  <si>
    <t>Nguyễn Văn Đức</t>
  </si>
  <si>
    <t>B18DCAT077</t>
  </si>
  <si>
    <t>19/10/2000</t>
  </si>
  <si>
    <t>B18DCAT055</t>
  </si>
  <si>
    <t>Độ</t>
  </si>
  <si>
    <t>26/09/2000</t>
  </si>
  <si>
    <t>B18DCAT030</t>
  </si>
  <si>
    <t>Danh</t>
  </si>
  <si>
    <t>B18DCAT109</t>
  </si>
  <si>
    <t>Lê Đình</t>
  </si>
  <si>
    <t>14/08/2000</t>
  </si>
  <si>
    <t>B18DCAT089</t>
  </si>
  <si>
    <t>Thái Hữu</t>
  </si>
  <si>
    <t>13/10/2000</t>
  </si>
  <si>
    <t>B18DCAT104</t>
  </si>
  <si>
    <t>Trần Thái</t>
  </si>
  <si>
    <t>Hùng</t>
  </si>
  <si>
    <t>28/01/2000</t>
  </si>
  <si>
    <t>B18DCAT078</t>
  </si>
  <si>
    <t>B18DCAT029</t>
  </si>
  <si>
    <t>Dương Văn</t>
  </si>
  <si>
    <t>Chung</t>
  </si>
  <si>
    <t>B18DCAT022</t>
  </si>
  <si>
    <t>Đỗ Thiện</t>
  </si>
  <si>
    <t>Bính</t>
  </si>
  <si>
    <t>03/11/2000</t>
  </si>
  <si>
    <t>B18DCAT025</t>
  </si>
  <si>
    <t>B18DCAT026</t>
  </si>
  <si>
    <t>B18DCAT111</t>
  </si>
  <si>
    <t>Trần Đức</t>
  </si>
  <si>
    <t>B17DCAT100</t>
  </si>
  <si>
    <t>Ngô Thu</t>
  </si>
  <si>
    <t>Huyền</t>
  </si>
  <si>
    <t>05/05/1999</t>
  </si>
  <si>
    <t>B18DCAT065</t>
  </si>
  <si>
    <t>11/01/2000</t>
  </si>
  <si>
    <t>B17DCCN307</t>
  </si>
  <si>
    <t>Lê Thị</t>
  </si>
  <si>
    <t>Hường</t>
  </si>
  <si>
    <t>24/10/1999</t>
  </si>
  <si>
    <t>D17CQCN07-B</t>
  </si>
  <si>
    <t>B17DCAT078</t>
  </si>
  <si>
    <t>Hòa</t>
  </si>
  <si>
    <t>18/04/1999</t>
  </si>
  <si>
    <t>B18DCAT093</t>
  </si>
  <si>
    <t>28/10/2000</t>
  </si>
  <si>
    <t>B18DCAT064</t>
  </si>
  <si>
    <t>B18DCAT117</t>
  </si>
  <si>
    <t>B16DCCN045</t>
  </si>
  <si>
    <t>24/11/1998</t>
  </si>
  <si>
    <t>D16CQCN05-B</t>
  </si>
  <si>
    <t>B18DCAT045</t>
  </si>
  <si>
    <t>Nguyễn Duy</t>
  </si>
  <si>
    <t>B17DCCN218</t>
  </si>
  <si>
    <t>12/07/1999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</si>
</sst>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2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24"/>
      <color rgb="FFFF0000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2"/>
      <color rgb="FFFF0000"/>
      <name val="Times New Roman"/>
      <family val="1"/>
      <charset val="163"/>
    </font>
    <font>
      <b/>
      <sz val="24"/>
      <name val="Times New Roman"/>
      <family val="1"/>
    </font>
    <font>
      <b/>
      <sz val="24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7" fillId="0" borderId="0" xfId="1" applyFont="1" applyFill="1" applyAlignment="1" applyProtection="1"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Protection="1">
      <protection locked="0"/>
    </xf>
    <xf numFmtId="0" fontId="29" fillId="3" borderId="11" xfId="0" applyFont="1" applyFill="1" applyBorder="1" applyAlignment="1" applyProtection="1">
      <alignment vertical="center" textRotation="90" wrapText="1"/>
      <protection locked="0"/>
    </xf>
    <xf numFmtId="0" fontId="29" fillId="3" borderId="12" xfId="0" applyFont="1" applyFill="1" applyBorder="1" applyAlignment="1" applyProtection="1">
      <alignment horizontal="center" vertical="center"/>
      <protection locked="0"/>
    </xf>
    <xf numFmtId="0" fontId="29" fillId="3" borderId="1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28" fillId="0" borderId="0" xfId="0" applyFont="1" applyFill="1" applyProtection="1"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9" fillId="3" borderId="4" xfId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25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30" fillId="0" borderId="0" xfId="1" applyFont="1" applyFill="1" applyAlignment="1" applyProtection="1">
      <protection locked="0"/>
    </xf>
    <xf numFmtId="0" fontId="30" fillId="0" borderId="0" xfId="1" applyFont="1" applyFill="1" applyAlignment="1" applyProtection="1">
      <alignment vertical="center"/>
      <protection locked="0"/>
    </xf>
    <xf numFmtId="0" fontId="30" fillId="0" borderId="0" xfId="1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Protection="1">
      <protection locked="0"/>
    </xf>
    <xf numFmtId="0" fontId="30" fillId="0" borderId="0" xfId="0" applyFont="1" applyFill="1" applyProtection="1">
      <protection locked="0"/>
    </xf>
    <xf numFmtId="0" fontId="31" fillId="3" borderId="4" xfId="1" applyFont="1" applyFill="1" applyBorder="1" applyAlignment="1" applyProtection="1">
      <alignment horizontal="center" vertical="center"/>
      <protection locked="0"/>
    </xf>
    <xf numFmtId="0" fontId="31" fillId="3" borderId="11" xfId="0" applyFont="1" applyFill="1" applyBorder="1" applyAlignment="1" applyProtection="1">
      <alignment vertical="center" textRotation="90" wrapText="1"/>
      <protection locked="0"/>
    </xf>
    <xf numFmtId="0" fontId="31" fillId="3" borderId="12" xfId="0" applyFont="1" applyFill="1" applyBorder="1" applyAlignment="1" applyProtection="1">
      <alignment horizontal="center" vertical="center"/>
      <protection locked="0"/>
    </xf>
    <xf numFmtId="0" fontId="31" fillId="3" borderId="15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108"/>
  <sheetViews>
    <sheetView workbookViewId="0">
      <pane ySplit="3" topLeftCell="A52" activePane="bottomLeft" state="frozen"/>
      <selection activeCell="A6" sqref="A6:XFD6"/>
      <selection pane="bottomLeft" activeCell="O3" sqref="O1:O1048576"/>
    </sheetView>
  </sheetViews>
  <sheetFormatPr defaultColWidth="9" defaultRowHeight="30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5" style="1" customWidth="1"/>
    <col min="8" max="8" width="6.625" style="1" customWidth="1"/>
    <col min="9" max="9" width="6.25" style="1" customWidth="1"/>
    <col min="10" max="10" width="6.625" style="1" customWidth="1"/>
    <col min="11" max="11" width="4.375" style="1" hidden="1" customWidth="1"/>
    <col min="12" max="12" width="4.75" style="1" hidden="1" customWidth="1"/>
    <col min="13" max="13" width="4" style="1" hidden="1" customWidth="1"/>
    <col min="14" max="14" width="9" style="1" hidden="1" customWidth="1"/>
    <col min="15" max="15" width="16.75" style="150" hidden="1" customWidth="1"/>
    <col min="16" max="16" width="7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6" t="s">
        <v>0</v>
      </c>
      <c r="C1" s="136"/>
      <c r="D1" s="136"/>
      <c r="E1" s="136"/>
      <c r="F1" s="136"/>
      <c r="G1" s="136"/>
      <c r="H1" s="137" t="s">
        <v>543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2:39" ht="25.5" customHeight="1">
      <c r="B2" s="138" t="s">
        <v>1</v>
      </c>
      <c r="C2" s="138"/>
      <c r="D2" s="138"/>
      <c r="E2" s="138"/>
      <c r="F2" s="138"/>
      <c r="G2" s="138"/>
      <c r="H2" s="139" t="s">
        <v>46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43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40" t="s">
        <v>2</v>
      </c>
      <c r="C4" s="140"/>
      <c r="D4" s="86" t="s">
        <v>47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44"/>
      <c r="P4" s="141" t="s">
        <v>547</v>
      </c>
      <c r="Q4" s="141"/>
      <c r="R4" s="141"/>
      <c r="S4" s="141"/>
      <c r="T4" s="141"/>
      <c r="U4" s="141"/>
      <c r="X4" s="64"/>
      <c r="Y4" s="132" t="s">
        <v>42</v>
      </c>
      <c r="Z4" s="132" t="s">
        <v>8</v>
      </c>
      <c r="AA4" s="132" t="s">
        <v>41</v>
      </c>
      <c r="AB4" s="132" t="s">
        <v>40</v>
      </c>
      <c r="AC4" s="132"/>
      <c r="AD4" s="132"/>
      <c r="AE4" s="132"/>
      <c r="AF4" s="132" t="s">
        <v>39</v>
      </c>
      <c r="AG4" s="132"/>
      <c r="AH4" s="132" t="s">
        <v>37</v>
      </c>
      <c r="AI4" s="132"/>
      <c r="AJ4" s="132" t="s">
        <v>38</v>
      </c>
      <c r="AK4" s="132"/>
      <c r="AL4" s="132" t="s">
        <v>36</v>
      </c>
      <c r="AM4" s="132"/>
    </row>
    <row r="5" spans="2:39" ht="17.25" customHeight="1">
      <c r="B5" s="133" t="s">
        <v>3</v>
      </c>
      <c r="C5" s="133"/>
      <c r="D5" s="9">
        <v>2</v>
      </c>
      <c r="G5" s="134" t="s">
        <v>49</v>
      </c>
      <c r="H5" s="134"/>
      <c r="I5" s="134"/>
      <c r="J5" s="134"/>
      <c r="K5" s="134"/>
      <c r="L5" s="134"/>
      <c r="M5" s="134"/>
      <c r="N5" s="134"/>
      <c r="O5" s="134"/>
      <c r="P5" s="135" t="s">
        <v>48</v>
      </c>
      <c r="Q5" s="135"/>
      <c r="R5" s="135"/>
      <c r="S5" s="135"/>
      <c r="T5" s="135"/>
      <c r="U5" s="135"/>
      <c r="X5" s="64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45"/>
      <c r="P6" s="60"/>
      <c r="Q6" s="3"/>
      <c r="R6" s="3"/>
      <c r="S6" s="3"/>
      <c r="T6" s="3"/>
      <c r="U6" s="3"/>
      <c r="X6" s="64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</row>
    <row r="7" spans="2:39" ht="44.25" customHeight="1">
      <c r="B7" s="117" t="s">
        <v>4</v>
      </c>
      <c r="C7" s="126" t="s">
        <v>5</v>
      </c>
      <c r="D7" s="128" t="s">
        <v>6</v>
      </c>
      <c r="E7" s="129"/>
      <c r="F7" s="117" t="s">
        <v>7</v>
      </c>
      <c r="G7" s="11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6" t="s">
        <v>13</v>
      </c>
      <c r="M7" s="116" t="s">
        <v>14</v>
      </c>
      <c r="N7" s="116" t="s">
        <v>15</v>
      </c>
      <c r="O7" s="142"/>
      <c r="P7" s="116" t="s">
        <v>17</v>
      </c>
      <c r="Q7" s="117" t="s">
        <v>18</v>
      </c>
      <c r="R7" s="116" t="s">
        <v>19</v>
      </c>
      <c r="S7" s="117" t="s">
        <v>20</v>
      </c>
      <c r="T7" s="117" t="s">
        <v>21</v>
      </c>
      <c r="U7" s="117" t="s">
        <v>22</v>
      </c>
      <c r="X7" s="64"/>
      <c r="Y7" s="132"/>
      <c r="Z7" s="132"/>
      <c r="AA7" s="132"/>
      <c r="AB7" s="67" t="s">
        <v>23</v>
      </c>
      <c r="AC7" s="67" t="s">
        <v>24</v>
      </c>
      <c r="AD7" s="67" t="s">
        <v>25</v>
      </c>
      <c r="AE7" s="67" t="s">
        <v>26</v>
      </c>
      <c r="AF7" s="67" t="s">
        <v>27</v>
      </c>
      <c r="AG7" s="67" t="s">
        <v>26</v>
      </c>
      <c r="AH7" s="67" t="s">
        <v>27</v>
      </c>
      <c r="AI7" s="67" t="s">
        <v>26</v>
      </c>
      <c r="AJ7" s="67" t="s">
        <v>27</v>
      </c>
      <c r="AK7" s="67" t="s">
        <v>26</v>
      </c>
      <c r="AL7" s="67" t="s">
        <v>27</v>
      </c>
      <c r="AM7" s="68" t="s">
        <v>26</v>
      </c>
    </row>
    <row r="8" spans="2:39" ht="44.25" customHeight="1">
      <c r="B8" s="119"/>
      <c r="C8" s="127"/>
      <c r="D8" s="130"/>
      <c r="E8" s="131"/>
      <c r="F8" s="119"/>
      <c r="G8" s="119"/>
      <c r="H8" s="120"/>
      <c r="I8" s="120"/>
      <c r="J8" s="120"/>
      <c r="K8" s="120"/>
      <c r="L8" s="116"/>
      <c r="M8" s="116"/>
      <c r="N8" s="116"/>
      <c r="O8" s="142"/>
      <c r="P8" s="116"/>
      <c r="Q8" s="118"/>
      <c r="R8" s="116"/>
      <c r="S8" s="119"/>
      <c r="T8" s="118"/>
      <c r="U8" s="118"/>
      <c r="W8" s="11"/>
      <c r="X8" s="64"/>
      <c r="Y8" s="69" t="str">
        <f>+D4</f>
        <v>Kỹ thuật số</v>
      </c>
      <c r="Z8" s="70" t="str">
        <f>+P4</f>
        <v>Nhóm: ELE1433-01</v>
      </c>
      <c r="AA8" s="71">
        <f>+$AJ$8+$AL$8+$AH$8</f>
        <v>72</v>
      </c>
      <c r="AB8" s="65">
        <f>COUNTIF($T$9:$T$141,"Khiển trách")</f>
        <v>0</v>
      </c>
      <c r="AC8" s="65">
        <f>COUNTIF($T$9:$T$141,"Cảnh cáo")</f>
        <v>0</v>
      </c>
      <c r="AD8" s="65">
        <f>COUNTIF($T$9:$T$141,"Đình chỉ thi")</f>
        <v>0</v>
      </c>
      <c r="AE8" s="72">
        <f>+($AB$8+$AC$8+$AD$8)/$AA$8*100%</f>
        <v>0</v>
      </c>
      <c r="AF8" s="65">
        <f>SUM(COUNTIF($T$9:$T$139,"Vắng"),COUNTIF($T$9:$T$139,"Vắng có phép"))</f>
        <v>4</v>
      </c>
      <c r="AG8" s="73">
        <f>+$AF$8/$AA$8</f>
        <v>5.5555555555555552E-2</v>
      </c>
      <c r="AH8" s="74">
        <f>COUNTIF($X$9:$X$139,"Thi lại")</f>
        <v>0</v>
      </c>
      <c r="AI8" s="73">
        <f>+$AH$8/$AA$8</f>
        <v>0</v>
      </c>
      <c r="AJ8" s="74">
        <f>COUNTIF($X$9:$X$140,"Học lại")</f>
        <v>31</v>
      </c>
      <c r="AK8" s="73">
        <f>+$AJ$8/$AA$8</f>
        <v>0.43055555555555558</v>
      </c>
      <c r="AL8" s="65">
        <f>COUNTIF($X$10:$X$140,"Đạt")</f>
        <v>41</v>
      </c>
      <c r="AM8" s="72">
        <f>+$AL$8/$AA$8</f>
        <v>0.56944444444444442</v>
      </c>
    </row>
    <row r="9" spans="2:39" ht="27" customHeight="1">
      <c r="B9" s="121" t="s">
        <v>28</v>
      </c>
      <c r="C9" s="122"/>
      <c r="D9" s="122"/>
      <c r="E9" s="122"/>
      <c r="F9" s="122"/>
      <c r="G9" s="123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88"/>
      <c r="P9" s="61">
        <f>100-(H9+I9+J9+K9)</f>
        <v>70</v>
      </c>
      <c r="Q9" s="119"/>
      <c r="R9" s="15"/>
      <c r="S9" s="15"/>
      <c r="T9" s="119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41</v>
      </c>
      <c r="C10" s="17" t="s">
        <v>548</v>
      </c>
      <c r="D10" s="18" t="s">
        <v>549</v>
      </c>
      <c r="E10" s="19" t="s">
        <v>550</v>
      </c>
      <c r="F10" s="20" t="s">
        <v>551</v>
      </c>
      <c r="G10" s="17" t="s">
        <v>80</v>
      </c>
      <c r="H10" s="21">
        <v>9</v>
      </c>
      <c r="I10" s="21">
        <v>10</v>
      </c>
      <c r="J10" s="21">
        <v>8</v>
      </c>
      <c r="K10" s="21" t="s">
        <v>29</v>
      </c>
      <c r="L10" s="146"/>
      <c r="M10" s="146"/>
      <c r="N10" s="146"/>
      <c r="O10" s="98"/>
      <c r="P10" s="100">
        <v>10</v>
      </c>
      <c r="Q10" s="22">
        <f t="shared" ref="Q10:Q73" si="0">ROUND(SUMPRODUCT(H10:P10,$H$9:$P$9)/100,1)</f>
        <v>9.6999999999999993</v>
      </c>
      <c r="R10" s="23" t="str">
        <f t="shared" ref="R10:R7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147" t="str">
        <f t="shared" ref="S10:S73" si="2">IF($Q10&lt;4,"Kém",IF(AND($Q10&gt;=4,$Q10&lt;=5.4),"Trung bình yếu",IF(AND($Q10&gt;=5.5,$Q10&lt;=6.9),"Trung bình",IF(AND($Q10&gt;=7,$Q10&lt;=8.4),"Khá",IF(AND($Q10&gt;=8.5,$Q10&lt;=10),"Giỏi","")))))</f>
        <v>Giỏi</v>
      </c>
      <c r="T10" s="84" t="str">
        <f t="shared" ref="T10:T73" si="3">+IF(OR($H10=0,$I10=0,$J10=0,$K10=0),"Không đủ ĐKDT","")</f>
        <v/>
      </c>
      <c r="U10" s="24" t="s">
        <v>552</v>
      </c>
      <c r="V10" s="3"/>
      <c r="W10" s="25"/>
      <c r="X10" s="76" t="str">
        <f t="shared" ref="X10:X73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6">
        <v>38</v>
      </c>
      <c r="C11" s="27" t="s">
        <v>553</v>
      </c>
      <c r="D11" s="28" t="s">
        <v>554</v>
      </c>
      <c r="E11" s="29" t="s">
        <v>555</v>
      </c>
      <c r="F11" s="30" t="s">
        <v>88</v>
      </c>
      <c r="G11" s="27" t="s">
        <v>54</v>
      </c>
      <c r="H11" s="31">
        <v>10</v>
      </c>
      <c r="I11" s="31">
        <v>10</v>
      </c>
      <c r="J11" s="31">
        <v>7</v>
      </c>
      <c r="K11" s="31" t="s">
        <v>29</v>
      </c>
      <c r="L11" s="39"/>
      <c r="M11" s="39"/>
      <c r="N11" s="39"/>
      <c r="O11" s="99"/>
      <c r="P11" s="33">
        <v>4</v>
      </c>
      <c r="Q11" s="34">
        <f t="shared" si="0"/>
        <v>5.5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38" t="s">
        <v>552</v>
      </c>
      <c r="V11" s="3"/>
      <c r="W11" s="25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6">
        <v>67</v>
      </c>
      <c r="C12" s="27" t="s">
        <v>556</v>
      </c>
      <c r="D12" s="28" t="s">
        <v>113</v>
      </c>
      <c r="E12" s="29" t="s">
        <v>114</v>
      </c>
      <c r="F12" s="30" t="s">
        <v>557</v>
      </c>
      <c r="G12" s="27" t="s">
        <v>52</v>
      </c>
      <c r="H12" s="31">
        <v>8</v>
      </c>
      <c r="I12" s="31">
        <v>9</v>
      </c>
      <c r="J12" s="31">
        <v>7</v>
      </c>
      <c r="K12" s="31" t="s">
        <v>29</v>
      </c>
      <c r="L12" s="39"/>
      <c r="M12" s="39"/>
      <c r="N12" s="39"/>
      <c r="O12" s="99"/>
      <c r="P12" s="33">
        <v>5</v>
      </c>
      <c r="Q12" s="34">
        <f t="shared" si="0"/>
        <v>5.9</v>
      </c>
      <c r="R12" s="35" t="str">
        <f t="shared" si="1"/>
        <v>C</v>
      </c>
      <c r="S12" s="36" t="str">
        <f t="shared" si="2"/>
        <v>Trung bình</v>
      </c>
      <c r="T12" s="37" t="str">
        <f t="shared" si="3"/>
        <v/>
      </c>
      <c r="U12" s="38" t="s">
        <v>552</v>
      </c>
      <c r="V12" s="3"/>
      <c r="W12" s="25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6">
        <v>61</v>
      </c>
      <c r="C13" s="27" t="s">
        <v>558</v>
      </c>
      <c r="D13" s="28" t="s">
        <v>559</v>
      </c>
      <c r="E13" s="29" t="s">
        <v>111</v>
      </c>
      <c r="F13" s="30" t="s">
        <v>560</v>
      </c>
      <c r="G13" s="27" t="s">
        <v>58</v>
      </c>
      <c r="H13" s="31">
        <v>9</v>
      </c>
      <c r="I13" s="31">
        <v>9</v>
      </c>
      <c r="J13" s="31">
        <v>7</v>
      </c>
      <c r="K13" s="31" t="s">
        <v>29</v>
      </c>
      <c r="L13" s="39"/>
      <c r="M13" s="39"/>
      <c r="N13" s="39"/>
      <c r="O13" s="99"/>
      <c r="P13" s="33">
        <v>4</v>
      </c>
      <c r="Q13" s="34">
        <f t="shared" si="0"/>
        <v>5.3</v>
      </c>
      <c r="R13" s="35" t="str">
        <f t="shared" si="1"/>
        <v>D+</v>
      </c>
      <c r="S13" s="36" t="str">
        <f t="shared" si="2"/>
        <v>Trung bình yếu</v>
      </c>
      <c r="T13" s="37" t="str">
        <f t="shared" si="3"/>
        <v/>
      </c>
      <c r="U13" s="38" t="s">
        <v>552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66</v>
      </c>
      <c r="C14" s="27" t="s">
        <v>561</v>
      </c>
      <c r="D14" s="28" t="s">
        <v>562</v>
      </c>
      <c r="E14" s="29" t="s">
        <v>563</v>
      </c>
      <c r="F14" s="30" t="s">
        <v>564</v>
      </c>
      <c r="G14" s="27" t="s">
        <v>54</v>
      </c>
      <c r="H14" s="31">
        <v>8</v>
      </c>
      <c r="I14" s="31">
        <v>9</v>
      </c>
      <c r="J14" s="31">
        <v>7</v>
      </c>
      <c r="K14" s="31" t="s">
        <v>29</v>
      </c>
      <c r="L14" s="39"/>
      <c r="M14" s="39"/>
      <c r="N14" s="39"/>
      <c r="O14" s="99"/>
      <c r="P14" s="33">
        <v>7.5</v>
      </c>
      <c r="Q14" s="34">
        <f t="shared" si="0"/>
        <v>7.7</v>
      </c>
      <c r="R14" s="35" t="str">
        <f t="shared" si="1"/>
        <v>B</v>
      </c>
      <c r="S14" s="36" t="str">
        <f t="shared" si="2"/>
        <v>Khá</v>
      </c>
      <c r="T14" s="37" t="str">
        <f t="shared" si="3"/>
        <v/>
      </c>
      <c r="U14" s="38" t="s">
        <v>552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57</v>
      </c>
      <c r="C15" s="27" t="s">
        <v>565</v>
      </c>
      <c r="D15" s="28" t="s">
        <v>566</v>
      </c>
      <c r="E15" s="29" t="s">
        <v>105</v>
      </c>
      <c r="F15" s="30" t="s">
        <v>106</v>
      </c>
      <c r="G15" s="27" t="s">
        <v>52</v>
      </c>
      <c r="H15" s="31">
        <v>9</v>
      </c>
      <c r="I15" s="31">
        <v>9</v>
      </c>
      <c r="J15" s="31">
        <v>9</v>
      </c>
      <c r="K15" s="31" t="s">
        <v>29</v>
      </c>
      <c r="L15" s="39"/>
      <c r="M15" s="39"/>
      <c r="N15" s="39"/>
      <c r="O15" s="99"/>
      <c r="P15" s="33">
        <v>4.5</v>
      </c>
      <c r="Q15" s="34">
        <f t="shared" si="0"/>
        <v>5.9</v>
      </c>
      <c r="R15" s="35" t="str">
        <f t="shared" si="1"/>
        <v>C</v>
      </c>
      <c r="S15" s="36" t="str">
        <f t="shared" si="2"/>
        <v>Trung bình</v>
      </c>
      <c r="T15" s="37" t="str">
        <f t="shared" si="3"/>
        <v/>
      </c>
      <c r="U15" s="38" t="s">
        <v>552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72</v>
      </c>
      <c r="C16" s="27" t="s">
        <v>567</v>
      </c>
      <c r="D16" s="28" t="s">
        <v>568</v>
      </c>
      <c r="E16" s="29" t="s">
        <v>569</v>
      </c>
      <c r="F16" s="30" t="s">
        <v>570</v>
      </c>
      <c r="G16" s="27" t="s">
        <v>53</v>
      </c>
      <c r="H16" s="31">
        <v>7</v>
      </c>
      <c r="I16" s="31">
        <v>10</v>
      </c>
      <c r="J16" s="31">
        <v>7</v>
      </c>
      <c r="K16" s="31" t="s">
        <v>29</v>
      </c>
      <c r="L16" s="39"/>
      <c r="M16" s="39"/>
      <c r="N16" s="39"/>
      <c r="O16" s="99"/>
      <c r="P16" s="33">
        <v>3.5</v>
      </c>
      <c r="Q16" s="34">
        <f t="shared" si="0"/>
        <v>4.9000000000000004</v>
      </c>
      <c r="R16" s="35" t="str">
        <f t="shared" si="1"/>
        <v>D</v>
      </c>
      <c r="S16" s="36" t="str">
        <f t="shared" si="2"/>
        <v>Trung bình yếu</v>
      </c>
      <c r="T16" s="37" t="str">
        <f t="shared" si="3"/>
        <v/>
      </c>
      <c r="U16" s="38" t="s">
        <v>552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64</v>
      </c>
      <c r="C17" s="27" t="s">
        <v>571</v>
      </c>
      <c r="D17" s="28" t="s">
        <v>572</v>
      </c>
      <c r="E17" s="29" t="s">
        <v>573</v>
      </c>
      <c r="F17" s="30" t="s">
        <v>574</v>
      </c>
      <c r="G17" s="27" t="s">
        <v>80</v>
      </c>
      <c r="H17" s="31">
        <v>8</v>
      </c>
      <c r="I17" s="31">
        <v>9</v>
      </c>
      <c r="J17" s="31">
        <v>7</v>
      </c>
      <c r="K17" s="31" t="s">
        <v>29</v>
      </c>
      <c r="L17" s="39"/>
      <c r="M17" s="39"/>
      <c r="N17" s="39"/>
      <c r="O17" s="99"/>
      <c r="P17" s="33">
        <v>4</v>
      </c>
      <c r="Q17" s="34">
        <f t="shared" si="0"/>
        <v>5.2</v>
      </c>
      <c r="R17" s="35" t="str">
        <f t="shared" si="1"/>
        <v>D+</v>
      </c>
      <c r="S17" s="36" t="str">
        <f t="shared" si="2"/>
        <v>Trung bình yếu</v>
      </c>
      <c r="T17" s="37" t="str">
        <f t="shared" si="3"/>
        <v/>
      </c>
      <c r="U17" s="38" t="s">
        <v>552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60</v>
      </c>
      <c r="C18" s="27" t="s">
        <v>575</v>
      </c>
      <c r="D18" s="28" t="s">
        <v>77</v>
      </c>
      <c r="E18" s="29" t="s">
        <v>576</v>
      </c>
      <c r="F18" s="30" t="s">
        <v>110</v>
      </c>
      <c r="G18" s="27" t="s">
        <v>54</v>
      </c>
      <c r="H18" s="31">
        <v>9</v>
      </c>
      <c r="I18" s="31">
        <v>9</v>
      </c>
      <c r="J18" s="31">
        <v>7</v>
      </c>
      <c r="K18" s="31" t="s">
        <v>29</v>
      </c>
      <c r="L18" s="39"/>
      <c r="M18" s="39"/>
      <c r="N18" s="39"/>
      <c r="O18" s="99"/>
      <c r="P18" s="33">
        <v>3.5</v>
      </c>
      <c r="Q18" s="34">
        <f t="shared" si="0"/>
        <v>5</v>
      </c>
      <c r="R18" s="35" t="str">
        <f t="shared" si="1"/>
        <v>D+</v>
      </c>
      <c r="S18" s="36" t="str">
        <f t="shared" si="2"/>
        <v>Trung bình yếu</v>
      </c>
      <c r="T18" s="37" t="str">
        <f t="shared" si="3"/>
        <v/>
      </c>
      <c r="U18" s="38" t="s">
        <v>552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62</v>
      </c>
      <c r="C19" s="27" t="s">
        <v>577</v>
      </c>
      <c r="D19" s="28" t="s">
        <v>578</v>
      </c>
      <c r="E19" s="29" t="s">
        <v>579</v>
      </c>
      <c r="F19" s="30" t="s">
        <v>580</v>
      </c>
      <c r="G19" s="27" t="s">
        <v>53</v>
      </c>
      <c r="H19" s="31">
        <v>7</v>
      </c>
      <c r="I19" s="31">
        <v>9</v>
      </c>
      <c r="J19" s="31">
        <v>7</v>
      </c>
      <c r="K19" s="31" t="s">
        <v>29</v>
      </c>
      <c r="L19" s="39"/>
      <c r="M19" s="39"/>
      <c r="N19" s="39"/>
      <c r="O19" s="99"/>
      <c r="P19" s="33">
        <v>1</v>
      </c>
      <c r="Q19" s="34">
        <f t="shared" si="0"/>
        <v>3</v>
      </c>
      <c r="R19" s="35" t="str">
        <f t="shared" si="1"/>
        <v>F</v>
      </c>
      <c r="S19" s="36" t="str">
        <f t="shared" si="2"/>
        <v>Kém</v>
      </c>
      <c r="T19" s="37" t="str">
        <f t="shared" si="3"/>
        <v/>
      </c>
      <c r="U19" s="38" t="s">
        <v>552</v>
      </c>
      <c r="V19" s="3"/>
      <c r="W19" s="25"/>
      <c r="X19" s="76" t="str">
        <f t="shared" si="4"/>
        <v>Học lại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65</v>
      </c>
      <c r="C20" s="27" t="s">
        <v>581</v>
      </c>
      <c r="D20" s="28" t="s">
        <v>582</v>
      </c>
      <c r="E20" s="29" t="s">
        <v>583</v>
      </c>
      <c r="F20" s="30" t="s">
        <v>560</v>
      </c>
      <c r="G20" s="27" t="s">
        <v>54</v>
      </c>
      <c r="H20" s="31">
        <v>9</v>
      </c>
      <c r="I20" s="31">
        <v>9</v>
      </c>
      <c r="J20" s="31">
        <v>8</v>
      </c>
      <c r="K20" s="31" t="s">
        <v>29</v>
      </c>
      <c r="L20" s="39"/>
      <c r="M20" s="39"/>
      <c r="N20" s="39"/>
      <c r="O20" s="99"/>
      <c r="P20" s="33">
        <v>2</v>
      </c>
      <c r="Q20" s="34">
        <f t="shared" si="0"/>
        <v>4</v>
      </c>
      <c r="R20" s="35" t="str">
        <f t="shared" si="1"/>
        <v>D</v>
      </c>
      <c r="S20" s="36" t="str">
        <f t="shared" si="2"/>
        <v>Trung bình yếu</v>
      </c>
      <c r="T20" s="37" t="str">
        <f t="shared" si="3"/>
        <v/>
      </c>
      <c r="U20" s="38" t="s">
        <v>552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63</v>
      </c>
      <c r="C21" s="27" t="s">
        <v>584</v>
      </c>
      <c r="D21" s="28" t="s">
        <v>585</v>
      </c>
      <c r="E21" s="29" t="s">
        <v>573</v>
      </c>
      <c r="F21" s="30" t="s">
        <v>586</v>
      </c>
      <c r="G21" s="27" t="s">
        <v>112</v>
      </c>
      <c r="H21" s="31">
        <v>8</v>
      </c>
      <c r="I21" s="31">
        <v>9</v>
      </c>
      <c r="J21" s="31">
        <v>7</v>
      </c>
      <c r="K21" s="31" t="s">
        <v>29</v>
      </c>
      <c r="L21" s="39"/>
      <c r="M21" s="39"/>
      <c r="N21" s="39"/>
      <c r="O21" s="99"/>
      <c r="P21" s="33">
        <v>3</v>
      </c>
      <c r="Q21" s="34">
        <f t="shared" si="0"/>
        <v>4.5</v>
      </c>
      <c r="R21" s="35" t="str">
        <f t="shared" si="1"/>
        <v>D</v>
      </c>
      <c r="S21" s="36" t="str">
        <f t="shared" si="2"/>
        <v>Trung bình yếu</v>
      </c>
      <c r="T21" s="37" t="str">
        <f t="shared" si="3"/>
        <v/>
      </c>
      <c r="U21" s="38" t="s">
        <v>552</v>
      </c>
      <c r="V21" s="3"/>
      <c r="W21" s="25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71</v>
      </c>
      <c r="C22" s="27" t="s">
        <v>587</v>
      </c>
      <c r="D22" s="28" t="s">
        <v>588</v>
      </c>
      <c r="E22" s="29" t="s">
        <v>117</v>
      </c>
      <c r="F22" s="30" t="s">
        <v>589</v>
      </c>
      <c r="G22" s="27" t="s">
        <v>58</v>
      </c>
      <c r="H22" s="31">
        <v>9</v>
      </c>
      <c r="I22" s="31">
        <v>8</v>
      </c>
      <c r="J22" s="31">
        <v>7</v>
      </c>
      <c r="K22" s="31" t="s">
        <v>29</v>
      </c>
      <c r="L22" s="39"/>
      <c r="M22" s="39"/>
      <c r="N22" s="39"/>
      <c r="O22" s="99"/>
      <c r="P22" s="33">
        <v>5.5</v>
      </c>
      <c r="Q22" s="34">
        <f t="shared" si="0"/>
        <v>6.3</v>
      </c>
      <c r="R22" s="35" t="str">
        <f t="shared" si="1"/>
        <v>C</v>
      </c>
      <c r="S22" s="36" t="str">
        <f t="shared" si="2"/>
        <v>Trung bình</v>
      </c>
      <c r="T22" s="37" t="str">
        <f t="shared" si="3"/>
        <v/>
      </c>
      <c r="U22" s="38" t="s">
        <v>552</v>
      </c>
      <c r="V22" s="3"/>
      <c r="W22" s="25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56</v>
      </c>
      <c r="C23" s="27" t="s">
        <v>590</v>
      </c>
      <c r="D23" s="28" t="s">
        <v>591</v>
      </c>
      <c r="E23" s="29" t="s">
        <v>592</v>
      </c>
      <c r="F23" s="30" t="s">
        <v>593</v>
      </c>
      <c r="G23" s="27" t="s">
        <v>54</v>
      </c>
      <c r="H23" s="31">
        <v>9</v>
      </c>
      <c r="I23" s="31">
        <v>9</v>
      </c>
      <c r="J23" s="31">
        <v>6</v>
      </c>
      <c r="K23" s="31" t="s">
        <v>29</v>
      </c>
      <c r="L23" s="39"/>
      <c r="M23" s="39"/>
      <c r="N23" s="39"/>
      <c r="O23" s="99"/>
      <c r="P23" s="33">
        <v>0</v>
      </c>
      <c r="Q23" s="34">
        <f t="shared" si="0"/>
        <v>2.4</v>
      </c>
      <c r="R23" s="35" t="str">
        <f t="shared" si="1"/>
        <v>F</v>
      </c>
      <c r="S23" s="36" t="str">
        <f t="shared" si="2"/>
        <v>Kém</v>
      </c>
      <c r="T23" s="37" t="str">
        <f t="shared" si="3"/>
        <v/>
      </c>
      <c r="U23" s="38" t="s">
        <v>552</v>
      </c>
      <c r="V23" s="3"/>
      <c r="W23" s="25"/>
      <c r="X23" s="76" t="str">
        <f t="shared" si="4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68</v>
      </c>
      <c r="C24" s="27" t="s">
        <v>594</v>
      </c>
      <c r="D24" s="28" t="s">
        <v>115</v>
      </c>
      <c r="E24" s="29" t="s">
        <v>114</v>
      </c>
      <c r="F24" s="30" t="s">
        <v>595</v>
      </c>
      <c r="G24" s="27" t="s">
        <v>53</v>
      </c>
      <c r="H24" s="31">
        <v>9</v>
      </c>
      <c r="I24" s="31">
        <v>10</v>
      </c>
      <c r="J24" s="31">
        <v>7</v>
      </c>
      <c r="K24" s="31" t="s">
        <v>29</v>
      </c>
      <c r="L24" s="39"/>
      <c r="M24" s="39"/>
      <c r="N24" s="39"/>
      <c r="O24" s="99"/>
      <c r="P24" s="33">
        <v>3.5</v>
      </c>
      <c r="Q24" s="34">
        <f t="shared" si="0"/>
        <v>5.0999999999999996</v>
      </c>
      <c r="R24" s="35" t="str">
        <f t="shared" si="1"/>
        <v>D+</v>
      </c>
      <c r="S24" s="36" t="str">
        <f t="shared" si="2"/>
        <v>Trung bình yếu</v>
      </c>
      <c r="T24" s="37" t="str">
        <f t="shared" si="3"/>
        <v/>
      </c>
      <c r="U24" s="38" t="s">
        <v>552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53</v>
      </c>
      <c r="C25" s="27" t="s">
        <v>596</v>
      </c>
      <c r="D25" s="28" t="s">
        <v>597</v>
      </c>
      <c r="E25" s="29" t="s">
        <v>102</v>
      </c>
      <c r="F25" s="30" t="s">
        <v>103</v>
      </c>
      <c r="G25" s="27" t="s">
        <v>53</v>
      </c>
      <c r="H25" s="31">
        <v>9</v>
      </c>
      <c r="I25" s="31">
        <v>9</v>
      </c>
      <c r="J25" s="31">
        <v>7</v>
      </c>
      <c r="K25" s="31" t="s">
        <v>29</v>
      </c>
      <c r="L25" s="39"/>
      <c r="M25" s="39"/>
      <c r="N25" s="39"/>
      <c r="O25" s="99"/>
      <c r="P25" s="33">
        <v>1</v>
      </c>
      <c r="Q25" s="34">
        <f t="shared" si="0"/>
        <v>3.2</v>
      </c>
      <c r="R25" s="35" t="str">
        <f t="shared" si="1"/>
        <v>F</v>
      </c>
      <c r="S25" s="36" t="str">
        <f t="shared" si="2"/>
        <v>Kém</v>
      </c>
      <c r="T25" s="37" t="str">
        <f t="shared" si="3"/>
        <v/>
      </c>
      <c r="U25" s="38" t="s">
        <v>552</v>
      </c>
      <c r="V25" s="3"/>
      <c r="W25" s="25"/>
      <c r="X25" s="76" t="str">
        <f t="shared" si="4"/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51</v>
      </c>
      <c r="C26" s="27" t="s">
        <v>598</v>
      </c>
      <c r="D26" s="28" t="s">
        <v>599</v>
      </c>
      <c r="E26" s="29" t="s">
        <v>99</v>
      </c>
      <c r="F26" s="30" t="s">
        <v>600</v>
      </c>
      <c r="G26" s="27" t="s">
        <v>601</v>
      </c>
      <c r="H26" s="31">
        <v>8</v>
      </c>
      <c r="I26" s="31">
        <v>9</v>
      </c>
      <c r="J26" s="31">
        <v>1</v>
      </c>
      <c r="K26" s="31" t="s">
        <v>29</v>
      </c>
      <c r="L26" s="39"/>
      <c r="M26" s="39"/>
      <c r="N26" s="39"/>
      <c r="O26" s="99"/>
      <c r="P26" s="33">
        <v>6</v>
      </c>
      <c r="Q26" s="34">
        <f t="shared" si="0"/>
        <v>6</v>
      </c>
      <c r="R26" s="35" t="str">
        <f t="shared" si="1"/>
        <v>C</v>
      </c>
      <c r="S26" s="36" t="str">
        <f t="shared" si="2"/>
        <v>Trung bình</v>
      </c>
      <c r="T26" s="37" t="str">
        <f t="shared" si="3"/>
        <v/>
      </c>
      <c r="U26" s="38" t="s">
        <v>552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59</v>
      </c>
      <c r="C27" s="27" t="s">
        <v>602</v>
      </c>
      <c r="D27" s="28" t="s">
        <v>108</v>
      </c>
      <c r="E27" s="29" t="s">
        <v>109</v>
      </c>
      <c r="F27" s="30" t="s">
        <v>603</v>
      </c>
      <c r="G27" s="27" t="s">
        <v>58</v>
      </c>
      <c r="H27" s="31">
        <v>9</v>
      </c>
      <c r="I27" s="31">
        <v>9</v>
      </c>
      <c r="J27" s="31">
        <v>7</v>
      </c>
      <c r="K27" s="31" t="s">
        <v>29</v>
      </c>
      <c r="L27" s="39"/>
      <c r="M27" s="39"/>
      <c r="N27" s="39"/>
      <c r="O27" s="99"/>
      <c r="P27" s="33">
        <v>3</v>
      </c>
      <c r="Q27" s="34">
        <f t="shared" si="0"/>
        <v>4.5999999999999996</v>
      </c>
      <c r="R27" s="35" t="str">
        <f t="shared" si="1"/>
        <v>D</v>
      </c>
      <c r="S27" s="36" t="str">
        <f t="shared" si="2"/>
        <v>Trung bình yếu</v>
      </c>
      <c r="T27" s="37" t="str">
        <f t="shared" si="3"/>
        <v/>
      </c>
      <c r="U27" s="38" t="s">
        <v>552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48</v>
      </c>
      <c r="C28" s="27" t="s">
        <v>604</v>
      </c>
      <c r="D28" s="28" t="s">
        <v>605</v>
      </c>
      <c r="E28" s="29" t="s">
        <v>96</v>
      </c>
      <c r="F28" s="30" t="s">
        <v>606</v>
      </c>
      <c r="G28" s="27" t="s">
        <v>58</v>
      </c>
      <c r="H28" s="31">
        <v>9</v>
      </c>
      <c r="I28" s="31">
        <v>9</v>
      </c>
      <c r="J28" s="31">
        <v>7</v>
      </c>
      <c r="K28" s="31" t="s">
        <v>29</v>
      </c>
      <c r="L28" s="39"/>
      <c r="M28" s="39"/>
      <c r="N28" s="39"/>
      <c r="O28" s="99"/>
      <c r="P28" s="33">
        <v>2.5</v>
      </c>
      <c r="Q28" s="34">
        <f t="shared" si="0"/>
        <v>4.3</v>
      </c>
      <c r="R28" s="35" t="str">
        <f t="shared" si="1"/>
        <v>D</v>
      </c>
      <c r="S28" s="36" t="str">
        <f t="shared" si="2"/>
        <v>Trung bình yếu</v>
      </c>
      <c r="T28" s="37" t="str">
        <f t="shared" si="3"/>
        <v/>
      </c>
      <c r="U28" s="38" t="s">
        <v>552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52</v>
      </c>
      <c r="C29" s="27" t="s">
        <v>607</v>
      </c>
      <c r="D29" s="28" t="s">
        <v>100</v>
      </c>
      <c r="E29" s="29" t="s">
        <v>101</v>
      </c>
      <c r="F29" s="30" t="s">
        <v>608</v>
      </c>
      <c r="G29" s="27" t="s">
        <v>53</v>
      </c>
      <c r="H29" s="31">
        <v>7</v>
      </c>
      <c r="I29" s="31">
        <v>9</v>
      </c>
      <c r="J29" s="31">
        <v>7</v>
      </c>
      <c r="K29" s="31" t="s">
        <v>29</v>
      </c>
      <c r="L29" s="39"/>
      <c r="M29" s="39"/>
      <c r="N29" s="39"/>
      <c r="O29" s="99"/>
      <c r="P29" s="33">
        <v>5.5</v>
      </c>
      <c r="Q29" s="34">
        <f t="shared" si="0"/>
        <v>6.2</v>
      </c>
      <c r="R29" s="35" t="str">
        <f t="shared" si="1"/>
        <v>C</v>
      </c>
      <c r="S29" s="36" t="str">
        <f t="shared" si="2"/>
        <v>Trung bình</v>
      </c>
      <c r="T29" s="37" t="str">
        <f t="shared" si="3"/>
        <v/>
      </c>
      <c r="U29" s="38" t="s">
        <v>552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46</v>
      </c>
      <c r="C30" s="27" t="s">
        <v>609</v>
      </c>
      <c r="D30" s="28" t="s">
        <v>610</v>
      </c>
      <c r="E30" s="29" t="s">
        <v>94</v>
      </c>
      <c r="F30" s="30" t="s">
        <v>611</v>
      </c>
      <c r="G30" s="27" t="s">
        <v>54</v>
      </c>
      <c r="H30" s="31">
        <v>9</v>
      </c>
      <c r="I30" s="31">
        <v>10</v>
      </c>
      <c r="J30" s="31">
        <v>7</v>
      </c>
      <c r="K30" s="31" t="s">
        <v>29</v>
      </c>
      <c r="L30" s="39"/>
      <c r="M30" s="39"/>
      <c r="N30" s="39"/>
      <c r="O30" s="99"/>
      <c r="P30" s="33">
        <v>2.5</v>
      </c>
      <c r="Q30" s="34">
        <f t="shared" si="0"/>
        <v>4.4000000000000004</v>
      </c>
      <c r="R30" s="35" t="str">
        <f t="shared" si="1"/>
        <v>D</v>
      </c>
      <c r="S30" s="36" t="str">
        <f t="shared" si="2"/>
        <v>Trung bình yếu</v>
      </c>
      <c r="T30" s="37" t="str">
        <f t="shared" si="3"/>
        <v/>
      </c>
      <c r="U30" s="38" t="s">
        <v>552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43</v>
      </c>
      <c r="C31" s="27" t="s">
        <v>612</v>
      </c>
      <c r="D31" s="28" t="s">
        <v>613</v>
      </c>
      <c r="E31" s="29" t="s">
        <v>90</v>
      </c>
      <c r="F31" s="30" t="s">
        <v>614</v>
      </c>
      <c r="G31" s="27" t="s">
        <v>54</v>
      </c>
      <c r="H31" s="31">
        <v>9</v>
      </c>
      <c r="I31" s="31">
        <v>8</v>
      </c>
      <c r="J31" s="31">
        <v>8</v>
      </c>
      <c r="K31" s="31" t="s">
        <v>29</v>
      </c>
      <c r="L31" s="39"/>
      <c r="M31" s="39"/>
      <c r="N31" s="39"/>
      <c r="O31" s="99"/>
      <c r="P31" s="33">
        <v>0.5</v>
      </c>
      <c r="Q31" s="34">
        <f t="shared" si="0"/>
        <v>2.9</v>
      </c>
      <c r="R31" s="35" t="str">
        <f t="shared" si="1"/>
        <v>F</v>
      </c>
      <c r="S31" s="36" t="str">
        <f t="shared" si="2"/>
        <v>Kém</v>
      </c>
      <c r="T31" s="37" t="str">
        <f t="shared" si="3"/>
        <v/>
      </c>
      <c r="U31" s="38" t="s">
        <v>552</v>
      </c>
      <c r="V31" s="3"/>
      <c r="W31" s="25"/>
      <c r="X31" s="76" t="str">
        <f t="shared" si="4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45</v>
      </c>
      <c r="C32" s="27" t="s">
        <v>615</v>
      </c>
      <c r="D32" s="28" t="s">
        <v>93</v>
      </c>
      <c r="E32" s="29" t="s">
        <v>616</v>
      </c>
      <c r="F32" s="30" t="s">
        <v>617</v>
      </c>
      <c r="G32" s="27" t="s">
        <v>54</v>
      </c>
      <c r="H32" s="31">
        <v>8</v>
      </c>
      <c r="I32" s="31">
        <v>9</v>
      </c>
      <c r="J32" s="31">
        <v>7</v>
      </c>
      <c r="K32" s="31" t="s">
        <v>29</v>
      </c>
      <c r="L32" s="39"/>
      <c r="M32" s="39"/>
      <c r="N32" s="39"/>
      <c r="O32" s="99"/>
      <c r="P32" s="33">
        <v>0</v>
      </c>
      <c r="Q32" s="34">
        <f t="shared" si="0"/>
        <v>2.4</v>
      </c>
      <c r="R32" s="35" t="str">
        <f t="shared" si="1"/>
        <v>F</v>
      </c>
      <c r="S32" s="36" t="str">
        <f t="shared" si="2"/>
        <v>Kém</v>
      </c>
      <c r="T32" s="37" t="str">
        <f t="shared" si="3"/>
        <v/>
      </c>
      <c r="U32" s="38" t="s">
        <v>552</v>
      </c>
      <c r="V32" s="3"/>
      <c r="W32" s="25"/>
      <c r="X32" s="76" t="str">
        <f t="shared" si="4"/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42</v>
      </c>
      <c r="C33" s="27" t="s">
        <v>618</v>
      </c>
      <c r="D33" s="28" t="s">
        <v>619</v>
      </c>
      <c r="E33" s="29" t="s">
        <v>90</v>
      </c>
      <c r="F33" s="30" t="s">
        <v>620</v>
      </c>
      <c r="G33" s="27" t="s">
        <v>53</v>
      </c>
      <c r="H33" s="31">
        <v>9</v>
      </c>
      <c r="I33" s="31">
        <v>9</v>
      </c>
      <c r="J33" s="31">
        <v>7</v>
      </c>
      <c r="K33" s="31" t="s">
        <v>29</v>
      </c>
      <c r="L33" s="39"/>
      <c r="M33" s="39"/>
      <c r="N33" s="39"/>
      <c r="O33" s="99"/>
      <c r="P33" s="33">
        <v>3.5</v>
      </c>
      <c r="Q33" s="34">
        <f t="shared" si="0"/>
        <v>5</v>
      </c>
      <c r="R33" s="35" t="str">
        <f t="shared" si="1"/>
        <v>D+</v>
      </c>
      <c r="S33" s="36" t="str">
        <f t="shared" si="2"/>
        <v>Trung bình yếu</v>
      </c>
      <c r="T33" s="37" t="str">
        <f t="shared" si="3"/>
        <v/>
      </c>
      <c r="U33" s="38" t="s">
        <v>552</v>
      </c>
      <c r="V33" s="3"/>
      <c r="W33" s="25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37</v>
      </c>
      <c r="C34" s="27" t="s">
        <v>621</v>
      </c>
      <c r="D34" s="28" t="s">
        <v>61</v>
      </c>
      <c r="E34" s="29" t="s">
        <v>86</v>
      </c>
      <c r="F34" s="30" t="s">
        <v>622</v>
      </c>
      <c r="G34" s="27" t="s">
        <v>54</v>
      </c>
      <c r="H34" s="31">
        <v>9</v>
      </c>
      <c r="I34" s="31">
        <v>9</v>
      </c>
      <c r="J34" s="31">
        <v>7</v>
      </c>
      <c r="K34" s="31" t="s">
        <v>29</v>
      </c>
      <c r="L34" s="39"/>
      <c r="M34" s="39"/>
      <c r="N34" s="39"/>
      <c r="O34" s="99"/>
      <c r="P34" s="33">
        <v>0</v>
      </c>
      <c r="Q34" s="34">
        <f t="shared" si="0"/>
        <v>2.5</v>
      </c>
      <c r="R34" s="35" t="str">
        <f t="shared" si="1"/>
        <v>F</v>
      </c>
      <c r="S34" s="36" t="str">
        <f t="shared" si="2"/>
        <v>Kém</v>
      </c>
      <c r="T34" s="37" t="str">
        <f t="shared" si="3"/>
        <v/>
      </c>
      <c r="U34" s="38" t="s">
        <v>552</v>
      </c>
      <c r="V34" s="3"/>
      <c r="W34" s="25"/>
      <c r="X34" s="76" t="str">
        <f t="shared" si="4"/>
        <v>Học lại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55</v>
      </c>
      <c r="C35" s="27" t="s">
        <v>623</v>
      </c>
      <c r="D35" s="28" t="s">
        <v>624</v>
      </c>
      <c r="E35" s="29" t="s">
        <v>102</v>
      </c>
      <c r="F35" s="30" t="s">
        <v>625</v>
      </c>
      <c r="G35" s="27" t="s">
        <v>58</v>
      </c>
      <c r="H35" s="31">
        <v>9</v>
      </c>
      <c r="I35" s="31">
        <v>9</v>
      </c>
      <c r="J35" s="31">
        <v>4</v>
      </c>
      <c r="K35" s="31" t="s">
        <v>29</v>
      </c>
      <c r="L35" s="39"/>
      <c r="M35" s="39"/>
      <c r="N35" s="39"/>
      <c r="O35" s="99"/>
      <c r="P35" s="33">
        <v>2</v>
      </c>
      <c r="Q35" s="34">
        <f t="shared" si="0"/>
        <v>3.6</v>
      </c>
      <c r="R35" s="35" t="str">
        <f t="shared" si="1"/>
        <v>F</v>
      </c>
      <c r="S35" s="36" t="str">
        <f t="shared" si="2"/>
        <v>Kém</v>
      </c>
      <c r="T35" s="37" t="str">
        <f t="shared" si="3"/>
        <v/>
      </c>
      <c r="U35" s="38" t="s">
        <v>552</v>
      </c>
      <c r="V35" s="3"/>
      <c r="W35" s="25"/>
      <c r="X35" s="76" t="str">
        <f t="shared" si="4"/>
        <v>Học lại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58</v>
      </c>
      <c r="C36" s="27" t="s">
        <v>626</v>
      </c>
      <c r="D36" s="28" t="s">
        <v>107</v>
      </c>
      <c r="E36" s="29" t="s">
        <v>105</v>
      </c>
      <c r="F36" s="30" t="s">
        <v>627</v>
      </c>
      <c r="G36" s="27" t="s">
        <v>58</v>
      </c>
      <c r="H36" s="31">
        <v>9</v>
      </c>
      <c r="I36" s="31">
        <v>9</v>
      </c>
      <c r="J36" s="31">
        <v>4</v>
      </c>
      <c r="K36" s="31" t="s">
        <v>29</v>
      </c>
      <c r="L36" s="39"/>
      <c r="M36" s="39"/>
      <c r="N36" s="39"/>
      <c r="O36" s="99"/>
      <c r="P36" s="33">
        <v>6</v>
      </c>
      <c r="Q36" s="34">
        <f t="shared" si="0"/>
        <v>6.4</v>
      </c>
      <c r="R36" s="35" t="str">
        <f t="shared" si="1"/>
        <v>C</v>
      </c>
      <c r="S36" s="36" t="str">
        <f t="shared" si="2"/>
        <v>Trung bình</v>
      </c>
      <c r="T36" s="37" t="str">
        <f t="shared" si="3"/>
        <v/>
      </c>
      <c r="U36" s="38" t="s">
        <v>552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44</v>
      </c>
      <c r="C37" s="27" t="s">
        <v>628</v>
      </c>
      <c r="D37" s="28" t="s">
        <v>91</v>
      </c>
      <c r="E37" s="29" t="s">
        <v>90</v>
      </c>
      <c r="F37" s="30" t="s">
        <v>629</v>
      </c>
      <c r="G37" s="27" t="s">
        <v>92</v>
      </c>
      <c r="H37" s="31">
        <v>9</v>
      </c>
      <c r="I37" s="31">
        <v>9</v>
      </c>
      <c r="J37" s="31">
        <v>7</v>
      </c>
      <c r="K37" s="31" t="s">
        <v>29</v>
      </c>
      <c r="L37" s="39"/>
      <c r="M37" s="39"/>
      <c r="N37" s="39"/>
      <c r="O37" s="99"/>
      <c r="P37" s="33">
        <v>3.5</v>
      </c>
      <c r="Q37" s="34">
        <f t="shared" si="0"/>
        <v>5</v>
      </c>
      <c r="R37" s="35" t="str">
        <f t="shared" si="1"/>
        <v>D+</v>
      </c>
      <c r="S37" s="36" t="str">
        <f t="shared" si="2"/>
        <v>Trung bình yếu</v>
      </c>
      <c r="T37" s="37" t="str">
        <f t="shared" si="3"/>
        <v/>
      </c>
      <c r="U37" s="38" t="s">
        <v>552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70</v>
      </c>
      <c r="C38" s="27" t="s">
        <v>630</v>
      </c>
      <c r="D38" s="28" t="s">
        <v>631</v>
      </c>
      <c r="E38" s="29" t="s">
        <v>117</v>
      </c>
      <c r="F38" s="30" t="s">
        <v>632</v>
      </c>
      <c r="G38" s="27" t="s">
        <v>633</v>
      </c>
      <c r="H38" s="31">
        <v>7</v>
      </c>
      <c r="I38" s="31">
        <v>8</v>
      </c>
      <c r="J38" s="31">
        <v>8</v>
      </c>
      <c r="K38" s="31" t="s">
        <v>29</v>
      </c>
      <c r="L38" s="39"/>
      <c r="M38" s="39"/>
      <c r="N38" s="39"/>
      <c r="O38" s="99"/>
      <c r="P38" s="33">
        <v>2.5</v>
      </c>
      <c r="Q38" s="34">
        <f t="shared" si="0"/>
        <v>4.0999999999999996</v>
      </c>
      <c r="R38" s="35" t="str">
        <f t="shared" si="1"/>
        <v>D</v>
      </c>
      <c r="S38" s="36" t="str">
        <f t="shared" si="2"/>
        <v>Trung bình yếu</v>
      </c>
      <c r="T38" s="37" t="str">
        <f t="shared" si="3"/>
        <v/>
      </c>
      <c r="U38" s="38" t="s">
        <v>552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49</v>
      </c>
      <c r="C39" s="27" t="s">
        <v>634</v>
      </c>
      <c r="D39" s="28" t="s">
        <v>97</v>
      </c>
      <c r="E39" s="29" t="s">
        <v>98</v>
      </c>
      <c r="F39" s="30" t="s">
        <v>635</v>
      </c>
      <c r="G39" s="27" t="s">
        <v>54</v>
      </c>
      <c r="H39" s="31">
        <v>8</v>
      </c>
      <c r="I39" s="31">
        <v>9</v>
      </c>
      <c r="J39" s="31">
        <v>6</v>
      </c>
      <c r="K39" s="31" t="s">
        <v>29</v>
      </c>
      <c r="L39" s="39"/>
      <c r="M39" s="39"/>
      <c r="N39" s="39"/>
      <c r="O39" s="99"/>
      <c r="P39" s="33">
        <v>0.5</v>
      </c>
      <c r="Q39" s="34">
        <f t="shared" si="0"/>
        <v>2.7</v>
      </c>
      <c r="R39" s="35" t="str">
        <f t="shared" si="1"/>
        <v>F</v>
      </c>
      <c r="S39" s="36" t="str">
        <f t="shared" si="2"/>
        <v>Kém</v>
      </c>
      <c r="T39" s="37" t="str">
        <f t="shared" si="3"/>
        <v/>
      </c>
      <c r="U39" s="38" t="s">
        <v>552</v>
      </c>
      <c r="V39" s="3"/>
      <c r="W39" s="25"/>
      <c r="X39" s="76" t="str">
        <f t="shared" si="4"/>
        <v>Học lại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54</v>
      </c>
      <c r="C40" s="27" t="s">
        <v>636</v>
      </c>
      <c r="D40" s="28" t="s">
        <v>104</v>
      </c>
      <c r="E40" s="29" t="s">
        <v>102</v>
      </c>
      <c r="F40" s="30" t="s">
        <v>637</v>
      </c>
      <c r="G40" s="27" t="s">
        <v>52</v>
      </c>
      <c r="H40" s="31">
        <v>8</v>
      </c>
      <c r="I40" s="31">
        <v>9</v>
      </c>
      <c r="J40" s="31">
        <v>7</v>
      </c>
      <c r="K40" s="31" t="s">
        <v>29</v>
      </c>
      <c r="L40" s="39"/>
      <c r="M40" s="39"/>
      <c r="N40" s="39"/>
      <c r="O40" s="99"/>
      <c r="P40" s="33">
        <v>1.5</v>
      </c>
      <c r="Q40" s="34">
        <f t="shared" si="0"/>
        <v>3.5</v>
      </c>
      <c r="R40" s="35" t="str">
        <f t="shared" si="1"/>
        <v>F</v>
      </c>
      <c r="S40" s="36" t="str">
        <f t="shared" si="2"/>
        <v>Kém</v>
      </c>
      <c r="T40" s="37" t="str">
        <f t="shared" si="3"/>
        <v/>
      </c>
      <c r="U40" s="38" t="s">
        <v>552</v>
      </c>
      <c r="V40" s="3"/>
      <c r="W40" s="25"/>
      <c r="X40" s="76" t="str">
        <f t="shared" si="4"/>
        <v>Học lại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69</v>
      </c>
      <c r="C41" s="27" t="s">
        <v>638</v>
      </c>
      <c r="D41" s="28" t="s">
        <v>639</v>
      </c>
      <c r="E41" s="29" t="s">
        <v>116</v>
      </c>
      <c r="F41" s="30" t="s">
        <v>640</v>
      </c>
      <c r="G41" s="27" t="s">
        <v>52</v>
      </c>
      <c r="H41" s="31">
        <v>8</v>
      </c>
      <c r="I41" s="31">
        <v>9</v>
      </c>
      <c r="J41" s="31">
        <v>7</v>
      </c>
      <c r="K41" s="31" t="s">
        <v>29</v>
      </c>
      <c r="L41" s="39"/>
      <c r="M41" s="39"/>
      <c r="N41" s="39"/>
      <c r="O41" s="99"/>
      <c r="P41" s="33">
        <v>5.5</v>
      </c>
      <c r="Q41" s="34">
        <f t="shared" si="0"/>
        <v>6.3</v>
      </c>
      <c r="R41" s="35" t="str">
        <f t="shared" si="1"/>
        <v>C</v>
      </c>
      <c r="S41" s="36" t="str">
        <f t="shared" si="2"/>
        <v>Trung bình</v>
      </c>
      <c r="T41" s="37" t="str">
        <f t="shared" si="3"/>
        <v/>
      </c>
      <c r="U41" s="38" t="s">
        <v>552</v>
      </c>
      <c r="V41" s="3"/>
      <c r="W41" s="25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11</v>
      </c>
      <c r="C42" s="27" t="s">
        <v>641</v>
      </c>
      <c r="D42" s="28" t="s">
        <v>642</v>
      </c>
      <c r="E42" s="29" t="s">
        <v>59</v>
      </c>
      <c r="F42" s="30" t="s">
        <v>60</v>
      </c>
      <c r="G42" s="27" t="s">
        <v>54</v>
      </c>
      <c r="H42" s="31">
        <v>9</v>
      </c>
      <c r="I42" s="31">
        <v>9</v>
      </c>
      <c r="J42" s="31">
        <v>9</v>
      </c>
      <c r="K42" s="31" t="s">
        <v>29</v>
      </c>
      <c r="L42" s="39"/>
      <c r="M42" s="39"/>
      <c r="N42" s="39"/>
      <c r="O42" s="99"/>
      <c r="P42" s="33">
        <v>6</v>
      </c>
      <c r="Q42" s="34">
        <f t="shared" si="0"/>
        <v>6.9</v>
      </c>
      <c r="R42" s="35" t="str">
        <f t="shared" si="1"/>
        <v>C+</v>
      </c>
      <c r="S42" s="36" t="str">
        <f t="shared" si="2"/>
        <v>Trung bình</v>
      </c>
      <c r="T42" s="37" t="str">
        <f t="shared" si="3"/>
        <v/>
      </c>
      <c r="U42" s="38" t="s">
        <v>643</v>
      </c>
      <c r="V42" s="3"/>
      <c r="W42" s="25"/>
      <c r="X42" s="76" t="str">
        <f t="shared" si="4"/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21</v>
      </c>
      <c r="C43" s="27" t="s">
        <v>644</v>
      </c>
      <c r="D43" s="28" t="s">
        <v>645</v>
      </c>
      <c r="E43" s="29" t="s">
        <v>646</v>
      </c>
      <c r="F43" s="30" t="s">
        <v>647</v>
      </c>
      <c r="G43" s="27" t="s">
        <v>54</v>
      </c>
      <c r="H43" s="31">
        <v>9</v>
      </c>
      <c r="I43" s="31">
        <v>9</v>
      </c>
      <c r="J43" s="31">
        <v>8</v>
      </c>
      <c r="K43" s="31" t="s">
        <v>29</v>
      </c>
      <c r="L43" s="39"/>
      <c r="M43" s="39"/>
      <c r="N43" s="39"/>
      <c r="O43" s="99"/>
      <c r="P43" s="33">
        <v>7</v>
      </c>
      <c r="Q43" s="34">
        <f t="shared" si="0"/>
        <v>7.5</v>
      </c>
      <c r="R43" s="35" t="str">
        <f t="shared" si="1"/>
        <v>B</v>
      </c>
      <c r="S43" s="36" t="str">
        <f t="shared" si="2"/>
        <v>Khá</v>
      </c>
      <c r="T43" s="37" t="str">
        <f t="shared" si="3"/>
        <v/>
      </c>
      <c r="U43" s="38" t="s">
        <v>643</v>
      </c>
      <c r="V43" s="3"/>
      <c r="W43" s="25"/>
      <c r="X43" s="76" t="str">
        <f t="shared" si="4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28</v>
      </c>
      <c r="C44" s="27" t="s">
        <v>648</v>
      </c>
      <c r="D44" s="28" t="s">
        <v>649</v>
      </c>
      <c r="E44" s="29" t="s">
        <v>78</v>
      </c>
      <c r="F44" s="30" t="s">
        <v>650</v>
      </c>
      <c r="G44" s="27" t="s">
        <v>54</v>
      </c>
      <c r="H44" s="31">
        <v>9</v>
      </c>
      <c r="I44" s="31">
        <v>9</v>
      </c>
      <c r="J44" s="31">
        <v>9</v>
      </c>
      <c r="K44" s="31" t="s">
        <v>29</v>
      </c>
      <c r="L44" s="39"/>
      <c r="M44" s="39"/>
      <c r="N44" s="39"/>
      <c r="O44" s="99"/>
      <c r="P44" s="33">
        <v>4.5</v>
      </c>
      <c r="Q44" s="34">
        <f t="shared" si="0"/>
        <v>5.9</v>
      </c>
      <c r="R44" s="35" t="str">
        <f t="shared" si="1"/>
        <v>C</v>
      </c>
      <c r="S44" s="36" t="str">
        <f t="shared" si="2"/>
        <v>Trung bình</v>
      </c>
      <c r="T44" s="37" t="str">
        <f t="shared" si="3"/>
        <v/>
      </c>
      <c r="U44" s="38" t="s">
        <v>643</v>
      </c>
      <c r="V44" s="3"/>
      <c r="W44" s="25"/>
      <c r="X44" s="76" t="str">
        <f t="shared" si="4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20</v>
      </c>
      <c r="C45" s="27" t="s">
        <v>651</v>
      </c>
      <c r="D45" s="28" t="s">
        <v>652</v>
      </c>
      <c r="E45" s="29" t="s">
        <v>71</v>
      </c>
      <c r="F45" s="30" t="s">
        <v>72</v>
      </c>
      <c r="G45" s="27" t="s">
        <v>54</v>
      </c>
      <c r="H45" s="31">
        <v>9</v>
      </c>
      <c r="I45" s="31">
        <v>9</v>
      </c>
      <c r="J45" s="31">
        <v>9</v>
      </c>
      <c r="K45" s="31" t="s">
        <v>29</v>
      </c>
      <c r="L45" s="39"/>
      <c r="M45" s="39"/>
      <c r="N45" s="39"/>
      <c r="O45" s="99"/>
      <c r="P45" s="33">
        <v>0.5</v>
      </c>
      <c r="Q45" s="34">
        <f t="shared" si="0"/>
        <v>3.1</v>
      </c>
      <c r="R45" s="35" t="str">
        <f t="shared" si="1"/>
        <v>F</v>
      </c>
      <c r="S45" s="36" t="str">
        <f t="shared" si="2"/>
        <v>Kém</v>
      </c>
      <c r="T45" s="37" t="str">
        <f t="shared" si="3"/>
        <v/>
      </c>
      <c r="U45" s="38" t="s">
        <v>643</v>
      </c>
      <c r="V45" s="3"/>
      <c r="W45" s="25"/>
      <c r="X45" s="76" t="str">
        <f t="shared" si="4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33</v>
      </c>
      <c r="C46" s="27" t="s">
        <v>653</v>
      </c>
      <c r="D46" s="28" t="s">
        <v>654</v>
      </c>
      <c r="E46" s="29" t="s">
        <v>83</v>
      </c>
      <c r="F46" s="30" t="s">
        <v>85</v>
      </c>
      <c r="G46" s="27" t="s">
        <v>54</v>
      </c>
      <c r="H46" s="31">
        <v>9</v>
      </c>
      <c r="I46" s="31">
        <v>8</v>
      </c>
      <c r="J46" s="31">
        <v>7</v>
      </c>
      <c r="K46" s="31" t="s">
        <v>29</v>
      </c>
      <c r="L46" s="39"/>
      <c r="M46" s="39"/>
      <c r="N46" s="39"/>
      <c r="O46" s="99"/>
      <c r="P46" s="33">
        <v>2</v>
      </c>
      <c r="Q46" s="34">
        <f t="shared" si="0"/>
        <v>3.8</v>
      </c>
      <c r="R46" s="35" t="str">
        <f t="shared" si="1"/>
        <v>F</v>
      </c>
      <c r="S46" s="36" t="str">
        <f t="shared" si="2"/>
        <v>Kém</v>
      </c>
      <c r="T46" s="37" t="str">
        <f t="shared" si="3"/>
        <v/>
      </c>
      <c r="U46" s="38" t="s">
        <v>643</v>
      </c>
      <c r="V46" s="3"/>
      <c r="W46" s="25"/>
      <c r="X46" s="76" t="str">
        <f t="shared" si="4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26</v>
      </c>
      <c r="C47" s="27" t="s">
        <v>655</v>
      </c>
      <c r="D47" s="28" t="s">
        <v>76</v>
      </c>
      <c r="E47" s="29" t="s">
        <v>75</v>
      </c>
      <c r="F47" s="30" t="s">
        <v>656</v>
      </c>
      <c r="G47" s="27" t="s">
        <v>54</v>
      </c>
      <c r="H47" s="31">
        <v>8</v>
      </c>
      <c r="I47" s="31">
        <v>8</v>
      </c>
      <c r="J47" s="31">
        <v>7</v>
      </c>
      <c r="K47" s="31" t="s">
        <v>29</v>
      </c>
      <c r="L47" s="39"/>
      <c r="M47" s="39"/>
      <c r="N47" s="39"/>
      <c r="O47" s="99"/>
      <c r="P47" s="33">
        <v>1.5</v>
      </c>
      <c r="Q47" s="34">
        <f t="shared" si="0"/>
        <v>3.4</v>
      </c>
      <c r="R47" s="35" t="str">
        <f t="shared" si="1"/>
        <v>F</v>
      </c>
      <c r="S47" s="36" t="str">
        <f t="shared" si="2"/>
        <v>Kém</v>
      </c>
      <c r="T47" s="37" t="str">
        <f t="shared" si="3"/>
        <v/>
      </c>
      <c r="U47" s="38" t="s">
        <v>643</v>
      </c>
      <c r="V47" s="3"/>
      <c r="W47" s="25"/>
      <c r="X47" s="76" t="str">
        <f t="shared" si="4"/>
        <v>Học lại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</v>
      </c>
      <c r="C48" s="27" t="s">
        <v>657</v>
      </c>
      <c r="D48" s="28" t="s">
        <v>658</v>
      </c>
      <c r="E48" s="29" t="s">
        <v>50</v>
      </c>
      <c r="F48" s="30" t="s">
        <v>659</v>
      </c>
      <c r="G48" s="27" t="s">
        <v>54</v>
      </c>
      <c r="H48" s="31">
        <v>8</v>
      </c>
      <c r="I48" s="31">
        <v>9</v>
      </c>
      <c r="J48" s="31">
        <v>7</v>
      </c>
      <c r="K48" s="31" t="s">
        <v>29</v>
      </c>
      <c r="L48" s="39"/>
      <c r="M48" s="39"/>
      <c r="N48" s="39"/>
      <c r="O48" s="99"/>
      <c r="P48" s="33">
        <v>1.5</v>
      </c>
      <c r="Q48" s="34">
        <f t="shared" si="0"/>
        <v>3.5</v>
      </c>
      <c r="R48" s="35" t="str">
        <f t="shared" si="1"/>
        <v>F</v>
      </c>
      <c r="S48" s="36" t="str">
        <f t="shared" si="2"/>
        <v>Kém</v>
      </c>
      <c r="T48" s="37" t="str">
        <f t="shared" si="3"/>
        <v/>
      </c>
      <c r="U48" s="38" t="s">
        <v>643</v>
      </c>
      <c r="V48" s="3"/>
      <c r="W48" s="25"/>
      <c r="X48" s="76" t="str">
        <f t="shared" si="4"/>
        <v>Học lại</v>
      </c>
      <c r="Y48" s="77"/>
      <c r="Z48" s="77"/>
      <c r="AA48" s="108"/>
      <c r="AB48" s="66"/>
      <c r="AC48" s="66"/>
      <c r="AD48" s="66"/>
      <c r="AE48" s="78"/>
      <c r="AF48" s="66"/>
      <c r="AG48" s="79"/>
      <c r="AH48" s="80"/>
      <c r="AI48" s="79"/>
      <c r="AJ48" s="80"/>
      <c r="AK48" s="79"/>
      <c r="AL48" s="66"/>
      <c r="AM48" s="78"/>
    </row>
    <row r="49" spans="2:39" ht="30" customHeight="1">
      <c r="B49" s="26">
        <v>7</v>
      </c>
      <c r="C49" s="27" t="s">
        <v>660</v>
      </c>
      <c r="D49" s="28" t="s">
        <v>661</v>
      </c>
      <c r="E49" s="29" t="s">
        <v>662</v>
      </c>
      <c r="F49" s="30" t="s">
        <v>663</v>
      </c>
      <c r="G49" s="27" t="s">
        <v>52</v>
      </c>
      <c r="H49" s="31">
        <v>8</v>
      </c>
      <c r="I49" s="31">
        <v>9</v>
      </c>
      <c r="J49" s="31">
        <v>6</v>
      </c>
      <c r="K49" s="31" t="s">
        <v>29</v>
      </c>
      <c r="L49" s="39"/>
      <c r="M49" s="39"/>
      <c r="N49" s="39"/>
      <c r="O49" s="99"/>
      <c r="P49" s="33">
        <v>1.5</v>
      </c>
      <c r="Q49" s="34">
        <f t="shared" si="0"/>
        <v>3.4</v>
      </c>
      <c r="R49" s="35" t="str">
        <f t="shared" si="1"/>
        <v>F</v>
      </c>
      <c r="S49" s="36" t="str">
        <f t="shared" si="2"/>
        <v>Kém</v>
      </c>
      <c r="T49" s="37" t="str">
        <f t="shared" si="3"/>
        <v/>
      </c>
      <c r="U49" s="38" t="s">
        <v>643</v>
      </c>
      <c r="V49" s="3"/>
      <c r="W49" s="25"/>
      <c r="X49" s="76" t="str">
        <f t="shared" si="4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14</v>
      </c>
      <c r="C50" s="27" t="s">
        <v>664</v>
      </c>
      <c r="D50" s="28" t="s">
        <v>665</v>
      </c>
      <c r="E50" s="29" t="s">
        <v>65</v>
      </c>
      <c r="F50" s="30" t="s">
        <v>66</v>
      </c>
      <c r="G50" s="27" t="s">
        <v>52</v>
      </c>
      <c r="H50" s="31">
        <v>9</v>
      </c>
      <c r="I50" s="31">
        <v>9</v>
      </c>
      <c r="J50" s="31">
        <v>7</v>
      </c>
      <c r="K50" s="31" t="s">
        <v>29</v>
      </c>
      <c r="L50" s="39"/>
      <c r="M50" s="39"/>
      <c r="N50" s="39"/>
      <c r="O50" s="99"/>
      <c r="P50" s="33">
        <v>1</v>
      </c>
      <c r="Q50" s="34">
        <f t="shared" si="0"/>
        <v>3.2</v>
      </c>
      <c r="R50" s="35" t="str">
        <f t="shared" si="1"/>
        <v>F</v>
      </c>
      <c r="S50" s="36" t="str">
        <f t="shared" si="2"/>
        <v>Kém</v>
      </c>
      <c r="T50" s="37" t="str">
        <f t="shared" si="3"/>
        <v/>
      </c>
      <c r="U50" s="38" t="s">
        <v>643</v>
      </c>
      <c r="V50" s="3"/>
      <c r="W50" s="25"/>
      <c r="X50" s="76" t="str">
        <f t="shared" si="4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16</v>
      </c>
      <c r="C51" s="27" t="s">
        <v>666</v>
      </c>
      <c r="D51" s="28" t="s">
        <v>67</v>
      </c>
      <c r="E51" s="29" t="s">
        <v>68</v>
      </c>
      <c r="F51" s="30" t="s">
        <v>69</v>
      </c>
      <c r="G51" s="27" t="s">
        <v>52</v>
      </c>
      <c r="H51" s="31">
        <v>8</v>
      </c>
      <c r="I51" s="31">
        <v>10</v>
      </c>
      <c r="J51" s="31">
        <v>7</v>
      </c>
      <c r="K51" s="31" t="s">
        <v>29</v>
      </c>
      <c r="L51" s="39"/>
      <c r="M51" s="39"/>
      <c r="N51" s="39"/>
      <c r="O51" s="99"/>
      <c r="P51" s="33">
        <v>8.5</v>
      </c>
      <c r="Q51" s="34">
        <f t="shared" si="0"/>
        <v>8.5</v>
      </c>
      <c r="R51" s="35" t="str">
        <f t="shared" si="1"/>
        <v>A</v>
      </c>
      <c r="S51" s="36" t="str">
        <f t="shared" si="2"/>
        <v>Giỏi</v>
      </c>
      <c r="T51" s="37" t="str">
        <f t="shared" si="3"/>
        <v/>
      </c>
      <c r="U51" s="38" t="s">
        <v>643</v>
      </c>
      <c r="V51" s="3"/>
      <c r="W51" s="25"/>
      <c r="X51" s="76" t="str">
        <f t="shared" si="4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25</v>
      </c>
      <c r="C52" s="27" t="s">
        <v>667</v>
      </c>
      <c r="D52" s="28" t="s">
        <v>668</v>
      </c>
      <c r="E52" s="29" t="s">
        <v>75</v>
      </c>
      <c r="F52" s="30" t="s">
        <v>669</v>
      </c>
      <c r="G52" s="27" t="s">
        <v>52</v>
      </c>
      <c r="H52" s="31">
        <v>9</v>
      </c>
      <c r="I52" s="31">
        <v>8</v>
      </c>
      <c r="J52" s="31">
        <v>6</v>
      </c>
      <c r="K52" s="31" t="s">
        <v>29</v>
      </c>
      <c r="L52" s="39"/>
      <c r="M52" s="39"/>
      <c r="N52" s="39"/>
      <c r="O52" s="99"/>
      <c r="P52" s="33">
        <v>3</v>
      </c>
      <c r="Q52" s="34">
        <f t="shared" si="0"/>
        <v>4.4000000000000004</v>
      </c>
      <c r="R52" s="35" t="str">
        <f t="shared" si="1"/>
        <v>D</v>
      </c>
      <c r="S52" s="36" t="str">
        <f t="shared" si="2"/>
        <v>Trung bình yếu</v>
      </c>
      <c r="T52" s="37" t="str">
        <f t="shared" si="3"/>
        <v/>
      </c>
      <c r="U52" s="38" t="s">
        <v>643</v>
      </c>
      <c r="V52" s="3"/>
      <c r="W52" s="25"/>
      <c r="X52" s="76" t="str">
        <f t="shared" si="4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1</v>
      </c>
      <c r="C53" s="27" t="s">
        <v>670</v>
      </c>
      <c r="D53" s="28" t="s">
        <v>671</v>
      </c>
      <c r="E53" s="29" t="s">
        <v>50</v>
      </c>
      <c r="F53" s="30" t="s">
        <v>51</v>
      </c>
      <c r="G53" s="27" t="s">
        <v>52</v>
      </c>
      <c r="H53" s="31">
        <v>8</v>
      </c>
      <c r="I53" s="31">
        <v>9</v>
      </c>
      <c r="J53" s="31">
        <v>8</v>
      </c>
      <c r="K53" s="31" t="s">
        <v>29</v>
      </c>
      <c r="L53" s="32"/>
      <c r="M53" s="32"/>
      <c r="N53" s="32"/>
      <c r="O53" s="99"/>
      <c r="P53" s="148">
        <v>4</v>
      </c>
      <c r="Q53" s="34">
        <f t="shared" si="0"/>
        <v>5.3</v>
      </c>
      <c r="R53" s="35" t="str">
        <f t="shared" si="1"/>
        <v>D+</v>
      </c>
      <c r="S53" s="35" t="str">
        <f t="shared" si="2"/>
        <v>Trung bình yếu</v>
      </c>
      <c r="T53" s="37" t="str">
        <f t="shared" si="3"/>
        <v/>
      </c>
      <c r="U53" s="38" t="s">
        <v>643</v>
      </c>
      <c r="V53" s="3"/>
      <c r="W53" s="25"/>
      <c r="X53" s="76" t="str">
        <f t="shared" si="4"/>
        <v>Đạt</v>
      </c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</row>
    <row r="54" spans="2:39" ht="30" customHeight="1">
      <c r="B54" s="26">
        <v>36</v>
      </c>
      <c r="C54" s="27" t="s">
        <v>672</v>
      </c>
      <c r="D54" s="28" t="s">
        <v>673</v>
      </c>
      <c r="E54" s="29" t="s">
        <v>86</v>
      </c>
      <c r="F54" s="30" t="s">
        <v>674</v>
      </c>
      <c r="G54" s="27" t="s">
        <v>54</v>
      </c>
      <c r="H54" s="31">
        <v>9</v>
      </c>
      <c r="I54" s="31">
        <v>10</v>
      </c>
      <c r="J54" s="31">
        <v>7</v>
      </c>
      <c r="K54" s="31" t="s">
        <v>29</v>
      </c>
      <c r="L54" s="39"/>
      <c r="M54" s="39"/>
      <c r="N54" s="39"/>
      <c r="O54" s="99"/>
      <c r="P54" s="33">
        <v>4</v>
      </c>
      <c r="Q54" s="34">
        <f t="shared" si="0"/>
        <v>5.4</v>
      </c>
      <c r="R54" s="35" t="str">
        <f t="shared" si="1"/>
        <v>D+</v>
      </c>
      <c r="S54" s="36" t="str">
        <f t="shared" si="2"/>
        <v>Trung bình yếu</v>
      </c>
      <c r="T54" s="37" t="str">
        <f t="shared" si="3"/>
        <v/>
      </c>
      <c r="U54" s="38" t="s">
        <v>643</v>
      </c>
      <c r="V54" s="3"/>
      <c r="W54" s="25"/>
      <c r="X54" s="76" t="str">
        <f t="shared" si="4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12</v>
      </c>
      <c r="C55" s="27" t="s">
        <v>675</v>
      </c>
      <c r="D55" s="28" t="s">
        <v>61</v>
      </c>
      <c r="E55" s="29" t="s">
        <v>59</v>
      </c>
      <c r="F55" s="30" t="s">
        <v>593</v>
      </c>
      <c r="G55" s="27" t="s">
        <v>53</v>
      </c>
      <c r="H55" s="31">
        <v>9</v>
      </c>
      <c r="I55" s="31">
        <v>10</v>
      </c>
      <c r="J55" s="31">
        <v>8</v>
      </c>
      <c r="K55" s="31" t="s">
        <v>29</v>
      </c>
      <c r="L55" s="39"/>
      <c r="M55" s="39"/>
      <c r="N55" s="39"/>
      <c r="O55" s="99"/>
      <c r="P55" s="33">
        <v>6</v>
      </c>
      <c r="Q55" s="34">
        <f t="shared" si="0"/>
        <v>6.9</v>
      </c>
      <c r="R55" s="35" t="str">
        <f t="shared" si="1"/>
        <v>C+</v>
      </c>
      <c r="S55" s="36" t="str">
        <f t="shared" si="2"/>
        <v>Trung bình</v>
      </c>
      <c r="T55" s="37" t="str">
        <f t="shared" si="3"/>
        <v/>
      </c>
      <c r="U55" s="38" t="s">
        <v>643</v>
      </c>
      <c r="V55" s="3"/>
      <c r="W55" s="25"/>
      <c r="X55" s="76" t="str">
        <f t="shared" si="4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5</v>
      </c>
      <c r="C56" s="27" t="s">
        <v>676</v>
      </c>
      <c r="D56" s="28" t="s">
        <v>677</v>
      </c>
      <c r="E56" s="29" t="s">
        <v>55</v>
      </c>
      <c r="F56" s="30" t="s">
        <v>678</v>
      </c>
      <c r="G56" s="27" t="s">
        <v>53</v>
      </c>
      <c r="H56" s="31">
        <v>8</v>
      </c>
      <c r="I56" s="31">
        <v>9</v>
      </c>
      <c r="J56" s="31">
        <v>7</v>
      </c>
      <c r="K56" s="31" t="s">
        <v>29</v>
      </c>
      <c r="L56" s="39"/>
      <c r="M56" s="39"/>
      <c r="N56" s="39"/>
      <c r="O56" s="99"/>
      <c r="P56" s="33">
        <v>3.5</v>
      </c>
      <c r="Q56" s="34">
        <f t="shared" si="0"/>
        <v>4.9000000000000004</v>
      </c>
      <c r="R56" s="35" t="str">
        <f t="shared" si="1"/>
        <v>D</v>
      </c>
      <c r="S56" s="36" t="str">
        <f t="shared" si="2"/>
        <v>Trung bình yếu</v>
      </c>
      <c r="T56" s="37" t="str">
        <f t="shared" si="3"/>
        <v/>
      </c>
      <c r="U56" s="38" t="s">
        <v>643</v>
      </c>
      <c r="V56" s="3"/>
      <c r="W56" s="25"/>
      <c r="X56" s="76" t="str">
        <f t="shared" si="4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22</v>
      </c>
      <c r="C57" s="27" t="s">
        <v>679</v>
      </c>
      <c r="D57" s="28" t="s">
        <v>73</v>
      </c>
      <c r="E57" s="29" t="s">
        <v>74</v>
      </c>
      <c r="F57" s="30" t="s">
        <v>680</v>
      </c>
      <c r="G57" s="27" t="s">
        <v>58</v>
      </c>
      <c r="H57" s="31">
        <v>8</v>
      </c>
      <c r="I57" s="31">
        <v>8</v>
      </c>
      <c r="J57" s="31">
        <v>7</v>
      </c>
      <c r="K57" s="31" t="s">
        <v>29</v>
      </c>
      <c r="L57" s="39"/>
      <c r="M57" s="39"/>
      <c r="N57" s="39"/>
      <c r="O57" s="99"/>
      <c r="P57" s="33">
        <v>0</v>
      </c>
      <c r="Q57" s="34">
        <f t="shared" si="0"/>
        <v>2.2999999999999998</v>
      </c>
      <c r="R57" s="35" t="str">
        <f t="shared" si="1"/>
        <v>F</v>
      </c>
      <c r="S57" s="36" t="str">
        <f t="shared" si="2"/>
        <v>Kém</v>
      </c>
      <c r="T57" s="37" t="str">
        <f t="shared" si="3"/>
        <v/>
      </c>
      <c r="U57" s="38" t="s">
        <v>643</v>
      </c>
      <c r="V57" s="3"/>
      <c r="W57" s="25"/>
      <c r="X57" s="76" t="str">
        <f t="shared" si="4"/>
        <v>Học lại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35</v>
      </c>
      <c r="C58" s="27" t="s">
        <v>681</v>
      </c>
      <c r="D58" s="28" t="s">
        <v>682</v>
      </c>
      <c r="E58" s="29" t="s">
        <v>86</v>
      </c>
      <c r="F58" s="30" t="s">
        <v>87</v>
      </c>
      <c r="G58" s="27" t="s">
        <v>54</v>
      </c>
      <c r="H58" s="31">
        <v>9</v>
      </c>
      <c r="I58" s="31">
        <v>8</v>
      </c>
      <c r="J58" s="31">
        <v>7</v>
      </c>
      <c r="K58" s="31" t="s">
        <v>29</v>
      </c>
      <c r="L58" s="39"/>
      <c r="M58" s="39"/>
      <c r="N58" s="39"/>
      <c r="O58" s="99"/>
      <c r="P58" s="33">
        <v>0</v>
      </c>
      <c r="Q58" s="34">
        <f t="shared" si="0"/>
        <v>2.4</v>
      </c>
      <c r="R58" s="35" t="str">
        <f t="shared" si="1"/>
        <v>F</v>
      </c>
      <c r="S58" s="36" t="str">
        <f t="shared" si="2"/>
        <v>Kém</v>
      </c>
      <c r="T58" s="37" t="str">
        <f t="shared" si="3"/>
        <v/>
      </c>
      <c r="U58" s="38" t="s">
        <v>643</v>
      </c>
      <c r="V58" s="3"/>
      <c r="W58" s="25"/>
      <c r="X58" s="76" t="str">
        <f t="shared" si="4"/>
        <v>Học lại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13</v>
      </c>
      <c r="C59" s="27" t="s">
        <v>683</v>
      </c>
      <c r="D59" s="28" t="s">
        <v>62</v>
      </c>
      <c r="E59" s="29" t="s">
        <v>63</v>
      </c>
      <c r="F59" s="30" t="s">
        <v>64</v>
      </c>
      <c r="G59" s="27" t="s">
        <v>53</v>
      </c>
      <c r="H59" s="31">
        <v>9</v>
      </c>
      <c r="I59" s="31">
        <v>9</v>
      </c>
      <c r="J59" s="31">
        <v>8</v>
      </c>
      <c r="K59" s="31" t="s">
        <v>29</v>
      </c>
      <c r="L59" s="39"/>
      <c r="M59" s="39"/>
      <c r="N59" s="39"/>
      <c r="O59" s="99"/>
      <c r="P59" s="33">
        <v>1</v>
      </c>
      <c r="Q59" s="34">
        <f t="shared" si="0"/>
        <v>3.3</v>
      </c>
      <c r="R59" s="35" t="str">
        <f t="shared" si="1"/>
        <v>F</v>
      </c>
      <c r="S59" s="36" t="str">
        <f t="shared" si="2"/>
        <v>Kém</v>
      </c>
      <c r="T59" s="37" t="str">
        <f t="shared" si="3"/>
        <v/>
      </c>
      <c r="U59" s="38" t="s">
        <v>643</v>
      </c>
      <c r="V59" s="3"/>
      <c r="W59" s="25"/>
      <c r="X59" s="76" t="str">
        <f t="shared" si="4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6</v>
      </c>
      <c r="C60" s="27" t="s">
        <v>684</v>
      </c>
      <c r="D60" s="28" t="s">
        <v>685</v>
      </c>
      <c r="E60" s="29" t="s">
        <v>686</v>
      </c>
      <c r="F60" s="30" t="s">
        <v>687</v>
      </c>
      <c r="G60" s="27" t="s">
        <v>688</v>
      </c>
      <c r="H60" s="31">
        <v>7</v>
      </c>
      <c r="I60" s="31">
        <v>9</v>
      </c>
      <c r="J60" s="31">
        <v>8</v>
      </c>
      <c r="K60" s="31" t="s">
        <v>29</v>
      </c>
      <c r="L60" s="39"/>
      <c r="M60" s="39"/>
      <c r="N60" s="39"/>
      <c r="O60" s="99"/>
      <c r="P60" s="33">
        <v>0</v>
      </c>
      <c r="Q60" s="34">
        <f t="shared" si="0"/>
        <v>2.4</v>
      </c>
      <c r="R60" s="35" t="str">
        <f t="shared" si="1"/>
        <v>F</v>
      </c>
      <c r="S60" s="36" t="str">
        <f t="shared" si="2"/>
        <v>Kém</v>
      </c>
      <c r="T60" s="37" t="str">
        <f t="shared" si="3"/>
        <v/>
      </c>
      <c r="U60" s="38" t="s">
        <v>643</v>
      </c>
      <c r="V60" s="3"/>
      <c r="W60" s="25"/>
      <c r="X60" s="76" t="str">
        <f t="shared" si="4"/>
        <v>Học lại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18</v>
      </c>
      <c r="C61" s="27" t="s">
        <v>689</v>
      </c>
      <c r="D61" s="28" t="s">
        <v>70</v>
      </c>
      <c r="E61" s="29" t="s">
        <v>690</v>
      </c>
      <c r="F61" s="30" t="s">
        <v>691</v>
      </c>
      <c r="G61" s="27" t="s">
        <v>52</v>
      </c>
      <c r="H61" s="31">
        <v>9</v>
      </c>
      <c r="I61" s="31">
        <v>9</v>
      </c>
      <c r="J61" s="31">
        <v>7</v>
      </c>
      <c r="K61" s="31" t="s">
        <v>29</v>
      </c>
      <c r="L61" s="39"/>
      <c r="M61" s="39"/>
      <c r="N61" s="39"/>
      <c r="O61" s="99"/>
      <c r="P61" s="33">
        <v>4</v>
      </c>
      <c r="Q61" s="34">
        <f t="shared" si="0"/>
        <v>5.3</v>
      </c>
      <c r="R61" s="35" t="str">
        <f t="shared" si="1"/>
        <v>D+</v>
      </c>
      <c r="S61" s="36" t="str">
        <f t="shared" si="2"/>
        <v>Trung bình yếu</v>
      </c>
      <c r="T61" s="37" t="str">
        <f t="shared" si="3"/>
        <v/>
      </c>
      <c r="U61" s="38" t="s">
        <v>643</v>
      </c>
      <c r="V61" s="3"/>
      <c r="W61" s="25"/>
      <c r="X61" s="76" t="str">
        <f t="shared" si="4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15</v>
      </c>
      <c r="C62" s="27" t="s">
        <v>692</v>
      </c>
      <c r="D62" s="28" t="s">
        <v>693</v>
      </c>
      <c r="E62" s="29" t="s">
        <v>65</v>
      </c>
      <c r="F62" s="30" t="s">
        <v>694</v>
      </c>
      <c r="G62" s="27" t="s">
        <v>53</v>
      </c>
      <c r="H62" s="31">
        <v>10</v>
      </c>
      <c r="I62" s="31">
        <v>10</v>
      </c>
      <c r="J62" s="31">
        <v>8</v>
      </c>
      <c r="K62" s="31" t="s">
        <v>29</v>
      </c>
      <c r="L62" s="39"/>
      <c r="M62" s="39"/>
      <c r="N62" s="39"/>
      <c r="O62" s="99"/>
      <c r="P62" s="33">
        <v>4</v>
      </c>
      <c r="Q62" s="34">
        <f t="shared" si="0"/>
        <v>5.6</v>
      </c>
      <c r="R62" s="35" t="str">
        <f t="shared" si="1"/>
        <v>C</v>
      </c>
      <c r="S62" s="36" t="str">
        <f t="shared" si="2"/>
        <v>Trung bình</v>
      </c>
      <c r="T62" s="37" t="str">
        <f t="shared" si="3"/>
        <v/>
      </c>
      <c r="U62" s="38" t="s">
        <v>643</v>
      </c>
      <c r="V62" s="3"/>
      <c r="W62" s="25"/>
      <c r="X62" s="76" t="str">
        <f t="shared" si="4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8</v>
      </c>
      <c r="C63" s="27" t="s">
        <v>695</v>
      </c>
      <c r="D63" s="28" t="s">
        <v>578</v>
      </c>
      <c r="E63" s="29" t="s">
        <v>696</v>
      </c>
      <c r="F63" s="30" t="s">
        <v>697</v>
      </c>
      <c r="G63" s="27" t="s">
        <v>52</v>
      </c>
      <c r="H63" s="31">
        <v>9</v>
      </c>
      <c r="I63" s="31">
        <v>8</v>
      </c>
      <c r="J63" s="31">
        <v>7</v>
      </c>
      <c r="K63" s="31" t="s">
        <v>29</v>
      </c>
      <c r="L63" s="39"/>
      <c r="M63" s="39"/>
      <c r="N63" s="39"/>
      <c r="O63" s="99"/>
      <c r="P63" s="33">
        <v>2.5</v>
      </c>
      <c r="Q63" s="34">
        <f t="shared" si="0"/>
        <v>4.2</v>
      </c>
      <c r="R63" s="35" t="str">
        <f t="shared" si="1"/>
        <v>D</v>
      </c>
      <c r="S63" s="36" t="str">
        <f t="shared" si="2"/>
        <v>Trung bình yếu</v>
      </c>
      <c r="T63" s="37" t="str">
        <f t="shared" si="3"/>
        <v/>
      </c>
      <c r="U63" s="38" t="s">
        <v>643</v>
      </c>
      <c r="V63" s="3"/>
      <c r="W63" s="25"/>
      <c r="X63" s="76" t="str">
        <f t="shared" si="4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27</v>
      </c>
      <c r="C64" s="27" t="s">
        <v>698</v>
      </c>
      <c r="D64" s="28" t="s">
        <v>77</v>
      </c>
      <c r="E64" s="29" t="s">
        <v>75</v>
      </c>
      <c r="F64" s="30" t="s">
        <v>699</v>
      </c>
      <c r="G64" s="27" t="s">
        <v>58</v>
      </c>
      <c r="H64" s="31">
        <v>8</v>
      </c>
      <c r="I64" s="31">
        <v>8</v>
      </c>
      <c r="J64" s="31">
        <v>7</v>
      </c>
      <c r="K64" s="31" t="s">
        <v>29</v>
      </c>
      <c r="L64" s="39"/>
      <c r="M64" s="39"/>
      <c r="N64" s="39"/>
      <c r="O64" s="99"/>
      <c r="P64" s="33">
        <v>0</v>
      </c>
      <c r="Q64" s="34">
        <f t="shared" si="0"/>
        <v>2.2999999999999998</v>
      </c>
      <c r="R64" s="35" t="str">
        <f t="shared" si="1"/>
        <v>F</v>
      </c>
      <c r="S64" s="36" t="str">
        <f t="shared" si="2"/>
        <v>Kém</v>
      </c>
      <c r="T64" s="37" t="str">
        <f t="shared" si="3"/>
        <v/>
      </c>
      <c r="U64" s="38" t="s">
        <v>643</v>
      </c>
      <c r="V64" s="3"/>
      <c r="W64" s="25"/>
      <c r="X64" s="76" t="str">
        <f t="shared" si="4"/>
        <v>Học lại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2:39" ht="30" customHeight="1">
      <c r="B65" s="26">
        <v>24</v>
      </c>
      <c r="C65" s="27" t="s">
        <v>700</v>
      </c>
      <c r="D65" s="28" t="s">
        <v>665</v>
      </c>
      <c r="E65" s="29" t="s">
        <v>701</v>
      </c>
      <c r="F65" s="30" t="s">
        <v>702</v>
      </c>
      <c r="G65" s="27" t="s">
        <v>53</v>
      </c>
      <c r="H65" s="31">
        <v>7</v>
      </c>
      <c r="I65" s="31">
        <v>9</v>
      </c>
      <c r="J65" s="31">
        <v>7</v>
      </c>
      <c r="K65" s="31" t="s">
        <v>29</v>
      </c>
      <c r="L65" s="39"/>
      <c r="M65" s="39"/>
      <c r="N65" s="39"/>
      <c r="O65" s="99"/>
      <c r="P65" s="33">
        <v>1.5</v>
      </c>
      <c r="Q65" s="34">
        <f t="shared" si="0"/>
        <v>3.4</v>
      </c>
      <c r="R65" s="35" t="str">
        <f t="shared" si="1"/>
        <v>F</v>
      </c>
      <c r="S65" s="36" t="str">
        <f t="shared" si="2"/>
        <v>Kém</v>
      </c>
      <c r="T65" s="37" t="str">
        <f t="shared" si="3"/>
        <v/>
      </c>
      <c r="U65" s="38" t="s">
        <v>643</v>
      </c>
      <c r="V65" s="3"/>
      <c r="W65" s="25"/>
      <c r="X65" s="76" t="str">
        <f t="shared" si="4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2:39" ht="30" customHeight="1">
      <c r="B66" s="26">
        <v>23</v>
      </c>
      <c r="C66" s="27" t="s">
        <v>703</v>
      </c>
      <c r="D66" s="28" t="s">
        <v>665</v>
      </c>
      <c r="E66" s="29" t="s">
        <v>74</v>
      </c>
      <c r="F66" s="30" t="s">
        <v>704</v>
      </c>
      <c r="G66" s="27" t="s">
        <v>58</v>
      </c>
      <c r="H66" s="31">
        <v>9</v>
      </c>
      <c r="I66" s="31">
        <v>8</v>
      </c>
      <c r="J66" s="31">
        <v>7</v>
      </c>
      <c r="K66" s="31" t="s">
        <v>29</v>
      </c>
      <c r="L66" s="39"/>
      <c r="M66" s="39"/>
      <c r="N66" s="39"/>
      <c r="O66" s="99"/>
      <c r="P66" s="33">
        <v>0</v>
      </c>
      <c r="Q66" s="34">
        <f t="shared" si="0"/>
        <v>2.4</v>
      </c>
      <c r="R66" s="35" t="str">
        <f t="shared" si="1"/>
        <v>F</v>
      </c>
      <c r="S66" s="36" t="str">
        <f t="shared" si="2"/>
        <v>Kém</v>
      </c>
      <c r="T66" s="37" t="str">
        <f t="shared" si="3"/>
        <v/>
      </c>
      <c r="U66" s="38" t="s">
        <v>643</v>
      </c>
      <c r="V66" s="3"/>
      <c r="W66" s="25"/>
      <c r="X66" s="76" t="str">
        <f t="shared" si="4"/>
        <v>Học lại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2:39" ht="30" customHeight="1">
      <c r="B67" s="26">
        <v>10</v>
      </c>
      <c r="C67" s="27" t="s">
        <v>705</v>
      </c>
      <c r="D67" s="28" t="s">
        <v>706</v>
      </c>
      <c r="E67" s="29" t="s">
        <v>56</v>
      </c>
      <c r="F67" s="30" t="s">
        <v>707</v>
      </c>
      <c r="G67" s="27" t="s">
        <v>58</v>
      </c>
      <c r="H67" s="31">
        <v>9</v>
      </c>
      <c r="I67" s="31">
        <v>8</v>
      </c>
      <c r="J67" s="31">
        <v>7</v>
      </c>
      <c r="K67" s="31" t="s">
        <v>29</v>
      </c>
      <c r="L67" s="39"/>
      <c r="M67" s="39"/>
      <c r="N67" s="39"/>
      <c r="O67" s="99"/>
      <c r="P67" s="33">
        <v>1</v>
      </c>
      <c r="Q67" s="34">
        <f t="shared" si="0"/>
        <v>3.1</v>
      </c>
      <c r="R67" s="35" t="str">
        <f t="shared" si="1"/>
        <v>F</v>
      </c>
      <c r="S67" s="36" t="str">
        <f t="shared" si="2"/>
        <v>Kém</v>
      </c>
      <c r="T67" s="37" t="str">
        <f t="shared" si="3"/>
        <v/>
      </c>
      <c r="U67" s="38" t="s">
        <v>643</v>
      </c>
      <c r="V67" s="3"/>
      <c r="W67" s="25"/>
      <c r="X67" s="76" t="str">
        <f t="shared" si="4"/>
        <v>Học lại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2:39" ht="30" customHeight="1">
      <c r="B68" s="26">
        <v>29</v>
      </c>
      <c r="C68" s="27" t="s">
        <v>708</v>
      </c>
      <c r="D68" s="28" t="s">
        <v>709</v>
      </c>
      <c r="E68" s="29" t="s">
        <v>79</v>
      </c>
      <c r="F68" s="30" t="s">
        <v>710</v>
      </c>
      <c r="G68" s="27" t="s">
        <v>52</v>
      </c>
      <c r="H68" s="31">
        <v>8</v>
      </c>
      <c r="I68" s="31">
        <v>9</v>
      </c>
      <c r="J68" s="31">
        <v>8</v>
      </c>
      <c r="K68" s="31" t="s">
        <v>29</v>
      </c>
      <c r="L68" s="39"/>
      <c r="M68" s="39"/>
      <c r="N68" s="39"/>
      <c r="O68" s="99"/>
      <c r="P68" s="33">
        <v>7</v>
      </c>
      <c r="Q68" s="34">
        <f t="shared" si="0"/>
        <v>7.4</v>
      </c>
      <c r="R68" s="35" t="str">
        <f t="shared" si="1"/>
        <v>B</v>
      </c>
      <c r="S68" s="36" t="str">
        <f t="shared" si="2"/>
        <v>Khá</v>
      </c>
      <c r="T68" s="37" t="str">
        <f t="shared" si="3"/>
        <v/>
      </c>
      <c r="U68" s="38" t="s">
        <v>643</v>
      </c>
      <c r="V68" s="3"/>
      <c r="W68" s="25"/>
      <c r="X68" s="76" t="str">
        <f t="shared" si="4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2:39" ht="30" customHeight="1">
      <c r="B69" s="26">
        <v>4</v>
      </c>
      <c r="C69" s="27" t="s">
        <v>711</v>
      </c>
      <c r="D69" s="28" t="s">
        <v>712</v>
      </c>
      <c r="E69" s="29" t="s">
        <v>50</v>
      </c>
      <c r="F69" s="30" t="s">
        <v>713</v>
      </c>
      <c r="G69" s="27" t="s">
        <v>52</v>
      </c>
      <c r="H69" s="31">
        <v>8</v>
      </c>
      <c r="I69" s="31">
        <v>10</v>
      </c>
      <c r="J69" s="31">
        <v>7</v>
      </c>
      <c r="K69" s="31" t="s">
        <v>29</v>
      </c>
      <c r="L69" s="39"/>
      <c r="M69" s="39"/>
      <c r="N69" s="39"/>
      <c r="O69" s="99"/>
      <c r="P69" s="33">
        <v>6</v>
      </c>
      <c r="Q69" s="34">
        <f t="shared" si="0"/>
        <v>6.7</v>
      </c>
      <c r="R69" s="35" t="str">
        <f t="shared" si="1"/>
        <v>C+</v>
      </c>
      <c r="S69" s="36" t="str">
        <f t="shared" si="2"/>
        <v>Trung bình</v>
      </c>
      <c r="T69" s="37" t="str">
        <f t="shared" si="3"/>
        <v/>
      </c>
      <c r="U69" s="38" t="s">
        <v>643</v>
      </c>
      <c r="V69" s="3"/>
      <c r="W69" s="25"/>
      <c r="X69" s="76" t="str">
        <f t="shared" si="4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2:39" ht="30" customHeight="1">
      <c r="B70" s="26">
        <v>34</v>
      </c>
      <c r="C70" s="27" t="s">
        <v>714</v>
      </c>
      <c r="D70" s="28" t="s">
        <v>715</v>
      </c>
      <c r="E70" s="29" t="s">
        <v>716</v>
      </c>
      <c r="F70" s="30" t="s">
        <v>717</v>
      </c>
      <c r="G70" s="27" t="s">
        <v>53</v>
      </c>
      <c r="H70" s="31">
        <v>10</v>
      </c>
      <c r="I70" s="31">
        <v>10</v>
      </c>
      <c r="J70" s="31">
        <v>8</v>
      </c>
      <c r="K70" s="31" t="s">
        <v>29</v>
      </c>
      <c r="L70" s="39"/>
      <c r="M70" s="39"/>
      <c r="N70" s="39"/>
      <c r="O70" s="99"/>
      <c r="P70" s="33">
        <v>8.5</v>
      </c>
      <c r="Q70" s="34">
        <f t="shared" si="0"/>
        <v>8.8000000000000007</v>
      </c>
      <c r="R70" s="35" t="str">
        <f t="shared" si="1"/>
        <v>A</v>
      </c>
      <c r="S70" s="36" t="str">
        <f t="shared" si="2"/>
        <v>Giỏi</v>
      </c>
      <c r="T70" s="37" t="str">
        <f t="shared" si="3"/>
        <v/>
      </c>
      <c r="U70" s="38" t="s">
        <v>643</v>
      </c>
      <c r="V70" s="3"/>
      <c r="W70" s="25"/>
      <c r="X70" s="76" t="str">
        <f t="shared" si="4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2:39" ht="30" customHeight="1">
      <c r="B71" s="26">
        <v>30</v>
      </c>
      <c r="C71" s="27" t="s">
        <v>718</v>
      </c>
      <c r="D71" s="28" t="s">
        <v>719</v>
      </c>
      <c r="E71" s="29" t="s">
        <v>720</v>
      </c>
      <c r="F71" s="30" t="s">
        <v>721</v>
      </c>
      <c r="G71" s="27" t="s">
        <v>80</v>
      </c>
      <c r="H71" s="31">
        <v>8</v>
      </c>
      <c r="I71" s="31">
        <v>9</v>
      </c>
      <c r="J71" s="31">
        <v>7</v>
      </c>
      <c r="K71" s="31" t="s">
        <v>29</v>
      </c>
      <c r="L71" s="39"/>
      <c r="M71" s="39"/>
      <c r="N71" s="39"/>
      <c r="O71" s="99"/>
      <c r="P71" s="33">
        <v>5.5</v>
      </c>
      <c r="Q71" s="34">
        <f t="shared" si="0"/>
        <v>6.3</v>
      </c>
      <c r="R71" s="35" t="str">
        <f t="shared" si="1"/>
        <v>C</v>
      </c>
      <c r="S71" s="36" t="str">
        <f t="shared" si="2"/>
        <v>Trung bình</v>
      </c>
      <c r="T71" s="37" t="str">
        <f t="shared" si="3"/>
        <v/>
      </c>
      <c r="U71" s="38" t="s">
        <v>643</v>
      </c>
      <c r="V71" s="3"/>
      <c r="W71" s="25"/>
      <c r="X71" s="76" t="str">
        <f t="shared" si="4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2:39" ht="30" customHeight="1">
      <c r="B72" s="26">
        <v>2</v>
      </c>
      <c r="C72" s="27" t="s">
        <v>722</v>
      </c>
      <c r="D72" s="28" t="s">
        <v>723</v>
      </c>
      <c r="E72" s="29" t="s">
        <v>50</v>
      </c>
      <c r="F72" s="30" t="s">
        <v>724</v>
      </c>
      <c r="G72" s="27" t="s">
        <v>53</v>
      </c>
      <c r="H72" s="31">
        <v>9</v>
      </c>
      <c r="I72" s="31">
        <v>9</v>
      </c>
      <c r="J72" s="31">
        <v>9</v>
      </c>
      <c r="K72" s="31" t="s">
        <v>29</v>
      </c>
      <c r="L72" s="32"/>
      <c r="M72" s="32"/>
      <c r="N72" s="32"/>
      <c r="O72" s="99"/>
      <c r="P72" s="33">
        <v>7</v>
      </c>
      <c r="Q72" s="34">
        <f t="shared" si="0"/>
        <v>7.6</v>
      </c>
      <c r="R72" s="35" t="str">
        <f t="shared" si="1"/>
        <v>B</v>
      </c>
      <c r="S72" s="36" t="str">
        <f t="shared" si="2"/>
        <v>Khá</v>
      </c>
      <c r="T72" s="37" t="str">
        <f t="shared" si="3"/>
        <v/>
      </c>
      <c r="U72" s="38" t="s">
        <v>643</v>
      </c>
      <c r="V72" s="3"/>
      <c r="W72" s="25"/>
      <c r="X72" s="76" t="str">
        <f t="shared" si="4"/>
        <v>Đạt</v>
      </c>
      <c r="Y72" s="75"/>
      <c r="Z72" s="75"/>
      <c r="AA72" s="75"/>
      <c r="AB72" s="67"/>
      <c r="AC72" s="67"/>
      <c r="AD72" s="67"/>
      <c r="AE72" s="67"/>
      <c r="AF72" s="66"/>
      <c r="AG72" s="67"/>
      <c r="AH72" s="67"/>
      <c r="AI72" s="67"/>
      <c r="AJ72" s="67"/>
      <c r="AK72" s="67"/>
      <c r="AL72" s="67"/>
      <c r="AM72" s="68"/>
    </row>
    <row r="73" spans="2:39" ht="30" customHeight="1">
      <c r="B73" s="26">
        <v>17</v>
      </c>
      <c r="C73" s="27" t="s">
        <v>725</v>
      </c>
      <c r="D73" s="28" t="s">
        <v>726</v>
      </c>
      <c r="E73" s="29" t="s">
        <v>727</v>
      </c>
      <c r="F73" s="30" t="s">
        <v>728</v>
      </c>
      <c r="G73" s="27" t="s">
        <v>58</v>
      </c>
      <c r="H73" s="31">
        <v>8</v>
      </c>
      <c r="I73" s="31">
        <v>8</v>
      </c>
      <c r="J73" s="31">
        <v>7</v>
      </c>
      <c r="K73" s="31" t="s">
        <v>29</v>
      </c>
      <c r="L73" s="39"/>
      <c r="M73" s="39"/>
      <c r="N73" s="39"/>
      <c r="O73" s="99"/>
      <c r="P73" s="33">
        <v>0</v>
      </c>
      <c r="Q73" s="34">
        <f t="shared" si="0"/>
        <v>2.2999999999999998</v>
      </c>
      <c r="R73" s="35" t="str">
        <f t="shared" si="1"/>
        <v>F</v>
      </c>
      <c r="S73" s="36" t="str">
        <f t="shared" si="2"/>
        <v>Kém</v>
      </c>
      <c r="T73" s="37" t="str">
        <f t="shared" si="3"/>
        <v/>
      </c>
      <c r="U73" s="38" t="s">
        <v>643</v>
      </c>
      <c r="V73" s="3"/>
      <c r="W73" s="25"/>
      <c r="X73" s="76" t="str">
        <f t="shared" si="4"/>
        <v>Học lại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2:39" ht="30" customHeight="1">
      <c r="B74" s="26">
        <v>9</v>
      </c>
      <c r="C74" s="27" t="s">
        <v>729</v>
      </c>
      <c r="D74" s="28" t="s">
        <v>730</v>
      </c>
      <c r="E74" s="29" t="s">
        <v>56</v>
      </c>
      <c r="F74" s="30" t="s">
        <v>731</v>
      </c>
      <c r="G74" s="27" t="s">
        <v>57</v>
      </c>
      <c r="H74" s="31">
        <v>9</v>
      </c>
      <c r="I74" s="31">
        <v>9</v>
      </c>
      <c r="J74" s="31">
        <v>9</v>
      </c>
      <c r="K74" s="31" t="s">
        <v>29</v>
      </c>
      <c r="L74" s="39"/>
      <c r="M74" s="39"/>
      <c r="N74" s="39"/>
      <c r="O74" s="99"/>
      <c r="P74" s="33">
        <v>5.5</v>
      </c>
      <c r="Q74" s="34">
        <f t="shared" ref="Q74:Q81" si="5">ROUND(SUMPRODUCT(H74:P74,$H$9:$P$9)/100,1)</f>
        <v>6.6</v>
      </c>
      <c r="R74" s="35" t="str">
        <f t="shared" ref="R74:R81" si="6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C+</v>
      </c>
      <c r="S74" s="36" t="str">
        <f t="shared" ref="S74:S81" si="7">IF($Q74&lt;4,"Kém",IF(AND($Q74&gt;=4,$Q74&lt;=5.4),"Trung bình yếu",IF(AND($Q74&gt;=5.5,$Q74&lt;=6.9),"Trung bình",IF(AND($Q74&gt;=7,$Q74&lt;=8.4),"Khá",IF(AND($Q74&gt;=8.5,$Q74&lt;=10),"Giỏi","")))))</f>
        <v>Trung bình</v>
      </c>
      <c r="T74" s="37" t="str">
        <f t="shared" ref="T74:T107" si="8">+IF(OR($H74=0,$I74=0,$J74=0,$K74=0),"Không đủ ĐKDT","")</f>
        <v/>
      </c>
      <c r="U74" s="38" t="s">
        <v>643</v>
      </c>
      <c r="V74" s="3"/>
      <c r="W74" s="25"/>
      <c r="X74" s="76" t="str">
        <f t="shared" ref="X74:X81" si="9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2:39" ht="30" customHeight="1">
      <c r="B75" s="26">
        <v>19</v>
      </c>
      <c r="C75" s="27" t="s">
        <v>732</v>
      </c>
      <c r="D75" s="28" t="s">
        <v>733</v>
      </c>
      <c r="E75" s="29" t="s">
        <v>71</v>
      </c>
      <c r="F75" s="30" t="s">
        <v>734</v>
      </c>
      <c r="G75" s="27" t="s">
        <v>52</v>
      </c>
      <c r="H75" s="31">
        <v>0</v>
      </c>
      <c r="I75" s="31">
        <v>0</v>
      </c>
      <c r="J75" s="31">
        <v>6</v>
      </c>
      <c r="K75" s="31" t="s">
        <v>29</v>
      </c>
      <c r="L75" s="39"/>
      <c r="M75" s="39"/>
      <c r="N75" s="39"/>
      <c r="O75" s="99"/>
      <c r="P75" s="33" t="s">
        <v>544</v>
      </c>
      <c r="Q75" s="34">
        <f t="shared" si="5"/>
        <v>0.6</v>
      </c>
      <c r="R75" s="35" t="str">
        <f t="shared" si="6"/>
        <v>F</v>
      </c>
      <c r="S75" s="36" t="str">
        <f t="shared" si="7"/>
        <v>Kém</v>
      </c>
      <c r="T75" s="37" t="str">
        <f t="shared" si="8"/>
        <v>Không đủ ĐKDT</v>
      </c>
      <c r="U75" s="38" t="s">
        <v>643</v>
      </c>
      <c r="V75" s="3"/>
      <c r="W75" s="25"/>
      <c r="X75" s="76" t="str">
        <f t="shared" si="9"/>
        <v>Học lại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2:39" ht="30" customHeight="1">
      <c r="B76" s="26">
        <v>31</v>
      </c>
      <c r="C76" s="27" t="s">
        <v>735</v>
      </c>
      <c r="D76" s="28" t="s">
        <v>81</v>
      </c>
      <c r="E76" s="29" t="s">
        <v>82</v>
      </c>
      <c r="F76" s="30" t="s">
        <v>736</v>
      </c>
      <c r="G76" s="27" t="s">
        <v>53</v>
      </c>
      <c r="H76" s="31">
        <v>8</v>
      </c>
      <c r="I76" s="31">
        <v>9</v>
      </c>
      <c r="J76" s="31">
        <v>7</v>
      </c>
      <c r="K76" s="31" t="s">
        <v>29</v>
      </c>
      <c r="L76" s="39"/>
      <c r="M76" s="39"/>
      <c r="N76" s="39"/>
      <c r="O76" s="99"/>
      <c r="P76" s="33" t="s">
        <v>545</v>
      </c>
      <c r="Q76" s="34">
        <f t="shared" si="5"/>
        <v>2.4</v>
      </c>
      <c r="R76" s="35" t="str">
        <f t="shared" si="6"/>
        <v>F</v>
      </c>
      <c r="S76" s="36" t="str">
        <f t="shared" si="7"/>
        <v>Kém</v>
      </c>
      <c r="T76" s="37" t="s">
        <v>546</v>
      </c>
      <c r="U76" s="38" t="s">
        <v>643</v>
      </c>
      <c r="V76" s="3"/>
      <c r="W76" s="25"/>
      <c r="X76" s="76" t="str">
        <f t="shared" si="9"/>
        <v>Học lại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2:39" ht="30" customHeight="1">
      <c r="B77" s="26">
        <v>32</v>
      </c>
      <c r="C77" s="27" t="s">
        <v>737</v>
      </c>
      <c r="D77" s="28" t="s">
        <v>738</v>
      </c>
      <c r="E77" s="29" t="s">
        <v>83</v>
      </c>
      <c r="F77" s="30" t="s">
        <v>84</v>
      </c>
      <c r="G77" s="27" t="s">
        <v>53</v>
      </c>
      <c r="H77" s="31">
        <v>9</v>
      </c>
      <c r="I77" s="31">
        <v>9</v>
      </c>
      <c r="J77" s="31">
        <v>7</v>
      </c>
      <c r="K77" s="31" t="s">
        <v>29</v>
      </c>
      <c r="L77" s="39"/>
      <c r="M77" s="39"/>
      <c r="N77" s="39"/>
      <c r="O77" s="99"/>
      <c r="P77" s="33" t="s">
        <v>545</v>
      </c>
      <c r="Q77" s="34">
        <f t="shared" si="5"/>
        <v>2.5</v>
      </c>
      <c r="R77" s="35" t="str">
        <f t="shared" si="6"/>
        <v>F</v>
      </c>
      <c r="S77" s="36" t="str">
        <f t="shared" si="7"/>
        <v>Kém</v>
      </c>
      <c r="T77" s="37" t="s">
        <v>546</v>
      </c>
      <c r="U77" s="38" t="s">
        <v>643</v>
      </c>
      <c r="V77" s="3"/>
      <c r="W77" s="25"/>
      <c r="X77" s="76" t="str">
        <f t="shared" si="9"/>
        <v>Học lại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2:39" ht="30" customHeight="1">
      <c r="B78" s="26">
        <v>39</v>
      </c>
      <c r="C78" s="27" t="s">
        <v>739</v>
      </c>
      <c r="D78" s="28" t="s">
        <v>578</v>
      </c>
      <c r="E78" s="29" t="s">
        <v>89</v>
      </c>
      <c r="F78" s="30" t="s">
        <v>740</v>
      </c>
      <c r="G78" s="27" t="s">
        <v>53</v>
      </c>
      <c r="H78" s="31">
        <v>7</v>
      </c>
      <c r="I78" s="31">
        <v>0</v>
      </c>
      <c r="J78" s="31">
        <v>1</v>
      </c>
      <c r="K78" s="31" t="s">
        <v>29</v>
      </c>
      <c r="L78" s="39"/>
      <c r="M78" s="39"/>
      <c r="N78" s="39"/>
      <c r="O78" s="99"/>
      <c r="P78" s="33" t="s">
        <v>544</v>
      </c>
      <c r="Q78" s="34">
        <f t="shared" si="5"/>
        <v>0.8</v>
      </c>
      <c r="R78" s="35" t="str">
        <f t="shared" si="6"/>
        <v>F</v>
      </c>
      <c r="S78" s="36" t="str">
        <f t="shared" si="7"/>
        <v>Kém</v>
      </c>
      <c r="T78" s="37" t="str">
        <f>+IF(OR($H78=0,$I78=0,$J78=0,$K78=0),"Không đủ ĐKDT","")</f>
        <v>Không đủ ĐKDT</v>
      </c>
      <c r="U78" s="38" t="s">
        <v>552</v>
      </c>
      <c r="V78" s="3"/>
      <c r="W78" s="25"/>
      <c r="X78" s="76" t="str">
        <f t="shared" si="9"/>
        <v>Học lại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2:39" ht="30" customHeight="1">
      <c r="B79" s="26">
        <v>40</v>
      </c>
      <c r="C79" s="27" t="s">
        <v>741</v>
      </c>
      <c r="D79" s="28" t="s">
        <v>742</v>
      </c>
      <c r="E79" s="29" t="s">
        <v>89</v>
      </c>
      <c r="F79" s="30" t="s">
        <v>743</v>
      </c>
      <c r="G79" s="27" t="s">
        <v>54</v>
      </c>
      <c r="H79" s="31">
        <v>7</v>
      </c>
      <c r="I79" s="31">
        <v>7</v>
      </c>
      <c r="J79" s="31">
        <v>7</v>
      </c>
      <c r="K79" s="31" t="s">
        <v>29</v>
      </c>
      <c r="L79" s="39"/>
      <c r="M79" s="39"/>
      <c r="N79" s="39"/>
      <c r="O79" s="99"/>
      <c r="P79" s="33" t="s">
        <v>545</v>
      </c>
      <c r="Q79" s="34">
        <f t="shared" si="5"/>
        <v>2.1</v>
      </c>
      <c r="R79" s="35" t="str">
        <f t="shared" si="6"/>
        <v>F</v>
      </c>
      <c r="S79" s="36" t="str">
        <f t="shared" si="7"/>
        <v>Kém</v>
      </c>
      <c r="T79" s="37" t="s">
        <v>546</v>
      </c>
      <c r="U79" s="38" t="s">
        <v>552</v>
      </c>
      <c r="V79" s="3"/>
      <c r="W79" s="25"/>
      <c r="X79" s="76" t="str">
        <f t="shared" si="9"/>
        <v>Học lại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2:39" ht="30" customHeight="1">
      <c r="B80" s="26">
        <v>47</v>
      </c>
      <c r="C80" s="27" t="s">
        <v>744</v>
      </c>
      <c r="D80" s="28" t="s">
        <v>745</v>
      </c>
      <c r="E80" s="29" t="s">
        <v>95</v>
      </c>
      <c r="F80" s="30" t="s">
        <v>746</v>
      </c>
      <c r="G80" s="27" t="s">
        <v>53</v>
      </c>
      <c r="H80" s="31">
        <v>8</v>
      </c>
      <c r="I80" s="31">
        <v>9</v>
      </c>
      <c r="J80" s="31">
        <v>7</v>
      </c>
      <c r="K80" s="31" t="s">
        <v>29</v>
      </c>
      <c r="L80" s="39"/>
      <c r="M80" s="39"/>
      <c r="N80" s="39"/>
      <c r="O80" s="99"/>
      <c r="P80" s="33" t="s">
        <v>545</v>
      </c>
      <c r="Q80" s="34">
        <f t="shared" si="5"/>
        <v>2.4</v>
      </c>
      <c r="R80" s="35" t="str">
        <f t="shared" si="6"/>
        <v>F</v>
      </c>
      <c r="S80" s="36" t="str">
        <f t="shared" si="7"/>
        <v>Kém</v>
      </c>
      <c r="T80" s="37" t="s">
        <v>546</v>
      </c>
      <c r="U80" s="38" t="s">
        <v>552</v>
      </c>
      <c r="V80" s="3"/>
      <c r="W80" s="25"/>
      <c r="X80" s="76" t="str">
        <f t="shared" si="9"/>
        <v>Học lại</v>
      </c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ht="30" customHeight="1">
      <c r="B81" s="26">
        <v>50</v>
      </c>
      <c r="C81" s="27" t="s">
        <v>747</v>
      </c>
      <c r="D81" s="28" t="s">
        <v>588</v>
      </c>
      <c r="E81" s="29" t="s">
        <v>98</v>
      </c>
      <c r="F81" s="30" t="s">
        <v>680</v>
      </c>
      <c r="G81" s="27" t="s">
        <v>52</v>
      </c>
      <c r="H81" s="31">
        <v>7</v>
      </c>
      <c r="I81" s="31">
        <v>0</v>
      </c>
      <c r="J81" s="31">
        <v>7</v>
      </c>
      <c r="K81" s="31" t="s">
        <v>29</v>
      </c>
      <c r="L81" s="39"/>
      <c r="M81" s="39"/>
      <c r="N81" s="39"/>
      <c r="O81" s="99"/>
      <c r="P81" s="33" t="s">
        <v>544</v>
      </c>
      <c r="Q81" s="34">
        <f t="shared" si="5"/>
        <v>1.4</v>
      </c>
      <c r="R81" s="35" t="str">
        <f t="shared" si="6"/>
        <v>F</v>
      </c>
      <c r="S81" s="36" t="str">
        <f t="shared" si="7"/>
        <v>Kém</v>
      </c>
      <c r="T81" s="37" t="str">
        <f>+IF(OR($H81=0,$I81=0,$J81=0,$K81=0),"Không đủ ĐKDT","")</f>
        <v>Không đủ ĐKDT</v>
      </c>
      <c r="U81" s="38" t="s">
        <v>552</v>
      </c>
      <c r="V81" s="3"/>
      <c r="W81" s="25"/>
      <c r="X81" s="76" t="str">
        <f t="shared" si="9"/>
        <v>Học lại</v>
      </c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ht="9" customHeight="1">
      <c r="A82" s="2"/>
      <c r="B82" s="40"/>
      <c r="C82" s="41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49"/>
      <c r="P82" s="45"/>
      <c r="Q82" s="45"/>
      <c r="R82" s="45"/>
      <c r="S82" s="45"/>
      <c r="T82" s="45"/>
      <c r="U82" s="45"/>
      <c r="V82" s="3"/>
    </row>
    <row r="83" spans="1:39">
      <c r="A83" s="2"/>
      <c r="B83" s="124" t="s">
        <v>30</v>
      </c>
      <c r="C83" s="124"/>
      <c r="D83" s="41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149"/>
      <c r="P83" s="45"/>
      <c r="Q83" s="45"/>
      <c r="R83" s="45"/>
      <c r="S83" s="45"/>
      <c r="T83" s="45"/>
      <c r="U83" s="45"/>
      <c r="V83" s="3"/>
    </row>
    <row r="84" spans="1:39" ht="16.5" customHeight="1">
      <c r="A84" s="2"/>
      <c r="B84" s="46" t="s">
        <v>31</v>
      </c>
      <c r="C84" s="46"/>
      <c r="D84" s="47">
        <f>+$AA$8</f>
        <v>72</v>
      </c>
      <c r="E84" s="48" t="s">
        <v>32</v>
      </c>
      <c r="F84" s="109" t="s">
        <v>33</v>
      </c>
      <c r="G84" s="109"/>
      <c r="H84" s="109"/>
      <c r="I84" s="109"/>
      <c r="J84" s="109"/>
      <c r="K84" s="109"/>
      <c r="L84" s="109"/>
      <c r="M84" s="109"/>
      <c r="N84" s="109"/>
      <c r="O84" s="109"/>
      <c r="P84" s="49">
        <f>$AA$8 -COUNTIF($T$9:$T$271,"Vắng") -COUNTIF($T$9:$T$271,"Vắng có phép") - COUNTIF($T$9:$T$271,"Đình chỉ thi") - COUNTIF($T$9:$T$271,"Không đủ ĐKDT")</f>
        <v>65</v>
      </c>
      <c r="Q84" s="49"/>
      <c r="R84" s="49"/>
      <c r="S84" s="50"/>
      <c r="T84" s="51" t="s">
        <v>32</v>
      </c>
      <c r="U84" s="50"/>
      <c r="V84" s="3"/>
    </row>
    <row r="85" spans="1:39" ht="16.5" customHeight="1">
      <c r="A85" s="2"/>
      <c r="B85" s="46" t="s">
        <v>34</v>
      </c>
      <c r="C85" s="46"/>
      <c r="D85" s="47">
        <f>+$AL$8</f>
        <v>41</v>
      </c>
      <c r="E85" s="48" t="s">
        <v>32</v>
      </c>
      <c r="F85" s="109" t="s">
        <v>35</v>
      </c>
      <c r="G85" s="109"/>
      <c r="H85" s="109"/>
      <c r="I85" s="109"/>
      <c r="J85" s="109"/>
      <c r="K85" s="109"/>
      <c r="L85" s="109"/>
      <c r="M85" s="109"/>
      <c r="N85" s="109"/>
      <c r="O85" s="109"/>
      <c r="P85" s="52">
        <f>COUNTIF($T$9:$T$147,"Vắng")</f>
        <v>4</v>
      </c>
      <c r="Q85" s="52"/>
      <c r="R85" s="52"/>
      <c r="S85" s="53"/>
      <c r="T85" s="51" t="s">
        <v>32</v>
      </c>
      <c r="U85" s="53"/>
      <c r="V85" s="3"/>
    </row>
    <row r="86" spans="1:39" ht="16.5" customHeight="1">
      <c r="A86" s="2"/>
      <c r="B86" s="46" t="s">
        <v>43</v>
      </c>
      <c r="C86" s="46"/>
      <c r="D86" s="62">
        <f>COUNTIF(X10:X81,"Học lại")</f>
        <v>31</v>
      </c>
      <c r="E86" s="48" t="s">
        <v>32</v>
      </c>
      <c r="F86" s="109" t="s">
        <v>44</v>
      </c>
      <c r="G86" s="109"/>
      <c r="H86" s="109"/>
      <c r="I86" s="109"/>
      <c r="J86" s="109"/>
      <c r="K86" s="109"/>
      <c r="L86" s="109"/>
      <c r="M86" s="109"/>
      <c r="N86" s="109"/>
      <c r="O86" s="109"/>
      <c r="P86" s="49">
        <f>COUNTIF($T$9:$T$147,"Vắng có phép")</f>
        <v>0</v>
      </c>
      <c r="Q86" s="49"/>
      <c r="R86" s="49"/>
      <c r="S86" s="50"/>
      <c r="T86" s="51" t="s">
        <v>32</v>
      </c>
      <c r="U86" s="50"/>
      <c r="V86" s="3"/>
    </row>
    <row r="87" spans="1:39" ht="3" customHeight="1">
      <c r="A87" s="2"/>
      <c r="B87" s="40"/>
      <c r="C87" s="41"/>
      <c r="D87" s="41"/>
      <c r="E87" s="42"/>
      <c r="F87" s="42"/>
      <c r="G87" s="42"/>
      <c r="H87" s="43"/>
      <c r="I87" s="44"/>
      <c r="J87" s="44"/>
      <c r="K87" s="45"/>
      <c r="L87" s="45"/>
      <c r="M87" s="45"/>
      <c r="N87" s="45"/>
      <c r="O87" s="149"/>
      <c r="P87" s="45"/>
      <c r="Q87" s="45"/>
      <c r="R87" s="45"/>
      <c r="S87" s="45"/>
      <c r="T87" s="45"/>
      <c r="U87" s="45"/>
      <c r="V87" s="3"/>
    </row>
    <row r="88" spans="1:39" ht="15.75">
      <c r="B88" s="81" t="s">
        <v>45</v>
      </c>
      <c r="C88" s="81"/>
      <c r="D88" s="82">
        <f>COUNTIF(X10:X81,"Thi lại")</f>
        <v>0</v>
      </c>
      <c r="E88" s="83" t="s">
        <v>32</v>
      </c>
      <c r="F88" s="3"/>
      <c r="G88" s="3"/>
      <c r="H88" s="3"/>
      <c r="I88" s="3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3"/>
    </row>
    <row r="89" spans="1:39" ht="24.75" customHeight="1">
      <c r="B89" s="81"/>
      <c r="C89" s="81"/>
      <c r="D89" s="82"/>
      <c r="E89" s="83"/>
      <c r="F89" s="3"/>
      <c r="G89" s="3"/>
      <c r="H89" s="3"/>
      <c r="I89" s="3"/>
      <c r="J89" s="114" t="s">
        <v>748</v>
      </c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3"/>
    </row>
    <row r="90" spans="1:39" ht="15.75">
      <c r="A90" s="54"/>
      <c r="B90" s="110" t="s">
        <v>749</v>
      </c>
      <c r="C90" s="110"/>
      <c r="D90" s="110"/>
      <c r="E90" s="110"/>
      <c r="F90" s="110"/>
      <c r="G90" s="110"/>
      <c r="H90" s="110"/>
      <c r="I90" s="55"/>
      <c r="J90" s="113" t="s">
        <v>750</v>
      </c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3"/>
    </row>
    <row r="91" spans="1:39" ht="4.5" customHeight="1">
      <c r="A91" s="2"/>
      <c r="B91" s="40"/>
      <c r="C91" s="56"/>
      <c r="D91" s="56"/>
      <c r="E91" s="57"/>
      <c r="F91" s="57"/>
      <c r="G91" s="57"/>
      <c r="H91" s="58"/>
      <c r="I91" s="59"/>
      <c r="J91" s="59"/>
      <c r="K91" s="3"/>
      <c r="L91" s="3"/>
      <c r="M91" s="3"/>
      <c r="N91" s="3"/>
      <c r="P91" s="3"/>
      <c r="Q91" s="3"/>
      <c r="R91" s="3"/>
      <c r="S91" s="3"/>
      <c r="T91" s="3"/>
      <c r="U91" s="3"/>
      <c r="V91" s="3"/>
    </row>
    <row r="92" spans="1:39" s="2" customFormat="1">
      <c r="B92" s="110" t="s">
        <v>751</v>
      </c>
      <c r="C92" s="110"/>
      <c r="D92" s="111" t="s">
        <v>752</v>
      </c>
      <c r="E92" s="111"/>
      <c r="F92" s="111"/>
      <c r="G92" s="111"/>
      <c r="H92" s="111"/>
      <c r="I92" s="59"/>
      <c r="J92" s="59"/>
      <c r="K92" s="45"/>
      <c r="L92" s="45"/>
      <c r="M92" s="45"/>
      <c r="N92" s="45"/>
      <c r="O92" s="149"/>
      <c r="P92" s="45"/>
      <c r="Q92" s="45"/>
      <c r="R92" s="45"/>
      <c r="S92" s="45"/>
      <c r="T92" s="45"/>
      <c r="U92" s="45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50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50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50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50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50"/>
      <c r="P97" s="3"/>
      <c r="Q97" s="3"/>
      <c r="R97" s="3"/>
      <c r="S97" s="3"/>
      <c r="T97" s="3"/>
      <c r="U97" s="3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18" customHeight="1">
      <c r="A98" s="1"/>
      <c r="B98" s="115" t="s">
        <v>753</v>
      </c>
      <c r="C98" s="115"/>
      <c r="D98" s="115" t="s">
        <v>754</v>
      </c>
      <c r="E98" s="115"/>
      <c r="F98" s="115"/>
      <c r="G98" s="115"/>
      <c r="H98" s="115"/>
      <c r="I98" s="115"/>
      <c r="J98" s="115" t="s">
        <v>755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50"/>
      <c r="P99" s="3"/>
      <c r="Q99" s="3"/>
      <c r="R99" s="3"/>
      <c r="S99" s="3"/>
      <c r="T99" s="3"/>
      <c r="U99" s="3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50"/>
      <c r="P100" s="3"/>
      <c r="Q100" s="3"/>
      <c r="R100" s="3"/>
      <c r="S100" s="3"/>
      <c r="T100" s="3"/>
      <c r="U100" s="3"/>
      <c r="V100" s="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 ht="21.75" customHeight="1">
      <c r="A101" s="1"/>
      <c r="B101" s="110" t="s">
        <v>756</v>
      </c>
      <c r="C101" s="110"/>
      <c r="D101" s="110"/>
      <c r="E101" s="110"/>
      <c r="F101" s="110"/>
      <c r="G101" s="110"/>
      <c r="H101" s="110"/>
      <c r="I101" s="55"/>
      <c r="J101" s="113" t="s">
        <v>757</v>
      </c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 ht="15.75">
      <c r="A102" s="1"/>
      <c r="B102" s="40"/>
      <c r="C102" s="56"/>
      <c r="D102" s="56"/>
      <c r="E102" s="57"/>
      <c r="F102" s="57"/>
      <c r="G102" s="57"/>
      <c r="H102" s="58"/>
      <c r="I102" s="59"/>
      <c r="J102" s="113" t="s">
        <v>758</v>
      </c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3" spans="1:39" s="2" customFormat="1">
      <c r="A103" s="1"/>
      <c r="B103" s="110" t="s">
        <v>751</v>
      </c>
      <c r="C103" s="110"/>
      <c r="D103" s="111" t="s">
        <v>752</v>
      </c>
      <c r="E103" s="111"/>
      <c r="F103" s="111"/>
      <c r="G103" s="111"/>
      <c r="H103" s="111"/>
      <c r="I103" s="59"/>
      <c r="J103" s="59"/>
      <c r="K103" s="45"/>
      <c r="L103" s="45"/>
      <c r="M103" s="45"/>
      <c r="N103" s="45"/>
      <c r="O103" s="149"/>
      <c r="P103" s="45"/>
      <c r="Q103" s="45"/>
      <c r="R103" s="45"/>
      <c r="S103" s="45"/>
      <c r="T103" s="45"/>
      <c r="U103" s="45"/>
      <c r="V103" s="1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</row>
    <row r="104" spans="1:39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50"/>
      <c r="P104" s="3"/>
      <c r="Q104" s="3"/>
      <c r="R104" s="3"/>
      <c r="S104" s="3"/>
      <c r="T104" s="3"/>
      <c r="U104" s="3"/>
      <c r="V104" s="1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</row>
    <row r="108" spans="1:39" ht="15.75">
      <c r="B108" s="112"/>
      <c r="C108" s="112"/>
      <c r="D108" s="112"/>
      <c r="E108" s="112"/>
      <c r="F108" s="112"/>
      <c r="G108" s="112"/>
      <c r="H108" s="112"/>
      <c r="I108" s="112"/>
      <c r="J108" s="112" t="s">
        <v>759</v>
      </c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</row>
  </sheetData>
  <sheetProtection formatCells="0" formatColumns="0" formatRows="0" insertColumns="0" insertRows="0" insertHyperlinks="0" deleteColumns="0" deleteRows="0" sort="0" autoFilter="0" pivotTables="0"/>
  <autoFilter ref="A8:AM81">
    <filterColumn colId="3" showButton="0"/>
  </autoFilter>
  <mergeCells count="58">
    <mergeCell ref="B103:C103"/>
    <mergeCell ref="D103:H103"/>
    <mergeCell ref="B108:C108"/>
    <mergeCell ref="D108:I108"/>
    <mergeCell ref="J108:U108"/>
    <mergeCell ref="B98:C98"/>
    <mergeCell ref="D98:I98"/>
    <mergeCell ref="J98:U98"/>
    <mergeCell ref="B101:H101"/>
    <mergeCell ref="J101:U101"/>
    <mergeCell ref="J102:U102"/>
    <mergeCell ref="F86:O86"/>
    <mergeCell ref="J88:U88"/>
    <mergeCell ref="J89:U89"/>
    <mergeCell ref="B90:H90"/>
    <mergeCell ref="J90:U90"/>
    <mergeCell ref="B92:C92"/>
    <mergeCell ref="D92:H92"/>
    <mergeCell ref="T7:T9"/>
    <mergeCell ref="U7:U9"/>
    <mergeCell ref="B9:G9"/>
    <mergeCell ref="B83:C83"/>
    <mergeCell ref="F84:O84"/>
    <mergeCell ref="F85:O8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P4:U4"/>
  </mergeCells>
  <conditionalFormatting sqref="H10:N81 P10:P81">
    <cfRule type="cellIs" dxfId="7" priority="4" operator="greaterThan">
      <formula>10</formula>
    </cfRule>
  </conditionalFormatting>
  <conditionalFormatting sqref="O103:O1048576 O1:O101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6 Y2:AM8 X10:X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M110"/>
  <sheetViews>
    <sheetView tabSelected="1" topLeftCell="B1" workbookViewId="0">
      <pane ySplit="3" topLeftCell="A76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0.75" style="1" customWidth="1"/>
    <col min="8" max="9" width="5.5" style="1" customWidth="1"/>
    <col min="10" max="10" width="4.375" style="1" customWidth="1"/>
    <col min="11" max="11" width="4.375" style="1" hidden="1" customWidth="1"/>
    <col min="12" max="12" width="4.125" style="1" hidden="1" customWidth="1"/>
    <col min="13" max="13" width="4.75" style="1" hidden="1" customWidth="1"/>
    <col min="14" max="14" width="9" style="1" hidden="1" customWidth="1"/>
    <col min="15" max="15" width="17.75" style="97" hidden="1" customWidth="1"/>
    <col min="16" max="16" width="5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6" t="s">
        <v>0</v>
      </c>
      <c r="C1" s="136"/>
      <c r="D1" s="136"/>
      <c r="E1" s="136"/>
      <c r="F1" s="136"/>
      <c r="G1" s="136"/>
      <c r="H1" s="137" t="s">
        <v>543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2:39" ht="25.5" customHeight="1">
      <c r="B2" s="138" t="s">
        <v>1</v>
      </c>
      <c r="C2" s="138"/>
      <c r="D2" s="138"/>
      <c r="E2" s="138"/>
      <c r="F2" s="138"/>
      <c r="G2" s="138"/>
      <c r="H2" s="139" t="s">
        <v>46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9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40" t="s">
        <v>2</v>
      </c>
      <c r="C4" s="140"/>
      <c r="D4" s="86" t="s">
        <v>47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90"/>
      <c r="P4" s="141" t="s">
        <v>760</v>
      </c>
      <c r="Q4" s="141"/>
      <c r="R4" s="141"/>
      <c r="S4" s="141"/>
      <c r="T4" s="141"/>
      <c r="U4" s="141"/>
      <c r="X4" s="64"/>
      <c r="Y4" s="132" t="s">
        <v>42</v>
      </c>
      <c r="Z4" s="132" t="s">
        <v>8</v>
      </c>
      <c r="AA4" s="132" t="s">
        <v>41</v>
      </c>
      <c r="AB4" s="132" t="s">
        <v>40</v>
      </c>
      <c r="AC4" s="132"/>
      <c r="AD4" s="132"/>
      <c r="AE4" s="132"/>
      <c r="AF4" s="132" t="s">
        <v>39</v>
      </c>
      <c r="AG4" s="132"/>
      <c r="AH4" s="132" t="s">
        <v>37</v>
      </c>
      <c r="AI4" s="132"/>
      <c r="AJ4" s="132" t="s">
        <v>38</v>
      </c>
      <c r="AK4" s="132"/>
      <c r="AL4" s="132" t="s">
        <v>36</v>
      </c>
      <c r="AM4" s="132"/>
    </row>
    <row r="5" spans="2:39" ht="17.25" customHeight="1">
      <c r="B5" s="133" t="s">
        <v>3</v>
      </c>
      <c r="C5" s="133"/>
      <c r="D5" s="9">
        <v>2</v>
      </c>
      <c r="G5" s="134" t="s">
        <v>49</v>
      </c>
      <c r="H5" s="134"/>
      <c r="I5" s="134"/>
      <c r="J5" s="134"/>
      <c r="K5" s="134"/>
      <c r="L5" s="134"/>
      <c r="M5" s="134"/>
      <c r="N5" s="134"/>
      <c r="O5" s="134"/>
      <c r="P5" s="135" t="s">
        <v>48</v>
      </c>
      <c r="Q5" s="135"/>
      <c r="R5" s="135"/>
      <c r="S5" s="135"/>
      <c r="T5" s="135"/>
      <c r="U5" s="135"/>
      <c r="X5" s="64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1"/>
      <c r="P6" s="60"/>
      <c r="Q6" s="3"/>
      <c r="R6" s="3"/>
      <c r="S6" s="3"/>
      <c r="T6" s="3"/>
      <c r="U6" s="3"/>
      <c r="X6" s="64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</row>
    <row r="7" spans="2:39" ht="44.25" customHeight="1">
      <c r="B7" s="117" t="s">
        <v>4</v>
      </c>
      <c r="C7" s="126" t="s">
        <v>5</v>
      </c>
      <c r="D7" s="128" t="s">
        <v>6</v>
      </c>
      <c r="E7" s="129"/>
      <c r="F7" s="117" t="s">
        <v>7</v>
      </c>
      <c r="G7" s="11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6" t="s">
        <v>13</v>
      </c>
      <c r="M7" s="116" t="s">
        <v>14</v>
      </c>
      <c r="N7" s="116" t="s">
        <v>15</v>
      </c>
      <c r="O7" s="151"/>
      <c r="P7" s="116" t="s">
        <v>17</v>
      </c>
      <c r="Q7" s="117" t="s">
        <v>18</v>
      </c>
      <c r="R7" s="116" t="s">
        <v>19</v>
      </c>
      <c r="S7" s="117" t="s">
        <v>20</v>
      </c>
      <c r="T7" s="117" t="s">
        <v>21</v>
      </c>
      <c r="U7" s="117" t="s">
        <v>22</v>
      </c>
      <c r="X7" s="64"/>
      <c r="Y7" s="132"/>
      <c r="Z7" s="132"/>
      <c r="AA7" s="132"/>
      <c r="AB7" s="67" t="s">
        <v>23</v>
      </c>
      <c r="AC7" s="67" t="s">
        <v>24</v>
      </c>
      <c r="AD7" s="67" t="s">
        <v>25</v>
      </c>
      <c r="AE7" s="67" t="s">
        <v>26</v>
      </c>
      <c r="AF7" s="67" t="s">
        <v>27</v>
      </c>
      <c r="AG7" s="67" t="s">
        <v>26</v>
      </c>
      <c r="AH7" s="67" t="s">
        <v>27</v>
      </c>
      <c r="AI7" s="67" t="s">
        <v>26</v>
      </c>
      <c r="AJ7" s="67" t="s">
        <v>27</v>
      </c>
      <c r="AK7" s="67" t="s">
        <v>26</v>
      </c>
      <c r="AL7" s="67" t="s">
        <v>27</v>
      </c>
      <c r="AM7" s="68" t="s">
        <v>26</v>
      </c>
    </row>
    <row r="8" spans="2:39" ht="44.25" customHeight="1">
      <c r="B8" s="119"/>
      <c r="C8" s="127"/>
      <c r="D8" s="130"/>
      <c r="E8" s="131"/>
      <c r="F8" s="119"/>
      <c r="G8" s="119"/>
      <c r="H8" s="120"/>
      <c r="I8" s="120"/>
      <c r="J8" s="120"/>
      <c r="K8" s="120"/>
      <c r="L8" s="116"/>
      <c r="M8" s="116"/>
      <c r="N8" s="116"/>
      <c r="O8" s="151"/>
      <c r="P8" s="116"/>
      <c r="Q8" s="118"/>
      <c r="R8" s="116"/>
      <c r="S8" s="119"/>
      <c r="T8" s="118"/>
      <c r="U8" s="118"/>
      <c r="W8" s="11"/>
      <c r="X8" s="64"/>
      <c r="Y8" s="69" t="str">
        <f>+D4</f>
        <v>Kỹ thuật số</v>
      </c>
      <c r="Z8" s="70" t="str">
        <f>+P4</f>
        <v>Nhóm: ELE1433-02</v>
      </c>
      <c r="AA8" s="71">
        <f>+$AJ$8+$AL$8+$AH$8</f>
        <v>74</v>
      </c>
      <c r="AB8" s="65">
        <f>COUNTIF($T$9:$T$143,"Khiển trách")</f>
        <v>0</v>
      </c>
      <c r="AC8" s="65">
        <f>COUNTIF($T$9:$T$143,"Cảnh cáo")</f>
        <v>0</v>
      </c>
      <c r="AD8" s="65">
        <f>COUNTIF($T$9:$T$143,"Đình chỉ thi")</f>
        <v>0</v>
      </c>
      <c r="AE8" s="72">
        <f>+($AB$8+$AC$8+$AD$8)/$AA$8*100%</f>
        <v>0</v>
      </c>
      <c r="AF8" s="65">
        <f>SUM(COUNTIF($T$9:$T$141,"Vắng"),COUNTIF($T$9:$T$141,"Vắng có phép"))</f>
        <v>2</v>
      </c>
      <c r="AG8" s="73">
        <f>+$AF$8/$AA$8</f>
        <v>2.7027027027027029E-2</v>
      </c>
      <c r="AH8" s="74">
        <f>COUNTIF($X$9:$X$141,"Thi lại")</f>
        <v>0</v>
      </c>
      <c r="AI8" s="73">
        <f>+$AH$8/$AA$8</f>
        <v>0</v>
      </c>
      <c r="AJ8" s="74">
        <f>COUNTIF($X$9:$X$142,"Học lại")</f>
        <v>29</v>
      </c>
      <c r="AK8" s="73">
        <f>+$AJ$8/$AA$8</f>
        <v>0.39189189189189189</v>
      </c>
      <c r="AL8" s="65">
        <f>COUNTIF($X$10:$X$142,"Đạt")</f>
        <v>45</v>
      </c>
      <c r="AM8" s="72">
        <f>+$AL$8/$AA$8</f>
        <v>0.60810810810810811</v>
      </c>
    </row>
    <row r="9" spans="2:39" ht="27" customHeight="1">
      <c r="B9" s="121" t="s">
        <v>28</v>
      </c>
      <c r="C9" s="122"/>
      <c r="D9" s="122"/>
      <c r="E9" s="122"/>
      <c r="F9" s="122"/>
      <c r="G9" s="123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152"/>
      <c r="P9" s="61">
        <f>100-(H9+I9+J9+K9)</f>
        <v>70</v>
      </c>
      <c r="Q9" s="119"/>
      <c r="R9" s="15"/>
      <c r="S9" s="15"/>
      <c r="T9" s="119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70</v>
      </c>
      <c r="C10" s="17" t="s">
        <v>761</v>
      </c>
      <c r="D10" s="18" t="s">
        <v>762</v>
      </c>
      <c r="E10" s="19" t="s">
        <v>114</v>
      </c>
      <c r="F10" s="20" t="s">
        <v>763</v>
      </c>
      <c r="G10" s="17" t="s">
        <v>52</v>
      </c>
      <c r="H10" s="21">
        <v>7</v>
      </c>
      <c r="I10" s="21">
        <v>7</v>
      </c>
      <c r="J10" s="21">
        <v>8</v>
      </c>
      <c r="K10" s="21" t="s">
        <v>29</v>
      </c>
      <c r="L10" s="146"/>
      <c r="M10" s="146"/>
      <c r="N10" s="146"/>
      <c r="O10" s="153"/>
      <c r="P10" s="100">
        <v>3</v>
      </c>
      <c r="Q10" s="22">
        <f t="shared" ref="Q10:Q73" si="0">ROUND(SUMPRODUCT(H10:P10,$H$9:$P$9)/100,1)</f>
        <v>4.3</v>
      </c>
      <c r="R10" s="23" t="str">
        <f t="shared" ref="R10:R7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47" t="str">
        <f t="shared" ref="S10:S73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4" t="str">
        <f t="shared" ref="T10:T73" si="3">+IF(OR($H10=0,$I10=0,$J10=0,$K10=0),"Không đủ ĐKDT","")</f>
        <v/>
      </c>
      <c r="U10" s="24" t="s">
        <v>764</v>
      </c>
      <c r="V10" s="3"/>
      <c r="W10" s="25"/>
      <c r="X10" s="76" t="str">
        <f t="shared" ref="X10:X73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6">
        <v>50</v>
      </c>
      <c r="C11" s="27" t="s">
        <v>765</v>
      </c>
      <c r="D11" s="28" t="s">
        <v>766</v>
      </c>
      <c r="E11" s="29" t="s">
        <v>142</v>
      </c>
      <c r="F11" s="30" t="s">
        <v>767</v>
      </c>
      <c r="G11" s="27" t="s">
        <v>768</v>
      </c>
      <c r="H11" s="31">
        <v>9</v>
      </c>
      <c r="I11" s="31">
        <v>8</v>
      </c>
      <c r="J11" s="31">
        <v>6</v>
      </c>
      <c r="K11" s="31" t="s">
        <v>29</v>
      </c>
      <c r="L11" s="39"/>
      <c r="M11" s="39"/>
      <c r="N11" s="39"/>
      <c r="O11" s="154"/>
      <c r="P11" s="33">
        <v>4</v>
      </c>
      <c r="Q11" s="34">
        <f t="shared" si="0"/>
        <v>5.0999999999999996</v>
      </c>
      <c r="R11" s="35" t="str">
        <f t="shared" si="1"/>
        <v>D+</v>
      </c>
      <c r="S11" s="36" t="str">
        <f t="shared" si="2"/>
        <v>Trung bình yếu</v>
      </c>
      <c r="T11" s="37" t="str">
        <f t="shared" si="3"/>
        <v/>
      </c>
      <c r="U11" s="38" t="s">
        <v>764</v>
      </c>
      <c r="V11" s="3"/>
      <c r="W11" s="25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6">
        <v>51</v>
      </c>
      <c r="C12" s="27" t="s">
        <v>769</v>
      </c>
      <c r="D12" s="28" t="s">
        <v>770</v>
      </c>
      <c r="E12" s="29" t="s">
        <v>94</v>
      </c>
      <c r="F12" s="30" t="s">
        <v>143</v>
      </c>
      <c r="G12" s="27" t="s">
        <v>58</v>
      </c>
      <c r="H12" s="31">
        <v>9</v>
      </c>
      <c r="I12" s="31">
        <v>9</v>
      </c>
      <c r="J12" s="31">
        <v>8</v>
      </c>
      <c r="K12" s="31" t="s">
        <v>29</v>
      </c>
      <c r="L12" s="39"/>
      <c r="M12" s="39"/>
      <c r="N12" s="39"/>
      <c r="O12" s="154"/>
      <c r="P12" s="33">
        <v>4</v>
      </c>
      <c r="Q12" s="34">
        <f t="shared" si="0"/>
        <v>5.4</v>
      </c>
      <c r="R12" s="35" t="str">
        <f t="shared" si="1"/>
        <v>D+</v>
      </c>
      <c r="S12" s="36" t="str">
        <f t="shared" si="2"/>
        <v>Trung bình yếu</v>
      </c>
      <c r="T12" s="37" t="str">
        <f t="shared" si="3"/>
        <v/>
      </c>
      <c r="U12" s="38" t="s">
        <v>764</v>
      </c>
      <c r="V12" s="3"/>
      <c r="W12" s="25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6">
        <v>74</v>
      </c>
      <c r="C13" s="27" t="s">
        <v>771</v>
      </c>
      <c r="D13" s="28" t="s">
        <v>154</v>
      </c>
      <c r="E13" s="29" t="s">
        <v>155</v>
      </c>
      <c r="F13" s="30" t="s">
        <v>156</v>
      </c>
      <c r="G13" s="27" t="s">
        <v>54</v>
      </c>
      <c r="H13" s="31">
        <v>9</v>
      </c>
      <c r="I13" s="31">
        <v>10</v>
      </c>
      <c r="J13" s="31">
        <v>6</v>
      </c>
      <c r="K13" s="31" t="s">
        <v>29</v>
      </c>
      <c r="L13" s="39"/>
      <c r="M13" s="39"/>
      <c r="N13" s="39"/>
      <c r="O13" s="154"/>
      <c r="P13" s="33">
        <v>2</v>
      </c>
      <c r="Q13" s="34">
        <f t="shared" si="0"/>
        <v>3.9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38" t="s">
        <v>764</v>
      </c>
      <c r="V13" s="3"/>
      <c r="W13" s="25"/>
      <c r="X13" s="76" t="str">
        <f t="shared" si="4"/>
        <v>Học lại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43</v>
      </c>
      <c r="C14" s="27" t="s">
        <v>772</v>
      </c>
      <c r="D14" s="28" t="s">
        <v>773</v>
      </c>
      <c r="E14" s="29" t="s">
        <v>86</v>
      </c>
      <c r="F14" s="30" t="s">
        <v>774</v>
      </c>
      <c r="G14" s="27" t="s">
        <v>58</v>
      </c>
      <c r="H14" s="31">
        <v>8</v>
      </c>
      <c r="I14" s="31">
        <v>7</v>
      </c>
      <c r="J14" s="31">
        <v>6</v>
      </c>
      <c r="K14" s="31" t="s">
        <v>29</v>
      </c>
      <c r="L14" s="39"/>
      <c r="M14" s="39"/>
      <c r="N14" s="39"/>
      <c r="O14" s="154"/>
      <c r="P14" s="33">
        <v>3</v>
      </c>
      <c r="Q14" s="34">
        <f t="shared" si="0"/>
        <v>4.2</v>
      </c>
      <c r="R14" s="35" t="str">
        <f t="shared" si="1"/>
        <v>D</v>
      </c>
      <c r="S14" s="36" t="str">
        <f t="shared" si="2"/>
        <v>Trung bình yếu</v>
      </c>
      <c r="T14" s="37" t="str">
        <f t="shared" si="3"/>
        <v/>
      </c>
      <c r="U14" s="38" t="s">
        <v>764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42</v>
      </c>
      <c r="C15" s="27" t="s">
        <v>775</v>
      </c>
      <c r="D15" s="28" t="s">
        <v>776</v>
      </c>
      <c r="E15" s="29" t="s">
        <v>777</v>
      </c>
      <c r="F15" s="30" t="s">
        <v>778</v>
      </c>
      <c r="G15" s="27" t="s">
        <v>58</v>
      </c>
      <c r="H15" s="31">
        <v>9</v>
      </c>
      <c r="I15" s="31">
        <v>9</v>
      </c>
      <c r="J15" s="31">
        <v>7</v>
      </c>
      <c r="K15" s="31" t="s">
        <v>29</v>
      </c>
      <c r="L15" s="39"/>
      <c r="M15" s="39"/>
      <c r="N15" s="39"/>
      <c r="O15" s="154"/>
      <c r="P15" s="33">
        <v>7.5</v>
      </c>
      <c r="Q15" s="34">
        <f t="shared" si="0"/>
        <v>7.8</v>
      </c>
      <c r="R15" s="35" t="str">
        <f t="shared" si="1"/>
        <v>B</v>
      </c>
      <c r="S15" s="36" t="str">
        <f t="shared" si="2"/>
        <v>Khá</v>
      </c>
      <c r="T15" s="37" t="str">
        <f t="shared" si="3"/>
        <v/>
      </c>
      <c r="U15" s="38" t="s">
        <v>764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58</v>
      </c>
      <c r="C16" s="27" t="s">
        <v>779</v>
      </c>
      <c r="D16" s="28" t="s">
        <v>780</v>
      </c>
      <c r="E16" s="29" t="s">
        <v>781</v>
      </c>
      <c r="F16" s="30" t="s">
        <v>782</v>
      </c>
      <c r="G16" s="27" t="s">
        <v>53</v>
      </c>
      <c r="H16" s="31">
        <v>8</v>
      </c>
      <c r="I16" s="31">
        <v>9</v>
      </c>
      <c r="J16" s="31">
        <v>6</v>
      </c>
      <c r="K16" s="31" t="s">
        <v>29</v>
      </c>
      <c r="L16" s="39"/>
      <c r="M16" s="39"/>
      <c r="N16" s="39"/>
      <c r="O16" s="154"/>
      <c r="P16" s="33">
        <v>4</v>
      </c>
      <c r="Q16" s="34">
        <f t="shared" si="0"/>
        <v>5.0999999999999996</v>
      </c>
      <c r="R16" s="35" t="str">
        <f t="shared" si="1"/>
        <v>D+</v>
      </c>
      <c r="S16" s="36" t="str">
        <f t="shared" si="2"/>
        <v>Trung bình yếu</v>
      </c>
      <c r="T16" s="37" t="str">
        <f t="shared" si="3"/>
        <v/>
      </c>
      <c r="U16" s="38" t="s">
        <v>764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67</v>
      </c>
      <c r="C17" s="27" t="s">
        <v>783</v>
      </c>
      <c r="D17" s="28" t="s">
        <v>784</v>
      </c>
      <c r="E17" s="29" t="s">
        <v>151</v>
      </c>
      <c r="F17" s="30" t="s">
        <v>785</v>
      </c>
      <c r="G17" s="27" t="s">
        <v>53</v>
      </c>
      <c r="H17" s="31">
        <v>9</v>
      </c>
      <c r="I17" s="31">
        <v>8</v>
      </c>
      <c r="J17" s="31">
        <v>6</v>
      </c>
      <c r="K17" s="31" t="s">
        <v>29</v>
      </c>
      <c r="L17" s="39"/>
      <c r="M17" s="39"/>
      <c r="N17" s="39"/>
      <c r="O17" s="154"/>
      <c r="P17" s="33">
        <v>3.5</v>
      </c>
      <c r="Q17" s="34">
        <f t="shared" si="0"/>
        <v>4.8</v>
      </c>
      <c r="R17" s="35" t="str">
        <f t="shared" si="1"/>
        <v>D</v>
      </c>
      <c r="S17" s="36" t="str">
        <f t="shared" si="2"/>
        <v>Trung bình yếu</v>
      </c>
      <c r="T17" s="37" t="str">
        <f t="shared" si="3"/>
        <v/>
      </c>
      <c r="U17" s="38" t="s">
        <v>764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38</v>
      </c>
      <c r="C18" s="27" t="s">
        <v>786</v>
      </c>
      <c r="D18" s="28" t="s">
        <v>787</v>
      </c>
      <c r="E18" s="29" t="s">
        <v>82</v>
      </c>
      <c r="F18" s="30" t="s">
        <v>138</v>
      </c>
      <c r="G18" s="27" t="s">
        <v>58</v>
      </c>
      <c r="H18" s="31">
        <v>9</v>
      </c>
      <c r="I18" s="31">
        <v>8</v>
      </c>
      <c r="J18" s="31">
        <v>8</v>
      </c>
      <c r="K18" s="31" t="s">
        <v>29</v>
      </c>
      <c r="L18" s="39"/>
      <c r="M18" s="39"/>
      <c r="N18" s="39"/>
      <c r="O18" s="154"/>
      <c r="P18" s="33">
        <v>4.5</v>
      </c>
      <c r="Q18" s="34">
        <f t="shared" si="0"/>
        <v>5.7</v>
      </c>
      <c r="R18" s="35" t="str">
        <f t="shared" si="1"/>
        <v>C</v>
      </c>
      <c r="S18" s="36" t="str">
        <f t="shared" si="2"/>
        <v>Trung bình</v>
      </c>
      <c r="T18" s="37" t="str">
        <f t="shared" si="3"/>
        <v/>
      </c>
      <c r="U18" s="38" t="s">
        <v>764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72</v>
      </c>
      <c r="C19" s="27" t="s">
        <v>788</v>
      </c>
      <c r="D19" s="28" t="s">
        <v>789</v>
      </c>
      <c r="E19" s="29" t="s">
        <v>116</v>
      </c>
      <c r="F19" s="30" t="s">
        <v>790</v>
      </c>
      <c r="G19" s="27" t="s">
        <v>58</v>
      </c>
      <c r="H19" s="31">
        <v>8</v>
      </c>
      <c r="I19" s="31">
        <v>10</v>
      </c>
      <c r="J19" s="31">
        <v>7</v>
      </c>
      <c r="K19" s="31" t="s">
        <v>29</v>
      </c>
      <c r="L19" s="39"/>
      <c r="M19" s="39"/>
      <c r="N19" s="39"/>
      <c r="O19" s="154"/>
      <c r="P19" s="33">
        <v>4</v>
      </c>
      <c r="Q19" s="34">
        <f t="shared" si="0"/>
        <v>5.3</v>
      </c>
      <c r="R19" s="35" t="str">
        <f t="shared" si="1"/>
        <v>D+</v>
      </c>
      <c r="S19" s="36" t="str">
        <f t="shared" si="2"/>
        <v>Trung bình yếu</v>
      </c>
      <c r="T19" s="37" t="str">
        <f t="shared" si="3"/>
        <v/>
      </c>
      <c r="U19" s="38" t="s">
        <v>764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52</v>
      </c>
      <c r="C20" s="27" t="s">
        <v>791</v>
      </c>
      <c r="D20" s="28" t="s">
        <v>792</v>
      </c>
      <c r="E20" s="29" t="s">
        <v>793</v>
      </c>
      <c r="F20" s="30" t="s">
        <v>794</v>
      </c>
      <c r="G20" s="27" t="s">
        <v>795</v>
      </c>
      <c r="H20" s="31">
        <v>7</v>
      </c>
      <c r="I20" s="31">
        <v>9</v>
      </c>
      <c r="J20" s="31">
        <v>6</v>
      </c>
      <c r="K20" s="31" t="s">
        <v>29</v>
      </c>
      <c r="L20" s="39"/>
      <c r="M20" s="39"/>
      <c r="N20" s="39"/>
      <c r="O20" s="154"/>
      <c r="P20" s="33">
        <v>3.5</v>
      </c>
      <c r="Q20" s="34">
        <f t="shared" si="0"/>
        <v>4.7</v>
      </c>
      <c r="R20" s="35" t="str">
        <f t="shared" si="1"/>
        <v>D</v>
      </c>
      <c r="S20" s="36" t="str">
        <f t="shared" si="2"/>
        <v>Trung bình yếu</v>
      </c>
      <c r="T20" s="37" t="str">
        <f t="shared" si="3"/>
        <v/>
      </c>
      <c r="U20" s="38" t="s">
        <v>764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73</v>
      </c>
      <c r="C21" s="27" t="s">
        <v>796</v>
      </c>
      <c r="D21" s="28" t="s">
        <v>797</v>
      </c>
      <c r="E21" s="29" t="s">
        <v>117</v>
      </c>
      <c r="F21" s="30" t="s">
        <v>153</v>
      </c>
      <c r="G21" s="27" t="s">
        <v>53</v>
      </c>
      <c r="H21" s="31">
        <v>9</v>
      </c>
      <c r="I21" s="31">
        <v>9</v>
      </c>
      <c r="J21" s="31">
        <v>6</v>
      </c>
      <c r="K21" s="31" t="s">
        <v>29</v>
      </c>
      <c r="L21" s="39"/>
      <c r="M21" s="39"/>
      <c r="N21" s="39"/>
      <c r="O21" s="154"/>
      <c r="P21" s="33">
        <v>1</v>
      </c>
      <c r="Q21" s="34">
        <f t="shared" si="0"/>
        <v>3.1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38" t="s">
        <v>764</v>
      </c>
      <c r="V21" s="3"/>
      <c r="W21" s="25"/>
      <c r="X21" s="76" t="str">
        <f t="shared" si="4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41</v>
      </c>
      <c r="C22" s="27" t="s">
        <v>798</v>
      </c>
      <c r="D22" s="28" t="s">
        <v>799</v>
      </c>
      <c r="E22" s="29" t="s">
        <v>83</v>
      </c>
      <c r="F22" s="30" t="s">
        <v>139</v>
      </c>
      <c r="G22" s="27" t="s">
        <v>52</v>
      </c>
      <c r="H22" s="31">
        <v>6</v>
      </c>
      <c r="I22" s="31">
        <v>7</v>
      </c>
      <c r="J22" s="31">
        <v>8</v>
      </c>
      <c r="K22" s="31" t="s">
        <v>29</v>
      </c>
      <c r="L22" s="39"/>
      <c r="M22" s="39"/>
      <c r="N22" s="39"/>
      <c r="O22" s="154"/>
      <c r="P22" s="33">
        <v>1.5</v>
      </c>
      <c r="Q22" s="34">
        <f t="shared" si="0"/>
        <v>3.2</v>
      </c>
      <c r="R22" s="35" t="str">
        <f t="shared" si="1"/>
        <v>F</v>
      </c>
      <c r="S22" s="36" t="str">
        <f t="shared" si="2"/>
        <v>Kém</v>
      </c>
      <c r="T22" s="37" t="str">
        <f t="shared" si="3"/>
        <v/>
      </c>
      <c r="U22" s="38" t="s">
        <v>764</v>
      </c>
      <c r="V22" s="3"/>
      <c r="W22" s="25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39</v>
      </c>
      <c r="C23" s="27" t="s">
        <v>800</v>
      </c>
      <c r="D23" s="28" t="s">
        <v>801</v>
      </c>
      <c r="E23" s="29" t="s">
        <v>82</v>
      </c>
      <c r="F23" s="30" t="s">
        <v>802</v>
      </c>
      <c r="G23" s="27" t="s">
        <v>52</v>
      </c>
      <c r="H23" s="31">
        <v>9</v>
      </c>
      <c r="I23" s="31">
        <v>8</v>
      </c>
      <c r="J23" s="31">
        <v>8</v>
      </c>
      <c r="K23" s="31" t="s">
        <v>29</v>
      </c>
      <c r="L23" s="39"/>
      <c r="M23" s="39"/>
      <c r="N23" s="39"/>
      <c r="O23" s="154"/>
      <c r="P23" s="33">
        <v>4</v>
      </c>
      <c r="Q23" s="34">
        <f t="shared" si="0"/>
        <v>5.3</v>
      </c>
      <c r="R23" s="35" t="str">
        <f t="shared" si="1"/>
        <v>D+</v>
      </c>
      <c r="S23" s="36" t="str">
        <f t="shared" si="2"/>
        <v>Trung bình yếu</v>
      </c>
      <c r="T23" s="37" t="str">
        <f t="shared" si="3"/>
        <v/>
      </c>
      <c r="U23" s="38" t="s">
        <v>764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46</v>
      </c>
      <c r="C24" s="27" t="s">
        <v>803</v>
      </c>
      <c r="D24" s="28" t="s">
        <v>804</v>
      </c>
      <c r="E24" s="29" t="s">
        <v>805</v>
      </c>
      <c r="F24" s="30" t="s">
        <v>806</v>
      </c>
      <c r="G24" s="27" t="s">
        <v>58</v>
      </c>
      <c r="H24" s="31">
        <v>8</v>
      </c>
      <c r="I24" s="31">
        <v>7</v>
      </c>
      <c r="J24" s="31">
        <v>6</v>
      </c>
      <c r="K24" s="31" t="s">
        <v>29</v>
      </c>
      <c r="L24" s="39"/>
      <c r="M24" s="39"/>
      <c r="N24" s="39"/>
      <c r="O24" s="154"/>
      <c r="P24" s="33">
        <v>2</v>
      </c>
      <c r="Q24" s="34">
        <f t="shared" si="0"/>
        <v>3.5</v>
      </c>
      <c r="R24" s="35" t="str">
        <f t="shared" si="1"/>
        <v>F</v>
      </c>
      <c r="S24" s="36" t="str">
        <f t="shared" si="2"/>
        <v>Kém</v>
      </c>
      <c r="T24" s="37" t="str">
        <f t="shared" si="3"/>
        <v/>
      </c>
      <c r="U24" s="38" t="s">
        <v>764</v>
      </c>
      <c r="V24" s="3"/>
      <c r="W24" s="25"/>
      <c r="X24" s="76" t="str">
        <f t="shared" si="4"/>
        <v>Học lại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54</v>
      </c>
      <c r="C25" s="27" t="s">
        <v>807</v>
      </c>
      <c r="D25" s="28" t="s">
        <v>808</v>
      </c>
      <c r="E25" s="29" t="s">
        <v>145</v>
      </c>
      <c r="F25" s="30" t="s">
        <v>146</v>
      </c>
      <c r="G25" s="27" t="s">
        <v>54</v>
      </c>
      <c r="H25" s="31">
        <v>8</v>
      </c>
      <c r="I25" s="31">
        <v>9</v>
      </c>
      <c r="J25" s="31">
        <v>6</v>
      </c>
      <c r="K25" s="31" t="s">
        <v>29</v>
      </c>
      <c r="L25" s="39"/>
      <c r="M25" s="39"/>
      <c r="N25" s="39"/>
      <c r="O25" s="154"/>
      <c r="P25" s="33">
        <v>2</v>
      </c>
      <c r="Q25" s="34">
        <f t="shared" si="0"/>
        <v>3.7</v>
      </c>
      <c r="R25" s="35" t="str">
        <f t="shared" si="1"/>
        <v>F</v>
      </c>
      <c r="S25" s="36" t="str">
        <f t="shared" si="2"/>
        <v>Kém</v>
      </c>
      <c r="T25" s="37" t="str">
        <f t="shared" si="3"/>
        <v/>
      </c>
      <c r="U25" s="38" t="s">
        <v>764</v>
      </c>
      <c r="V25" s="3"/>
      <c r="W25" s="25"/>
      <c r="X25" s="76" t="str">
        <f t="shared" si="4"/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69</v>
      </c>
      <c r="C26" s="27" t="s">
        <v>809</v>
      </c>
      <c r="D26" s="28" t="s">
        <v>810</v>
      </c>
      <c r="E26" s="29" t="s">
        <v>152</v>
      </c>
      <c r="F26" s="30" t="s">
        <v>811</v>
      </c>
      <c r="G26" s="27" t="s">
        <v>54</v>
      </c>
      <c r="H26" s="31">
        <v>9</v>
      </c>
      <c r="I26" s="31">
        <v>9</v>
      </c>
      <c r="J26" s="31">
        <v>6</v>
      </c>
      <c r="K26" s="31" t="s">
        <v>29</v>
      </c>
      <c r="L26" s="39"/>
      <c r="M26" s="39"/>
      <c r="N26" s="39"/>
      <c r="O26" s="154"/>
      <c r="P26" s="33">
        <v>2</v>
      </c>
      <c r="Q26" s="34">
        <f t="shared" si="0"/>
        <v>3.8</v>
      </c>
      <c r="R26" s="35" t="str">
        <f t="shared" si="1"/>
        <v>F</v>
      </c>
      <c r="S26" s="36" t="str">
        <f t="shared" si="2"/>
        <v>Kém</v>
      </c>
      <c r="T26" s="37" t="str">
        <f t="shared" si="3"/>
        <v/>
      </c>
      <c r="U26" s="38" t="s">
        <v>764</v>
      </c>
      <c r="V26" s="3"/>
      <c r="W26" s="25"/>
      <c r="X26" s="76" t="str">
        <f t="shared" si="4"/>
        <v>Học lại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57</v>
      </c>
      <c r="C27" s="27" t="s">
        <v>812</v>
      </c>
      <c r="D27" s="28" t="s">
        <v>813</v>
      </c>
      <c r="E27" s="29" t="s">
        <v>814</v>
      </c>
      <c r="F27" s="30" t="s">
        <v>815</v>
      </c>
      <c r="G27" s="27" t="s">
        <v>58</v>
      </c>
      <c r="H27" s="31">
        <v>8</v>
      </c>
      <c r="I27" s="31">
        <v>10</v>
      </c>
      <c r="J27" s="31">
        <v>7</v>
      </c>
      <c r="K27" s="31" t="s">
        <v>29</v>
      </c>
      <c r="L27" s="39"/>
      <c r="M27" s="39"/>
      <c r="N27" s="39"/>
      <c r="O27" s="154"/>
      <c r="P27" s="33">
        <v>4.5</v>
      </c>
      <c r="Q27" s="34">
        <f t="shared" si="0"/>
        <v>5.7</v>
      </c>
      <c r="R27" s="35" t="str">
        <f t="shared" si="1"/>
        <v>C</v>
      </c>
      <c r="S27" s="36" t="str">
        <f t="shared" si="2"/>
        <v>Trung bình</v>
      </c>
      <c r="T27" s="37" t="str">
        <f t="shared" si="3"/>
        <v/>
      </c>
      <c r="U27" s="38" t="s">
        <v>764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55</v>
      </c>
      <c r="C28" s="27" t="s">
        <v>816</v>
      </c>
      <c r="D28" s="28" t="s">
        <v>817</v>
      </c>
      <c r="E28" s="29" t="s">
        <v>818</v>
      </c>
      <c r="F28" s="30" t="s">
        <v>85</v>
      </c>
      <c r="G28" s="27" t="s">
        <v>58</v>
      </c>
      <c r="H28" s="31">
        <v>8</v>
      </c>
      <c r="I28" s="31">
        <v>10</v>
      </c>
      <c r="J28" s="31">
        <v>8</v>
      </c>
      <c r="K28" s="31" t="s">
        <v>29</v>
      </c>
      <c r="L28" s="39"/>
      <c r="M28" s="39"/>
      <c r="N28" s="39"/>
      <c r="O28" s="154"/>
      <c r="P28" s="33">
        <v>4.5</v>
      </c>
      <c r="Q28" s="34">
        <f t="shared" si="0"/>
        <v>5.8</v>
      </c>
      <c r="R28" s="35" t="str">
        <f t="shared" si="1"/>
        <v>C</v>
      </c>
      <c r="S28" s="36" t="str">
        <f t="shared" si="2"/>
        <v>Trung bình</v>
      </c>
      <c r="T28" s="37" t="str">
        <f t="shared" si="3"/>
        <v/>
      </c>
      <c r="U28" s="38" t="s">
        <v>764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56</v>
      </c>
      <c r="C29" s="27" t="s">
        <v>819</v>
      </c>
      <c r="D29" s="28" t="s">
        <v>128</v>
      </c>
      <c r="E29" s="29" t="s">
        <v>814</v>
      </c>
      <c r="F29" s="30" t="s">
        <v>147</v>
      </c>
      <c r="G29" s="27" t="s">
        <v>52</v>
      </c>
      <c r="H29" s="31">
        <v>8</v>
      </c>
      <c r="I29" s="31">
        <v>8</v>
      </c>
      <c r="J29" s="31">
        <v>8</v>
      </c>
      <c r="K29" s="31" t="s">
        <v>29</v>
      </c>
      <c r="L29" s="39"/>
      <c r="M29" s="39"/>
      <c r="N29" s="39"/>
      <c r="O29" s="154"/>
      <c r="P29" s="33">
        <v>1.5</v>
      </c>
      <c r="Q29" s="34">
        <f t="shared" si="0"/>
        <v>3.5</v>
      </c>
      <c r="R29" s="35" t="str">
        <f t="shared" si="1"/>
        <v>F</v>
      </c>
      <c r="S29" s="36" t="str">
        <f t="shared" si="2"/>
        <v>Kém</v>
      </c>
      <c r="T29" s="37" t="str">
        <f t="shared" si="3"/>
        <v/>
      </c>
      <c r="U29" s="38" t="s">
        <v>764</v>
      </c>
      <c r="V29" s="3"/>
      <c r="W29" s="25"/>
      <c r="X29" s="76" t="str">
        <f t="shared" si="4"/>
        <v>Học lại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63</v>
      </c>
      <c r="C30" s="27" t="s">
        <v>820</v>
      </c>
      <c r="D30" s="28" t="s">
        <v>821</v>
      </c>
      <c r="E30" s="29" t="s">
        <v>822</v>
      </c>
      <c r="F30" s="30" t="s">
        <v>823</v>
      </c>
      <c r="G30" s="27" t="s">
        <v>58</v>
      </c>
      <c r="H30" s="31">
        <v>7</v>
      </c>
      <c r="I30" s="31">
        <v>7</v>
      </c>
      <c r="J30" s="31">
        <v>7</v>
      </c>
      <c r="K30" s="31" t="s">
        <v>29</v>
      </c>
      <c r="L30" s="39"/>
      <c r="M30" s="39"/>
      <c r="N30" s="39"/>
      <c r="O30" s="154"/>
      <c r="P30" s="33">
        <v>0</v>
      </c>
      <c r="Q30" s="34">
        <f t="shared" si="0"/>
        <v>2.1</v>
      </c>
      <c r="R30" s="35" t="str">
        <f t="shared" si="1"/>
        <v>F</v>
      </c>
      <c r="S30" s="36" t="str">
        <f t="shared" si="2"/>
        <v>Kém</v>
      </c>
      <c r="T30" s="37" t="str">
        <f t="shared" si="3"/>
        <v/>
      </c>
      <c r="U30" s="38" t="s">
        <v>764</v>
      </c>
      <c r="V30" s="3"/>
      <c r="W30" s="25"/>
      <c r="X30" s="76" t="str">
        <f t="shared" si="4"/>
        <v>Học lại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40</v>
      </c>
      <c r="C31" s="27" t="s">
        <v>824</v>
      </c>
      <c r="D31" s="28" t="s">
        <v>825</v>
      </c>
      <c r="E31" s="29" t="s">
        <v>83</v>
      </c>
      <c r="F31" s="30" t="s">
        <v>66</v>
      </c>
      <c r="G31" s="27" t="s">
        <v>58</v>
      </c>
      <c r="H31" s="31">
        <v>7</v>
      </c>
      <c r="I31" s="31">
        <v>8</v>
      </c>
      <c r="J31" s="31">
        <v>6</v>
      </c>
      <c r="K31" s="31" t="s">
        <v>29</v>
      </c>
      <c r="L31" s="39"/>
      <c r="M31" s="39"/>
      <c r="N31" s="39"/>
      <c r="O31" s="154"/>
      <c r="P31" s="33">
        <v>0</v>
      </c>
      <c r="Q31" s="34">
        <f t="shared" si="0"/>
        <v>2.1</v>
      </c>
      <c r="R31" s="35" t="str">
        <f t="shared" si="1"/>
        <v>F</v>
      </c>
      <c r="S31" s="36" t="str">
        <f t="shared" si="2"/>
        <v>Kém</v>
      </c>
      <c r="T31" s="37" t="str">
        <f t="shared" si="3"/>
        <v/>
      </c>
      <c r="U31" s="38" t="s">
        <v>764</v>
      </c>
      <c r="V31" s="3"/>
      <c r="W31" s="25"/>
      <c r="X31" s="76" t="str">
        <f t="shared" si="4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53</v>
      </c>
      <c r="C32" s="27" t="s">
        <v>826</v>
      </c>
      <c r="D32" s="28" t="s">
        <v>827</v>
      </c>
      <c r="E32" s="29" t="s">
        <v>144</v>
      </c>
      <c r="F32" s="30" t="s">
        <v>828</v>
      </c>
      <c r="G32" s="27" t="s">
        <v>52</v>
      </c>
      <c r="H32" s="31">
        <v>7</v>
      </c>
      <c r="I32" s="31">
        <v>8</v>
      </c>
      <c r="J32" s="31">
        <v>7</v>
      </c>
      <c r="K32" s="31" t="s">
        <v>29</v>
      </c>
      <c r="L32" s="39"/>
      <c r="M32" s="39"/>
      <c r="N32" s="39"/>
      <c r="O32" s="154"/>
      <c r="P32" s="33">
        <v>3</v>
      </c>
      <c r="Q32" s="34">
        <f t="shared" si="0"/>
        <v>4.3</v>
      </c>
      <c r="R32" s="35" t="str">
        <f t="shared" si="1"/>
        <v>D</v>
      </c>
      <c r="S32" s="36" t="str">
        <f t="shared" si="2"/>
        <v>Trung bình yếu</v>
      </c>
      <c r="T32" s="37" t="str">
        <f t="shared" si="3"/>
        <v/>
      </c>
      <c r="U32" s="38" t="s">
        <v>764</v>
      </c>
      <c r="V32" s="3"/>
      <c r="W32" s="25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71</v>
      </c>
      <c r="C33" s="27" t="s">
        <v>829</v>
      </c>
      <c r="D33" s="28" t="s">
        <v>830</v>
      </c>
      <c r="E33" s="29" t="s">
        <v>114</v>
      </c>
      <c r="F33" s="30" t="s">
        <v>831</v>
      </c>
      <c r="G33" s="27" t="s">
        <v>53</v>
      </c>
      <c r="H33" s="31">
        <v>7</v>
      </c>
      <c r="I33" s="31">
        <v>6</v>
      </c>
      <c r="J33" s="31">
        <v>6</v>
      </c>
      <c r="K33" s="31" t="s">
        <v>29</v>
      </c>
      <c r="L33" s="39"/>
      <c r="M33" s="39"/>
      <c r="N33" s="39"/>
      <c r="O33" s="154"/>
      <c r="P33" s="33">
        <v>2</v>
      </c>
      <c r="Q33" s="34">
        <f t="shared" si="0"/>
        <v>3.3</v>
      </c>
      <c r="R33" s="35" t="str">
        <f t="shared" si="1"/>
        <v>F</v>
      </c>
      <c r="S33" s="36" t="str">
        <f t="shared" si="2"/>
        <v>Kém</v>
      </c>
      <c r="T33" s="37" t="str">
        <f t="shared" si="3"/>
        <v/>
      </c>
      <c r="U33" s="38" t="s">
        <v>764</v>
      </c>
      <c r="V33" s="3"/>
      <c r="W33" s="25"/>
      <c r="X33" s="76" t="str">
        <f t="shared" si="4"/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66</v>
      </c>
      <c r="C34" s="27" t="s">
        <v>832</v>
      </c>
      <c r="D34" s="28" t="s">
        <v>833</v>
      </c>
      <c r="E34" s="29" t="s">
        <v>150</v>
      </c>
      <c r="F34" s="30" t="s">
        <v>834</v>
      </c>
      <c r="G34" s="27" t="s">
        <v>58</v>
      </c>
      <c r="H34" s="31">
        <v>8</v>
      </c>
      <c r="I34" s="31">
        <v>8</v>
      </c>
      <c r="J34" s="31">
        <v>6</v>
      </c>
      <c r="K34" s="31" t="s">
        <v>29</v>
      </c>
      <c r="L34" s="39"/>
      <c r="M34" s="39"/>
      <c r="N34" s="39"/>
      <c r="O34" s="154"/>
      <c r="P34" s="33">
        <v>0.5</v>
      </c>
      <c r="Q34" s="34">
        <f t="shared" si="0"/>
        <v>2.6</v>
      </c>
      <c r="R34" s="35" t="str">
        <f t="shared" si="1"/>
        <v>F</v>
      </c>
      <c r="S34" s="36" t="str">
        <f t="shared" si="2"/>
        <v>Kém</v>
      </c>
      <c r="T34" s="37" t="str">
        <f t="shared" si="3"/>
        <v/>
      </c>
      <c r="U34" s="38" t="s">
        <v>764</v>
      </c>
      <c r="V34" s="3"/>
      <c r="W34" s="25"/>
      <c r="X34" s="76" t="str">
        <f t="shared" si="4"/>
        <v>Học lại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48</v>
      </c>
      <c r="C35" s="27" t="s">
        <v>835</v>
      </c>
      <c r="D35" s="28" t="s">
        <v>93</v>
      </c>
      <c r="E35" s="29" t="s">
        <v>89</v>
      </c>
      <c r="F35" s="30" t="s">
        <v>141</v>
      </c>
      <c r="G35" s="27" t="s">
        <v>58</v>
      </c>
      <c r="H35" s="31">
        <v>8</v>
      </c>
      <c r="I35" s="31">
        <v>8</v>
      </c>
      <c r="J35" s="31">
        <v>6</v>
      </c>
      <c r="K35" s="31" t="s">
        <v>29</v>
      </c>
      <c r="L35" s="39"/>
      <c r="M35" s="39"/>
      <c r="N35" s="39"/>
      <c r="O35" s="154"/>
      <c r="P35" s="33">
        <v>0</v>
      </c>
      <c r="Q35" s="34">
        <f t="shared" si="0"/>
        <v>2.2000000000000002</v>
      </c>
      <c r="R35" s="35" t="str">
        <f t="shared" si="1"/>
        <v>F</v>
      </c>
      <c r="S35" s="36" t="str">
        <f t="shared" si="2"/>
        <v>Kém</v>
      </c>
      <c r="T35" s="37" t="str">
        <f t="shared" si="3"/>
        <v/>
      </c>
      <c r="U35" s="38" t="s">
        <v>764</v>
      </c>
      <c r="V35" s="3"/>
      <c r="W35" s="25"/>
      <c r="X35" s="76" t="str">
        <f t="shared" si="4"/>
        <v>Học lại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45</v>
      </c>
      <c r="C36" s="27" t="s">
        <v>836</v>
      </c>
      <c r="D36" s="28" t="s">
        <v>837</v>
      </c>
      <c r="E36" s="29" t="s">
        <v>86</v>
      </c>
      <c r="F36" s="30" t="s">
        <v>838</v>
      </c>
      <c r="G36" s="27" t="s">
        <v>52</v>
      </c>
      <c r="H36" s="31">
        <v>9</v>
      </c>
      <c r="I36" s="31">
        <v>9</v>
      </c>
      <c r="J36" s="31">
        <v>9</v>
      </c>
      <c r="K36" s="31" t="s">
        <v>29</v>
      </c>
      <c r="L36" s="39"/>
      <c r="M36" s="39"/>
      <c r="N36" s="39"/>
      <c r="O36" s="154"/>
      <c r="P36" s="33">
        <v>8</v>
      </c>
      <c r="Q36" s="34">
        <f t="shared" si="0"/>
        <v>8.3000000000000007</v>
      </c>
      <c r="R36" s="35" t="str">
        <f t="shared" si="1"/>
        <v>B+</v>
      </c>
      <c r="S36" s="36" t="str">
        <f t="shared" si="2"/>
        <v>Khá</v>
      </c>
      <c r="T36" s="37" t="str">
        <f t="shared" si="3"/>
        <v/>
      </c>
      <c r="U36" s="38" t="s">
        <v>764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60</v>
      </c>
      <c r="C37" s="27" t="s">
        <v>839</v>
      </c>
      <c r="D37" s="28" t="s">
        <v>134</v>
      </c>
      <c r="E37" s="29" t="s">
        <v>109</v>
      </c>
      <c r="F37" s="30" t="s">
        <v>840</v>
      </c>
      <c r="G37" s="27" t="s">
        <v>53</v>
      </c>
      <c r="H37" s="31">
        <v>9</v>
      </c>
      <c r="I37" s="31">
        <v>10</v>
      </c>
      <c r="J37" s="31">
        <v>8</v>
      </c>
      <c r="K37" s="31" t="s">
        <v>29</v>
      </c>
      <c r="L37" s="39"/>
      <c r="M37" s="39"/>
      <c r="N37" s="39"/>
      <c r="O37" s="154"/>
      <c r="P37" s="33">
        <v>9</v>
      </c>
      <c r="Q37" s="34">
        <f t="shared" si="0"/>
        <v>9</v>
      </c>
      <c r="R37" s="35" t="str">
        <f t="shared" si="1"/>
        <v>A+</v>
      </c>
      <c r="S37" s="36" t="str">
        <f t="shared" si="2"/>
        <v>Giỏi</v>
      </c>
      <c r="T37" s="37" t="str">
        <f t="shared" si="3"/>
        <v/>
      </c>
      <c r="U37" s="38" t="s">
        <v>764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62</v>
      </c>
      <c r="C38" s="27" t="s">
        <v>841</v>
      </c>
      <c r="D38" s="28" t="s">
        <v>842</v>
      </c>
      <c r="E38" s="29" t="s">
        <v>111</v>
      </c>
      <c r="F38" s="30" t="s">
        <v>843</v>
      </c>
      <c r="G38" s="27" t="s">
        <v>844</v>
      </c>
      <c r="H38" s="31">
        <v>9</v>
      </c>
      <c r="I38" s="31">
        <v>9</v>
      </c>
      <c r="J38" s="31">
        <v>9</v>
      </c>
      <c r="K38" s="31" t="s">
        <v>29</v>
      </c>
      <c r="L38" s="39"/>
      <c r="M38" s="39"/>
      <c r="N38" s="39"/>
      <c r="O38" s="154"/>
      <c r="P38" s="33">
        <v>4</v>
      </c>
      <c r="Q38" s="34">
        <f t="shared" si="0"/>
        <v>5.5</v>
      </c>
      <c r="R38" s="35" t="str">
        <f t="shared" si="1"/>
        <v>C</v>
      </c>
      <c r="S38" s="36" t="str">
        <f t="shared" si="2"/>
        <v>Trung bình</v>
      </c>
      <c r="T38" s="37" t="str">
        <f t="shared" si="3"/>
        <v/>
      </c>
      <c r="U38" s="38" t="s">
        <v>764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65</v>
      </c>
      <c r="C39" s="27" t="s">
        <v>845</v>
      </c>
      <c r="D39" s="28" t="s">
        <v>846</v>
      </c>
      <c r="E39" s="29" t="s">
        <v>847</v>
      </c>
      <c r="F39" s="30" t="s">
        <v>149</v>
      </c>
      <c r="G39" s="27" t="s">
        <v>54</v>
      </c>
      <c r="H39" s="31">
        <v>8</v>
      </c>
      <c r="I39" s="31">
        <v>9</v>
      </c>
      <c r="J39" s="31">
        <v>6</v>
      </c>
      <c r="K39" s="31" t="s">
        <v>29</v>
      </c>
      <c r="L39" s="39"/>
      <c r="M39" s="39"/>
      <c r="N39" s="39"/>
      <c r="O39" s="154"/>
      <c r="P39" s="33">
        <v>5</v>
      </c>
      <c r="Q39" s="34">
        <f t="shared" si="0"/>
        <v>5.8</v>
      </c>
      <c r="R39" s="35" t="str">
        <f t="shared" si="1"/>
        <v>C</v>
      </c>
      <c r="S39" s="36" t="str">
        <f t="shared" si="2"/>
        <v>Trung bình</v>
      </c>
      <c r="T39" s="37" t="str">
        <f t="shared" si="3"/>
        <v/>
      </c>
      <c r="U39" s="38" t="s">
        <v>764</v>
      </c>
      <c r="V39" s="3"/>
      <c r="W39" s="25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68</v>
      </c>
      <c r="C40" s="27" t="s">
        <v>848</v>
      </c>
      <c r="D40" s="28" t="s">
        <v>849</v>
      </c>
      <c r="E40" s="29" t="s">
        <v>152</v>
      </c>
      <c r="F40" s="30" t="s">
        <v>850</v>
      </c>
      <c r="G40" s="27" t="s">
        <v>53</v>
      </c>
      <c r="H40" s="31">
        <v>9</v>
      </c>
      <c r="I40" s="31">
        <v>9</v>
      </c>
      <c r="J40" s="31">
        <v>6</v>
      </c>
      <c r="K40" s="31" t="s">
        <v>29</v>
      </c>
      <c r="L40" s="39"/>
      <c r="M40" s="39"/>
      <c r="N40" s="39"/>
      <c r="O40" s="154"/>
      <c r="P40" s="33">
        <v>7.5</v>
      </c>
      <c r="Q40" s="34">
        <f t="shared" si="0"/>
        <v>7.7</v>
      </c>
      <c r="R40" s="35" t="str">
        <f t="shared" si="1"/>
        <v>B</v>
      </c>
      <c r="S40" s="36" t="str">
        <f t="shared" si="2"/>
        <v>Khá</v>
      </c>
      <c r="T40" s="37" t="str">
        <f t="shared" si="3"/>
        <v/>
      </c>
      <c r="U40" s="38" t="s">
        <v>764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47</v>
      </c>
      <c r="C41" s="27" t="s">
        <v>851</v>
      </c>
      <c r="D41" s="28" t="s">
        <v>67</v>
      </c>
      <c r="E41" s="29" t="s">
        <v>852</v>
      </c>
      <c r="F41" s="30" t="s">
        <v>140</v>
      </c>
      <c r="G41" s="27" t="s">
        <v>58</v>
      </c>
      <c r="H41" s="31">
        <v>9</v>
      </c>
      <c r="I41" s="31">
        <v>10</v>
      </c>
      <c r="J41" s="31">
        <v>7</v>
      </c>
      <c r="K41" s="31" t="s">
        <v>29</v>
      </c>
      <c r="L41" s="39"/>
      <c r="M41" s="39"/>
      <c r="N41" s="39"/>
      <c r="O41" s="154"/>
      <c r="P41" s="33">
        <v>5.5</v>
      </c>
      <c r="Q41" s="34">
        <f t="shared" si="0"/>
        <v>6.5</v>
      </c>
      <c r="R41" s="35" t="str">
        <f t="shared" si="1"/>
        <v>C+</v>
      </c>
      <c r="S41" s="36" t="str">
        <f t="shared" si="2"/>
        <v>Trung bình</v>
      </c>
      <c r="T41" s="37" t="str">
        <f t="shared" si="3"/>
        <v/>
      </c>
      <c r="U41" s="38" t="s">
        <v>764</v>
      </c>
      <c r="V41" s="3"/>
      <c r="W41" s="25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64</v>
      </c>
      <c r="C42" s="27" t="s">
        <v>853</v>
      </c>
      <c r="D42" s="28" t="s">
        <v>854</v>
      </c>
      <c r="E42" s="29" t="s">
        <v>148</v>
      </c>
      <c r="F42" s="30" t="s">
        <v>855</v>
      </c>
      <c r="G42" s="27" t="s">
        <v>52</v>
      </c>
      <c r="H42" s="31">
        <v>9</v>
      </c>
      <c r="I42" s="31">
        <v>7</v>
      </c>
      <c r="J42" s="31">
        <v>6</v>
      </c>
      <c r="K42" s="31" t="s">
        <v>29</v>
      </c>
      <c r="L42" s="39"/>
      <c r="M42" s="39"/>
      <c r="N42" s="39"/>
      <c r="O42" s="154"/>
      <c r="P42" s="33">
        <v>4</v>
      </c>
      <c r="Q42" s="34">
        <f t="shared" si="0"/>
        <v>5</v>
      </c>
      <c r="R42" s="35" t="str">
        <f t="shared" si="1"/>
        <v>D+</v>
      </c>
      <c r="S42" s="36" t="str">
        <f t="shared" si="2"/>
        <v>Trung bình yếu</v>
      </c>
      <c r="T42" s="37" t="str">
        <f t="shared" si="3"/>
        <v/>
      </c>
      <c r="U42" s="38" t="s">
        <v>764</v>
      </c>
      <c r="V42" s="3"/>
      <c r="W42" s="25"/>
      <c r="X42" s="76" t="str">
        <f t="shared" si="4"/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59</v>
      </c>
      <c r="C43" s="27" t="s">
        <v>856</v>
      </c>
      <c r="D43" s="28" t="s">
        <v>857</v>
      </c>
      <c r="E43" s="29" t="s">
        <v>109</v>
      </c>
      <c r="F43" s="30" t="s">
        <v>707</v>
      </c>
      <c r="G43" s="27" t="s">
        <v>52</v>
      </c>
      <c r="H43" s="31">
        <v>9</v>
      </c>
      <c r="I43" s="31">
        <v>10</v>
      </c>
      <c r="J43" s="31">
        <v>9</v>
      </c>
      <c r="K43" s="31" t="s">
        <v>29</v>
      </c>
      <c r="L43" s="39"/>
      <c r="M43" s="39"/>
      <c r="N43" s="39"/>
      <c r="O43" s="154"/>
      <c r="P43" s="33">
        <v>9.5</v>
      </c>
      <c r="Q43" s="34">
        <f t="shared" si="0"/>
        <v>9.5</v>
      </c>
      <c r="R43" s="35" t="str">
        <f t="shared" si="1"/>
        <v>A+</v>
      </c>
      <c r="S43" s="36" t="str">
        <f t="shared" si="2"/>
        <v>Giỏi</v>
      </c>
      <c r="T43" s="37" t="str">
        <f t="shared" si="3"/>
        <v/>
      </c>
      <c r="U43" s="38" t="s">
        <v>764</v>
      </c>
      <c r="V43" s="3"/>
      <c r="W43" s="25"/>
      <c r="X43" s="76" t="str">
        <f t="shared" si="4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61</v>
      </c>
      <c r="C44" s="27" t="s">
        <v>858</v>
      </c>
      <c r="D44" s="28" t="s">
        <v>859</v>
      </c>
      <c r="E44" s="29" t="s">
        <v>111</v>
      </c>
      <c r="F44" s="30" t="s">
        <v>860</v>
      </c>
      <c r="G44" s="27" t="s">
        <v>52</v>
      </c>
      <c r="H44" s="31">
        <v>9</v>
      </c>
      <c r="I44" s="31">
        <v>8</v>
      </c>
      <c r="J44" s="31">
        <v>6</v>
      </c>
      <c r="K44" s="31" t="s">
        <v>29</v>
      </c>
      <c r="L44" s="39"/>
      <c r="M44" s="39"/>
      <c r="N44" s="39"/>
      <c r="O44" s="154"/>
      <c r="P44" s="33">
        <v>6</v>
      </c>
      <c r="Q44" s="34">
        <f t="shared" si="0"/>
        <v>6.5</v>
      </c>
      <c r="R44" s="35" t="str">
        <f t="shared" si="1"/>
        <v>C+</v>
      </c>
      <c r="S44" s="36" t="str">
        <f t="shared" si="2"/>
        <v>Trung bình</v>
      </c>
      <c r="T44" s="37" t="str">
        <f t="shared" si="3"/>
        <v/>
      </c>
      <c r="U44" s="38" t="s">
        <v>764</v>
      </c>
      <c r="V44" s="3"/>
      <c r="W44" s="25"/>
      <c r="X44" s="76" t="str">
        <f t="shared" si="4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44</v>
      </c>
      <c r="C45" s="27" t="s">
        <v>861</v>
      </c>
      <c r="D45" s="28" t="s">
        <v>862</v>
      </c>
      <c r="E45" s="29" t="s">
        <v>86</v>
      </c>
      <c r="F45" s="30" t="s">
        <v>863</v>
      </c>
      <c r="G45" s="27" t="s">
        <v>53</v>
      </c>
      <c r="H45" s="31">
        <v>9</v>
      </c>
      <c r="I45" s="31">
        <v>9</v>
      </c>
      <c r="J45" s="31">
        <v>9</v>
      </c>
      <c r="K45" s="31" t="s">
        <v>29</v>
      </c>
      <c r="L45" s="39"/>
      <c r="M45" s="39"/>
      <c r="N45" s="39"/>
      <c r="O45" s="154"/>
      <c r="P45" s="33">
        <v>8.5</v>
      </c>
      <c r="Q45" s="34">
        <f t="shared" si="0"/>
        <v>8.6999999999999993</v>
      </c>
      <c r="R45" s="35" t="str">
        <f t="shared" si="1"/>
        <v>A</v>
      </c>
      <c r="S45" s="36" t="str">
        <f t="shared" si="2"/>
        <v>Giỏi</v>
      </c>
      <c r="T45" s="37" t="str">
        <f t="shared" si="3"/>
        <v/>
      </c>
      <c r="U45" s="38" t="s">
        <v>764</v>
      </c>
      <c r="V45" s="3"/>
      <c r="W45" s="25"/>
      <c r="X45" s="76" t="str">
        <f t="shared" si="4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49</v>
      </c>
      <c r="C46" s="27" t="s">
        <v>864</v>
      </c>
      <c r="D46" s="28" t="s">
        <v>865</v>
      </c>
      <c r="E46" s="29" t="s">
        <v>866</v>
      </c>
      <c r="F46" s="30" t="s">
        <v>678</v>
      </c>
      <c r="G46" s="27" t="s">
        <v>53</v>
      </c>
      <c r="H46" s="31">
        <v>9</v>
      </c>
      <c r="I46" s="31">
        <v>10</v>
      </c>
      <c r="J46" s="31">
        <v>8</v>
      </c>
      <c r="K46" s="31" t="s">
        <v>29</v>
      </c>
      <c r="L46" s="39"/>
      <c r="M46" s="39"/>
      <c r="N46" s="39"/>
      <c r="O46" s="154"/>
      <c r="P46" s="33">
        <v>4</v>
      </c>
      <c r="Q46" s="34">
        <f t="shared" si="0"/>
        <v>5.5</v>
      </c>
      <c r="R46" s="35" t="str">
        <f t="shared" si="1"/>
        <v>C</v>
      </c>
      <c r="S46" s="36" t="str">
        <f t="shared" si="2"/>
        <v>Trung bình</v>
      </c>
      <c r="T46" s="37" t="str">
        <f t="shared" si="3"/>
        <v/>
      </c>
      <c r="U46" s="38" t="s">
        <v>764</v>
      </c>
      <c r="V46" s="3"/>
      <c r="W46" s="25"/>
      <c r="X46" s="76" t="str">
        <f t="shared" si="4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17</v>
      </c>
      <c r="C47" s="27" t="s">
        <v>867</v>
      </c>
      <c r="D47" s="28" t="s">
        <v>76</v>
      </c>
      <c r="E47" s="29" t="s">
        <v>868</v>
      </c>
      <c r="F47" s="30" t="s">
        <v>869</v>
      </c>
      <c r="G47" s="27" t="s">
        <v>52</v>
      </c>
      <c r="H47" s="31">
        <v>9</v>
      </c>
      <c r="I47" s="31">
        <v>9</v>
      </c>
      <c r="J47" s="31">
        <v>6</v>
      </c>
      <c r="K47" s="31" t="s">
        <v>29</v>
      </c>
      <c r="L47" s="39"/>
      <c r="M47" s="39"/>
      <c r="N47" s="39"/>
      <c r="O47" s="154"/>
      <c r="P47" s="33">
        <v>2</v>
      </c>
      <c r="Q47" s="34">
        <f t="shared" si="0"/>
        <v>3.8</v>
      </c>
      <c r="R47" s="35" t="str">
        <f t="shared" si="1"/>
        <v>F</v>
      </c>
      <c r="S47" s="36" t="str">
        <f t="shared" si="2"/>
        <v>Kém</v>
      </c>
      <c r="T47" s="37" t="str">
        <f t="shared" si="3"/>
        <v/>
      </c>
      <c r="U47" s="38" t="s">
        <v>870</v>
      </c>
      <c r="V47" s="3"/>
      <c r="W47" s="25"/>
      <c r="X47" s="76" t="str">
        <f t="shared" si="4"/>
        <v>Học lại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6</v>
      </c>
      <c r="C48" s="27" t="s">
        <v>871</v>
      </c>
      <c r="D48" s="28" t="s">
        <v>872</v>
      </c>
      <c r="E48" s="29" t="s">
        <v>55</v>
      </c>
      <c r="F48" s="30" t="s">
        <v>119</v>
      </c>
      <c r="G48" s="27" t="s">
        <v>58</v>
      </c>
      <c r="H48" s="31">
        <v>6</v>
      </c>
      <c r="I48" s="31">
        <v>7</v>
      </c>
      <c r="J48" s="31">
        <v>7</v>
      </c>
      <c r="K48" s="31" t="s">
        <v>29</v>
      </c>
      <c r="L48" s="39"/>
      <c r="M48" s="39"/>
      <c r="N48" s="39"/>
      <c r="O48" s="154"/>
      <c r="P48" s="33">
        <v>1</v>
      </c>
      <c r="Q48" s="34">
        <f t="shared" si="0"/>
        <v>2.7</v>
      </c>
      <c r="R48" s="35" t="str">
        <f t="shared" si="1"/>
        <v>F</v>
      </c>
      <c r="S48" s="36" t="str">
        <f t="shared" si="2"/>
        <v>Kém</v>
      </c>
      <c r="T48" s="37" t="str">
        <f t="shared" si="3"/>
        <v/>
      </c>
      <c r="U48" s="38" t="s">
        <v>870</v>
      </c>
      <c r="V48" s="3"/>
      <c r="W48" s="25"/>
      <c r="X48" s="76" t="str">
        <f t="shared" si="4"/>
        <v>Học lại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24</v>
      </c>
      <c r="C49" s="27" t="s">
        <v>873</v>
      </c>
      <c r="D49" s="28" t="s">
        <v>874</v>
      </c>
      <c r="E49" s="29" t="s">
        <v>130</v>
      </c>
      <c r="F49" s="30" t="s">
        <v>875</v>
      </c>
      <c r="G49" s="27" t="s">
        <v>876</v>
      </c>
      <c r="H49" s="31">
        <v>5</v>
      </c>
      <c r="I49" s="31">
        <v>8</v>
      </c>
      <c r="J49" s="31">
        <v>1</v>
      </c>
      <c r="K49" s="31" t="s">
        <v>29</v>
      </c>
      <c r="L49" s="39"/>
      <c r="M49" s="39"/>
      <c r="N49" s="39"/>
      <c r="O49" s="154"/>
      <c r="P49" s="33">
        <v>1</v>
      </c>
      <c r="Q49" s="34">
        <f t="shared" si="0"/>
        <v>2.1</v>
      </c>
      <c r="R49" s="35" t="str">
        <f t="shared" si="1"/>
        <v>F</v>
      </c>
      <c r="S49" s="36" t="str">
        <f t="shared" si="2"/>
        <v>Kém</v>
      </c>
      <c r="T49" s="37" t="str">
        <f t="shared" si="3"/>
        <v/>
      </c>
      <c r="U49" s="38" t="s">
        <v>870</v>
      </c>
      <c r="V49" s="3"/>
      <c r="W49" s="25"/>
      <c r="X49" s="76" t="str">
        <f t="shared" si="4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19</v>
      </c>
      <c r="C50" s="27" t="s">
        <v>877</v>
      </c>
      <c r="D50" s="28" t="s">
        <v>128</v>
      </c>
      <c r="E50" s="29" t="s">
        <v>63</v>
      </c>
      <c r="F50" s="30" t="s">
        <v>878</v>
      </c>
      <c r="G50" s="27" t="s">
        <v>52</v>
      </c>
      <c r="H50" s="31">
        <v>9</v>
      </c>
      <c r="I50" s="31">
        <v>9</v>
      </c>
      <c r="J50" s="31">
        <v>7</v>
      </c>
      <c r="K50" s="31" t="s">
        <v>29</v>
      </c>
      <c r="L50" s="39"/>
      <c r="M50" s="39"/>
      <c r="N50" s="39"/>
      <c r="O50" s="154"/>
      <c r="P50" s="33">
        <v>1.5</v>
      </c>
      <c r="Q50" s="34">
        <f t="shared" si="0"/>
        <v>3.6</v>
      </c>
      <c r="R50" s="35" t="str">
        <f t="shared" si="1"/>
        <v>F</v>
      </c>
      <c r="S50" s="36" t="str">
        <f t="shared" si="2"/>
        <v>Kém</v>
      </c>
      <c r="T50" s="37" t="str">
        <f t="shared" si="3"/>
        <v/>
      </c>
      <c r="U50" s="38" t="s">
        <v>870</v>
      </c>
      <c r="V50" s="3"/>
      <c r="W50" s="25"/>
      <c r="X50" s="76" t="str">
        <f t="shared" si="4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15</v>
      </c>
      <c r="C51" s="27" t="s">
        <v>879</v>
      </c>
      <c r="D51" s="28" t="s">
        <v>880</v>
      </c>
      <c r="E51" s="29" t="s">
        <v>59</v>
      </c>
      <c r="F51" s="30" t="s">
        <v>126</v>
      </c>
      <c r="G51" s="27" t="s">
        <v>52</v>
      </c>
      <c r="H51" s="31">
        <v>9</v>
      </c>
      <c r="I51" s="31">
        <v>9</v>
      </c>
      <c r="J51" s="31">
        <v>6</v>
      </c>
      <c r="K51" s="31" t="s">
        <v>29</v>
      </c>
      <c r="L51" s="39"/>
      <c r="M51" s="39"/>
      <c r="N51" s="39"/>
      <c r="O51" s="154"/>
      <c r="P51" s="33">
        <v>3</v>
      </c>
      <c r="Q51" s="34">
        <f t="shared" si="0"/>
        <v>4.5</v>
      </c>
      <c r="R51" s="35" t="str">
        <f t="shared" si="1"/>
        <v>D</v>
      </c>
      <c r="S51" s="36" t="str">
        <f t="shared" si="2"/>
        <v>Trung bình yếu</v>
      </c>
      <c r="T51" s="37" t="str">
        <f t="shared" si="3"/>
        <v/>
      </c>
      <c r="U51" s="38" t="s">
        <v>870</v>
      </c>
      <c r="V51" s="3"/>
      <c r="W51" s="25"/>
      <c r="X51" s="76" t="str">
        <f t="shared" si="4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37</v>
      </c>
      <c r="C52" s="27" t="s">
        <v>881</v>
      </c>
      <c r="D52" s="28" t="s">
        <v>882</v>
      </c>
      <c r="E52" s="29" t="s">
        <v>137</v>
      </c>
      <c r="F52" s="30" t="s">
        <v>883</v>
      </c>
      <c r="G52" s="27" t="s">
        <v>54</v>
      </c>
      <c r="H52" s="31">
        <v>8</v>
      </c>
      <c r="I52" s="31">
        <v>9</v>
      </c>
      <c r="J52" s="31">
        <v>6</v>
      </c>
      <c r="K52" s="31" t="s">
        <v>29</v>
      </c>
      <c r="L52" s="39"/>
      <c r="M52" s="39"/>
      <c r="N52" s="39"/>
      <c r="O52" s="154"/>
      <c r="P52" s="33">
        <v>1</v>
      </c>
      <c r="Q52" s="34">
        <f t="shared" si="0"/>
        <v>3</v>
      </c>
      <c r="R52" s="35" t="str">
        <f t="shared" si="1"/>
        <v>F</v>
      </c>
      <c r="S52" s="36" t="str">
        <f t="shared" si="2"/>
        <v>Kém</v>
      </c>
      <c r="T52" s="37" t="str">
        <f t="shared" si="3"/>
        <v/>
      </c>
      <c r="U52" s="38" t="s">
        <v>870</v>
      </c>
      <c r="V52" s="3"/>
      <c r="W52" s="25"/>
      <c r="X52" s="76" t="str">
        <f t="shared" si="4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20</v>
      </c>
      <c r="C53" s="27" t="s">
        <v>884</v>
      </c>
      <c r="D53" s="28" t="s">
        <v>61</v>
      </c>
      <c r="E53" s="29" t="s">
        <v>885</v>
      </c>
      <c r="F53" s="30" t="s">
        <v>886</v>
      </c>
      <c r="G53" s="27" t="s">
        <v>53</v>
      </c>
      <c r="H53" s="31">
        <v>9</v>
      </c>
      <c r="I53" s="31">
        <v>8</v>
      </c>
      <c r="J53" s="31">
        <v>6</v>
      </c>
      <c r="K53" s="31" t="s">
        <v>29</v>
      </c>
      <c r="L53" s="39"/>
      <c r="M53" s="39"/>
      <c r="N53" s="39"/>
      <c r="O53" s="154"/>
      <c r="P53" s="33">
        <v>2</v>
      </c>
      <c r="Q53" s="34">
        <f t="shared" si="0"/>
        <v>3.7</v>
      </c>
      <c r="R53" s="35" t="str">
        <f t="shared" si="1"/>
        <v>F</v>
      </c>
      <c r="S53" s="36" t="str">
        <f t="shared" si="2"/>
        <v>Kém</v>
      </c>
      <c r="T53" s="37" t="str">
        <f t="shared" si="3"/>
        <v/>
      </c>
      <c r="U53" s="38" t="s">
        <v>870</v>
      </c>
      <c r="V53" s="3"/>
      <c r="W53" s="25"/>
      <c r="X53" s="76" t="str">
        <f t="shared" si="4"/>
        <v>Học lại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13</v>
      </c>
      <c r="C54" s="27" t="s">
        <v>887</v>
      </c>
      <c r="D54" s="28" t="s">
        <v>888</v>
      </c>
      <c r="E54" s="29" t="s">
        <v>56</v>
      </c>
      <c r="F54" s="30" t="s">
        <v>889</v>
      </c>
      <c r="G54" s="27" t="s">
        <v>58</v>
      </c>
      <c r="H54" s="31">
        <v>6</v>
      </c>
      <c r="I54" s="31">
        <v>8</v>
      </c>
      <c r="J54" s="31">
        <v>6</v>
      </c>
      <c r="K54" s="31" t="s">
        <v>29</v>
      </c>
      <c r="L54" s="39"/>
      <c r="M54" s="39"/>
      <c r="N54" s="39"/>
      <c r="O54" s="154"/>
      <c r="P54" s="33">
        <v>1</v>
      </c>
      <c r="Q54" s="34">
        <f t="shared" si="0"/>
        <v>2.7</v>
      </c>
      <c r="R54" s="35" t="str">
        <f t="shared" si="1"/>
        <v>F</v>
      </c>
      <c r="S54" s="36" t="str">
        <f t="shared" si="2"/>
        <v>Kém</v>
      </c>
      <c r="T54" s="37" t="str">
        <f t="shared" si="3"/>
        <v/>
      </c>
      <c r="U54" s="38" t="s">
        <v>870</v>
      </c>
      <c r="V54" s="3"/>
      <c r="W54" s="25"/>
      <c r="X54" s="76" t="str">
        <f t="shared" si="4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14</v>
      </c>
      <c r="C55" s="27" t="s">
        <v>890</v>
      </c>
      <c r="D55" s="28" t="s">
        <v>122</v>
      </c>
      <c r="E55" s="29" t="s">
        <v>59</v>
      </c>
      <c r="F55" s="30" t="s">
        <v>891</v>
      </c>
      <c r="G55" s="27" t="s">
        <v>58</v>
      </c>
      <c r="H55" s="31">
        <v>9</v>
      </c>
      <c r="I55" s="31">
        <v>9</v>
      </c>
      <c r="J55" s="31">
        <v>6</v>
      </c>
      <c r="K55" s="31" t="s">
        <v>29</v>
      </c>
      <c r="L55" s="39"/>
      <c r="M55" s="39"/>
      <c r="N55" s="39"/>
      <c r="O55" s="154"/>
      <c r="P55" s="33">
        <v>3</v>
      </c>
      <c r="Q55" s="34">
        <f t="shared" si="0"/>
        <v>4.5</v>
      </c>
      <c r="R55" s="35" t="str">
        <f t="shared" si="1"/>
        <v>D</v>
      </c>
      <c r="S55" s="36" t="str">
        <f t="shared" si="2"/>
        <v>Trung bình yếu</v>
      </c>
      <c r="T55" s="37" t="str">
        <f t="shared" si="3"/>
        <v/>
      </c>
      <c r="U55" s="38" t="s">
        <v>870</v>
      </c>
      <c r="V55" s="3"/>
      <c r="W55" s="25"/>
      <c r="X55" s="76" t="str">
        <f t="shared" si="4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18</v>
      </c>
      <c r="C56" s="27" t="s">
        <v>892</v>
      </c>
      <c r="D56" s="28" t="s">
        <v>893</v>
      </c>
      <c r="E56" s="29" t="s">
        <v>63</v>
      </c>
      <c r="F56" s="30" t="s">
        <v>894</v>
      </c>
      <c r="G56" s="27" t="s">
        <v>58</v>
      </c>
      <c r="H56" s="31">
        <v>7</v>
      </c>
      <c r="I56" s="31">
        <v>8</v>
      </c>
      <c r="J56" s="31">
        <v>6</v>
      </c>
      <c r="K56" s="31" t="s">
        <v>29</v>
      </c>
      <c r="L56" s="39"/>
      <c r="M56" s="39"/>
      <c r="N56" s="39"/>
      <c r="O56" s="154"/>
      <c r="P56" s="33">
        <v>1.5</v>
      </c>
      <c r="Q56" s="34">
        <f t="shared" si="0"/>
        <v>3.2</v>
      </c>
      <c r="R56" s="35" t="str">
        <f t="shared" si="1"/>
        <v>F</v>
      </c>
      <c r="S56" s="36" t="str">
        <f t="shared" si="2"/>
        <v>Kém</v>
      </c>
      <c r="T56" s="37" t="str">
        <f t="shared" si="3"/>
        <v/>
      </c>
      <c r="U56" s="38" t="s">
        <v>870</v>
      </c>
      <c r="V56" s="3"/>
      <c r="W56" s="25"/>
      <c r="X56" s="76" t="str">
        <f t="shared" si="4"/>
        <v>Học lại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1</v>
      </c>
      <c r="C57" s="27" t="s">
        <v>895</v>
      </c>
      <c r="D57" s="28" t="s">
        <v>896</v>
      </c>
      <c r="E57" s="29" t="s">
        <v>50</v>
      </c>
      <c r="F57" s="30" t="s">
        <v>778</v>
      </c>
      <c r="G57" s="27" t="s">
        <v>58</v>
      </c>
      <c r="H57" s="31">
        <v>7</v>
      </c>
      <c r="I57" s="31">
        <v>9</v>
      </c>
      <c r="J57" s="31">
        <v>7</v>
      </c>
      <c r="K57" s="31" t="s">
        <v>29</v>
      </c>
      <c r="L57" s="32"/>
      <c r="M57" s="32"/>
      <c r="N57" s="32"/>
      <c r="O57" s="154"/>
      <c r="P57" s="148">
        <v>7.5</v>
      </c>
      <c r="Q57" s="34">
        <f t="shared" si="0"/>
        <v>7.6</v>
      </c>
      <c r="R57" s="35" t="str">
        <f t="shared" si="1"/>
        <v>B</v>
      </c>
      <c r="S57" s="35" t="str">
        <f t="shared" si="2"/>
        <v>Khá</v>
      </c>
      <c r="T57" s="37" t="str">
        <f t="shared" si="3"/>
        <v/>
      </c>
      <c r="U57" s="38" t="s">
        <v>870</v>
      </c>
      <c r="V57" s="3"/>
      <c r="W57" s="25"/>
      <c r="X57" s="76" t="str">
        <f t="shared" si="4"/>
        <v>Đạt</v>
      </c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</row>
    <row r="58" spans="2:39" ht="30" customHeight="1">
      <c r="B58" s="26">
        <v>5</v>
      </c>
      <c r="C58" s="27" t="s">
        <v>897</v>
      </c>
      <c r="D58" s="28" t="s">
        <v>898</v>
      </c>
      <c r="E58" s="29" t="s">
        <v>50</v>
      </c>
      <c r="F58" s="30" t="s">
        <v>899</v>
      </c>
      <c r="G58" s="27" t="s">
        <v>768</v>
      </c>
      <c r="H58" s="31">
        <v>9</v>
      </c>
      <c r="I58" s="31">
        <v>8</v>
      </c>
      <c r="J58" s="31">
        <v>6</v>
      </c>
      <c r="K58" s="31" t="s">
        <v>29</v>
      </c>
      <c r="L58" s="39"/>
      <c r="M58" s="39"/>
      <c r="N58" s="39"/>
      <c r="O58" s="154"/>
      <c r="P58" s="33">
        <v>2</v>
      </c>
      <c r="Q58" s="34">
        <f t="shared" si="0"/>
        <v>3.7</v>
      </c>
      <c r="R58" s="35" t="str">
        <f t="shared" si="1"/>
        <v>F</v>
      </c>
      <c r="S58" s="36" t="str">
        <f t="shared" si="2"/>
        <v>Kém</v>
      </c>
      <c r="T58" s="37" t="str">
        <f t="shared" si="3"/>
        <v/>
      </c>
      <c r="U58" s="38" t="s">
        <v>870</v>
      </c>
      <c r="V58" s="3"/>
      <c r="W58" s="25"/>
      <c r="X58" s="76" t="str">
        <f t="shared" si="4"/>
        <v>Học lại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4</v>
      </c>
      <c r="C59" s="27" t="s">
        <v>900</v>
      </c>
      <c r="D59" s="28" t="s">
        <v>901</v>
      </c>
      <c r="E59" s="29" t="s">
        <v>50</v>
      </c>
      <c r="F59" s="30" t="s">
        <v>902</v>
      </c>
      <c r="G59" s="27" t="s">
        <v>58</v>
      </c>
      <c r="H59" s="31">
        <v>9</v>
      </c>
      <c r="I59" s="31">
        <v>10</v>
      </c>
      <c r="J59" s="31">
        <v>6</v>
      </c>
      <c r="K59" s="31" t="s">
        <v>29</v>
      </c>
      <c r="L59" s="39"/>
      <c r="M59" s="39"/>
      <c r="N59" s="39"/>
      <c r="O59" s="154"/>
      <c r="P59" s="33">
        <v>3</v>
      </c>
      <c r="Q59" s="34">
        <f t="shared" si="0"/>
        <v>4.5999999999999996</v>
      </c>
      <c r="R59" s="35" t="str">
        <f t="shared" si="1"/>
        <v>D</v>
      </c>
      <c r="S59" s="36" t="str">
        <f t="shared" si="2"/>
        <v>Trung bình yếu</v>
      </c>
      <c r="T59" s="37" t="str">
        <f t="shared" si="3"/>
        <v/>
      </c>
      <c r="U59" s="38" t="s">
        <v>870</v>
      </c>
      <c r="V59" s="3"/>
      <c r="W59" s="25"/>
      <c r="X59" s="76" t="str">
        <f t="shared" si="4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2</v>
      </c>
      <c r="C60" s="27" t="s">
        <v>903</v>
      </c>
      <c r="D60" s="28" t="s">
        <v>588</v>
      </c>
      <c r="E60" s="29" t="s">
        <v>50</v>
      </c>
      <c r="F60" s="30" t="s">
        <v>728</v>
      </c>
      <c r="G60" s="27" t="s">
        <v>54</v>
      </c>
      <c r="H60" s="31">
        <v>7</v>
      </c>
      <c r="I60" s="31">
        <v>8</v>
      </c>
      <c r="J60" s="31">
        <v>6</v>
      </c>
      <c r="K60" s="31" t="s">
        <v>29</v>
      </c>
      <c r="L60" s="32"/>
      <c r="M60" s="32"/>
      <c r="N60" s="32"/>
      <c r="O60" s="154"/>
      <c r="P60" s="33">
        <v>0</v>
      </c>
      <c r="Q60" s="34">
        <f t="shared" si="0"/>
        <v>2.1</v>
      </c>
      <c r="R60" s="35" t="str">
        <f t="shared" si="1"/>
        <v>F</v>
      </c>
      <c r="S60" s="36" t="str">
        <f t="shared" si="2"/>
        <v>Kém</v>
      </c>
      <c r="T60" s="37" t="str">
        <f t="shared" si="3"/>
        <v/>
      </c>
      <c r="U60" s="38" t="s">
        <v>870</v>
      </c>
      <c r="V60" s="3"/>
      <c r="W60" s="25"/>
      <c r="X60" s="76" t="str">
        <f t="shared" si="4"/>
        <v>Học lại</v>
      </c>
      <c r="Y60" s="75"/>
      <c r="Z60" s="75"/>
      <c r="AA60" s="75"/>
      <c r="AB60" s="67"/>
      <c r="AC60" s="67"/>
      <c r="AD60" s="67"/>
      <c r="AE60" s="67"/>
      <c r="AF60" s="66"/>
      <c r="AG60" s="67"/>
      <c r="AH60" s="67"/>
      <c r="AI60" s="67"/>
      <c r="AJ60" s="67"/>
      <c r="AK60" s="67"/>
      <c r="AL60" s="67"/>
      <c r="AM60" s="68"/>
    </row>
    <row r="61" spans="2:39" ht="30" customHeight="1">
      <c r="B61" s="26">
        <v>3</v>
      </c>
      <c r="C61" s="27" t="s">
        <v>904</v>
      </c>
      <c r="D61" s="28" t="s">
        <v>905</v>
      </c>
      <c r="E61" s="29" t="s">
        <v>50</v>
      </c>
      <c r="F61" s="30" t="s">
        <v>118</v>
      </c>
      <c r="G61" s="27" t="s">
        <v>53</v>
      </c>
      <c r="H61" s="31">
        <v>9</v>
      </c>
      <c r="I61" s="31">
        <v>9</v>
      </c>
      <c r="J61" s="31">
        <v>7</v>
      </c>
      <c r="K61" s="31" t="s">
        <v>29</v>
      </c>
      <c r="L61" s="39"/>
      <c r="M61" s="39"/>
      <c r="N61" s="39"/>
      <c r="O61" s="154"/>
      <c r="P61" s="33">
        <v>1.5</v>
      </c>
      <c r="Q61" s="34">
        <f t="shared" si="0"/>
        <v>3.6</v>
      </c>
      <c r="R61" s="35" t="str">
        <f t="shared" si="1"/>
        <v>F</v>
      </c>
      <c r="S61" s="36" t="str">
        <f t="shared" si="2"/>
        <v>Kém</v>
      </c>
      <c r="T61" s="37" t="str">
        <f t="shared" si="3"/>
        <v/>
      </c>
      <c r="U61" s="38" t="s">
        <v>870</v>
      </c>
      <c r="V61" s="3"/>
      <c r="W61" s="25"/>
      <c r="X61" s="76" t="str">
        <f t="shared" si="4"/>
        <v>Học lại</v>
      </c>
      <c r="Y61" s="77"/>
      <c r="Z61" s="77"/>
      <c r="AA61" s="108"/>
      <c r="AB61" s="66"/>
      <c r="AC61" s="66"/>
      <c r="AD61" s="66"/>
      <c r="AE61" s="78"/>
      <c r="AF61" s="66"/>
      <c r="AG61" s="79"/>
      <c r="AH61" s="80"/>
      <c r="AI61" s="79"/>
      <c r="AJ61" s="80"/>
      <c r="AK61" s="79"/>
      <c r="AL61" s="66"/>
      <c r="AM61" s="78"/>
    </row>
    <row r="62" spans="2:39" ht="30" customHeight="1">
      <c r="B62" s="26">
        <v>26</v>
      </c>
      <c r="C62" s="27" t="s">
        <v>906</v>
      </c>
      <c r="D62" s="28" t="s">
        <v>113</v>
      </c>
      <c r="E62" s="29" t="s">
        <v>690</v>
      </c>
      <c r="F62" s="30" t="s">
        <v>907</v>
      </c>
      <c r="G62" s="27" t="s">
        <v>53</v>
      </c>
      <c r="H62" s="31">
        <v>9</v>
      </c>
      <c r="I62" s="31">
        <v>9</v>
      </c>
      <c r="J62" s="31">
        <v>6</v>
      </c>
      <c r="K62" s="31" t="s">
        <v>29</v>
      </c>
      <c r="L62" s="39"/>
      <c r="M62" s="39"/>
      <c r="N62" s="39"/>
      <c r="O62" s="154"/>
      <c r="P62" s="33">
        <v>1</v>
      </c>
      <c r="Q62" s="34">
        <f t="shared" si="0"/>
        <v>3.1</v>
      </c>
      <c r="R62" s="35" t="str">
        <f t="shared" si="1"/>
        <v>F</v>
      </c>
      <c r="S62" s="36" t="str">
        <f t="shared" si="2"/>
        <v>Kém</v>
      </c>
      <c r="T62" s="37" t="str">
        <f t="shared" si="3"/>
        <v/>
      </c>
      <c r="U62" s="38" t="s">
        <v>870</v>
      </c>
      <c r="V62" s="3"/>
      <c r="W62" s="25"/>
      <c r="X62" s="76" t="str">
        <f t="shared" si="4"/>
        <v>Học lại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21</v>
      </c>
      <c r="C63" s="27" t="s">
        <v>908</v>
      </c>
      <c r="D63" s="28" t="s">
        <v>108</v>
      </c>
      <c r="E63" s="29" t="s">
        <v>909</v>
      </c>
      <c r="F63" s="30" t="s">
        <v>910</v>
      </c>
      <c r="G63" s="27" t="s">
        <v>52</v>
      </c>
      <c r="H63" s="31">
        <v>9</v>
      </c>
      <c r="I63" s="31">
        <v>10</v>
      </c>
      <c r="J63" s="31">
        <v>6</v>
      </c>
      <c r="K63" s="31" t="s">
        <v>29</v>
      </c>
      <c r="L63" s="39"/>
      <c r="M63" s="39"/>
      <c r="N63" s="39"/>
      <c r="O63" s="154"/>
      <c r="P63" s="33">
        <v>5.5</v>
      </c>
      <c r="Q63" s="34">
        <f t="shared" si="0"/>
        <v>6.4</v>
      </c>
      <c r="R63" s="35" t="str">
        <f t="shared" si="1"/>
        <v>C</v>
      </c>
      <c r="S63" s="36" t="str">
        <f t="shared" si="2"/>
        <v>Trung bình</v>
      </c>
      <c r="T63" s="37" t="str">
        <f t="shared" si="3"/>
        <v/>
      </c>
      <c r="U63" s="38" t="s">
        <v>870</v>
      </c>
      <c r="V63" s="3"/>
      <c r="W63" s="25"/>
      <c r="X63" s="76" t="str">
        <f t="shared" si="4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12</v>
      </c>
      <c r="C64" s="27" t="s">
        <v>911</v>
      </c>
      <c r="D64" s="28" t="s">
        <v>81</v>
      </c>
      <c r="E64" s="29" t="s">
        <v>912</v>
      </c>
      <c r="F64" s="30" t="s">
        <v>763</v>
      </c>
      <c r="G64" s="27" t="s">
        <v>54</v>
      </c>
      <c r="H64" s="31">
        <v>9</v>
      </c>
      <c r="I64" s="31">
        <v>8</v>
      </c>
      <c r="J64" s="31">
        <v>9</v>
      </c>
      <c r="K64" s="31" t="s">
        <v>29</v>
      </c>
      <c r="L64" s="39"/>
      <c r="M64" s="39"/>
      <c r="N64" s="39"/>
      <c r="O64" s="154"/>
      <c r="P64" s="33">
        <v>5</v>
      </c>
      <c r="Q64" s="34">
        <f t="shared" si="0"/>
        <v>6.1</v>
      </c>
      <c r="R64" s="35" t="str">
        <f t="shared" si="1"/>
        <v>C</v>
      </c>
      <c r="S64" s="36" t="str">
        <f t="shared" si="2"/>
        <v>Trung bình</v>
      </c>
      <c r="T64" s="37" t="str">
        <f t="shared" si="3"/>
        <v/>
      </c>
      <c r="U64" s="38" t="s">
        <v>870</v>
      </c>
      <c r="V64" s="3"/>
      <c r="W64" s="25"/>
      <c r="X64" s="76" t="str">
        <f t="shared" si="4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2:39" ht="30" customHeight="1">
      <c r="B65" s="26">
        <v>32</v>
      </c>
      <c r="C65" s="27" t="s">
        <v>913</v>
      </c>
      <c r="D65" s="28" t="s">
        <v>914</v>
      </c>
      <c r="E65" s="29" t="s">
        <v>75</v>
      </c>
      <c r="F65" s="30" t="s">
        <v>915</v>
      </c>
      <c r="G65" s="27" t="s">
        <v>53</v>
      </c>
      <c r="H65" s="31">
        <v>8</v>
      </c>
      <c r="I65" s="31">
        <v>9</v>
      </c>
      <c r="J65" s="31">
        <v>8</v>
      </c>
      <c r="K65" s="31" t="s">
        <v>29</v>
      </c>
      <c r="L65" s="39"/>
      <c r="M65" s="39"/>
      <c r="N65" s="39"/>
      <c r="O65" s="154"/>
      <c r="P65" s="33">
        <v>3</v>
      </c>
      <c r="Q65" s="34">
        <f t="shared" si="0"/>
        <v>4.5999999999999996</v>
      </c>
      <c r="R65" s="35" t="str">
        <f t="shared" si="1"/>
        <v>D</v>
      </c>
      <c r="S65" s="36" t="str">
        <f t="shared" si="2"/>
        <v>Trung bình yếu</v>
      </c>
      <c r="T65" s="37" t="str">
        <f t="shared" si="3"/>
        <v/>
      </c>
      <c r="U65" s="38" t="s">
        <v>870</v>
      </c>
      <c r="V65" s="3"/>
      <c r="W65" s="25"/>
      <c r="X65" s="76" t="str">
        <f t="shared" si="4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2:39" ht="30" customHeight="1">
      <c r="B66" s="26">
        <v>28</v>
      </c>
      <c r="C66" s="27" t="s">
        <v>916</v>
      </c>
      <c r="D66" s="28" t="s">
        <v>917</v>
      </c>
      <c r="E66" s="29" t="s">
        <v>71</v>
      </c>
      <c r="F66" s="30" t="s">
        <v>918</v>
      </c>
      <c r="G66" s="27" t="s">
        <v>53</v>
      </c>
      <c r="H66" s="31">
        <v>7</v>
      </c>
      <c r="I66" s="31">
        <v>9</v>
      </c>
      <c r="J66" s="31">
        <v>6</v>
      </c>
      <c r="K66" s="31" t="s">
        <v>29</v>
      </c>
      <c r="L66" s="39"/>
      <c r="M66" s="39"/>
      <c r="N66" s="39"/>
      <c r="O66" s="154"/>
      <c r="P66" s="33">
        <v>1</v>
      </c>
      <c r="Q66" s="34">
        <f t="shared" si="0"/>
        <v>2.9</v>
      </c>
      <c r="R66" s="35" t="str">
        <f t="shared" si="1"/>
        <v>F</v>
      </c>
      <c r="S66" s="36" t="str">
        <f t="shared" si="2"/>
        <v>Kém</v>
      </c>
      <c r="T66" s="37" t="str">
        <f t="shared" si="3"/>
        <v/>
      </c>
      <c r="U66" s="38" t="s">
        <v>870</v>
      </c>
      <c r="V66" s="3"/>
      <c r="W66" s="25"/>
      <c r="X66" s="76" t="str">
        <f t="shared" si="4"/>
        <v>Học lại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2:39" ht="30" customHeight="1">
      <c r="B67" s="26">
        <v>31</v>
      </c>
      <c r="C67" s="27" t="s">
        <v>919</v>
      </c>
      <c r="D67" s="28" t="s">
        <v>920</v>
      </c>
      <c r="E67" s="29" t="s">
        <v>921</v>
      </c>
      <c r="F67" s="30" t="s">
        <v>922</v>
      </c>
      <c r="G67" s="27" t="s">
        <v>58</v>
      </c>
      <c r="H67" s="31">
        <v>7</v>
      </c>
      <c r="I67" s="31">
        <v>7</v>
      </c>
      <c r="J67" s="31">
        <v>7</v>
      </c>
      <c r="K67" s="31" t="s">
        <v>29</v>
      </c>
      <c r="L67" s="39"/>
      <c r="M67" s="39"/>
      <c r="N67" s="39"/>
      <c r="O67" s="154"/>
      <c r="P67" s="33">
        <v>5</v>
      </c>
      <c r="Q67" s="34">
        <f t="shared" si="0"/>
        <v>5.6</v>
      </c>
      <c r="R67" s="35" t="str">
        <f t="shared" si="1"/>
        <v>C</v>
      </c>
      <c r="S67" s="36" t="str">
        <f t="shared" si="2"/>
        <v>Trung bình</v>
      </c>
      <c r="T67" s="37" t="str">
        <f t="shared" si="3"/>
        <v/>
      </c>
      <c r="U67" s="38" t="s">
        <v>870</v>
      </c>
      <c r="V67" s="3"/>
      <c r="W67" s="25"/>
      <c r="X67" s="76" t="str">
        <f t="shared" si="4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2:39" ht="30" customHeight="1">
      <c r="B68" s="26">
        <v>27</v>
      </c>
      <c r="C68" s="27" t="s">
        <v>923</v>
      </c>
      <c r="D68" s="28" t="s">
        <v>132</v>
      </c>
      <c r="E68" s="29" t="s">
        <v>690</v>
      </c>
      <c r="F68" s="30" t="s">
        <v>133</v>
      </c>
      <c r="G68" s="27" t="s">
        <v>54</v>
      </c>
      <c r="H68" s="31">
        <v>9</v>
      </c>
      <c r="I68" s="31">
        <v>9</v>
      </c>
      <c r="J68" s="31">
        <v>8</v>
      </c>
      <c r="K68" s="31" t="s">
        <v>29</v>
      </c>
      <c r="L68" s="39"/>
      <c r="M68" s="39"/>
      <c r="N68" s="39"/>
      <c r="O68" s="154"/>
      <c r="P68" s="33">
        <v>6.5</v>
      </c>
      <c r="Q68" s="34">
        <f t="shared" si="0"/>
        <v>7.2</v>
      </c>
      <c r="R68" s="35" t="str">
        <f t="shared" si="1"/>
        <v>B</v>
      </c>
      <c r="S68" s="36" t="str">
        <f t="shared" si="2"/>
        <v>Khá</v>
      </c>
      <c r="T68" s="37" t="str">
        <f t="shared" si="3"/>
        <v/>
      </c>
      <c r="U68" s="38" t="s">
        <v>870</v>
      </c>
      <c r="V68" s="3"/>
      <c r="W68" s="25"/>
      <c r="X68" s="76" t="str">
        <f t="shared" si="4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2:39" ht="30" customHeight="1">
      <c r="B69" s="26">
        <v>9</v>
      </c>
      <c r="C69" s="27" t="s">
        <v>924</v>
      </c>
      <c r="D69" s="28" t="s">
        <v>925</v>
      </c>
      <c r="E69" s="29" t="s">
        <v>926</v>
      </c>
      <c r="F69" s="30" t="s">
        <v>883</v>
      </c>
      <c r="G69" s="27" t="s">
        <v>53</v>
      </c>
      <c r="H69" s="31">
        <v>9</v>
      </c>
      <c r="I69" s="31">
        <v>9</v>
      </c>
      <c r="J69" s="31">
        <v>8</v>
      </c>
      <c r="K69" s="31" t="s">
        <v>29</v>
      </c>
      <c r="L69" s="39"/>
      <c r="M69" s="39"/>
      <c r="N69" s="39"/>
      <c r="O69" s="154"/>
      <c r="P69" s="33">
        <v>3</v>
      </c>
      <c r="Q69" s="34">
        <f t="shared" si="0"/>
        <v>4.7</v>
      </c>
      <c r="R69" s="35" t="str">
        <f t="shared" si="1"/>
        <v>D</v>
      </c>
      <c r="S69" s="36" t="str">
        <f t="shared" si="2"/>
        <v>Trung bình yếu</v>
      </c>
      <c r="T69" s="37" t="str">
        <f t="shared" si="3"/>
        <v/>
      </c>
      <c r="U69" s="38" t="s">
        <v>870</v>
      </c>
      <c r="V69" s="3"/>
      <c r="W69" s="25"/>
      <c r="X69" s="76" t="str">
        <f t="shared" si="4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2:39" ht="30" customHeight="1">
      <c r="B70" s="26">
        <v>7</v>
      </c>
      <c r="C70" s="27" t="s">
        <v>927</v>
      </c>
      <c r="D70" s="28" t="s">
        <v>928</v>
      </c>
      <c r="E70" s="29" t="s">
        <v>929</v>
      </c>
      <c r="F70" s="30" t="s">
        <v>930</v>
      </c>
      <c r="G70" s="27" t="s">
        <v>54</v>
      </c>
      <c r="H70" s="31">
        <v>9</v>
      </c>
      <c r="I70" s="31">
        <v>9</v>
      </c>
      <c r="J70" s="31">
        <v>6</v>
      </c>
      <c r="K70" s="31" t="s">
        <v>29</v>
      </c>
      <c r="L70" s="39"/>
      <c r="M70" s="39"/>
      <c r="N70" s="39"/>
      <c r="O70" s="154"/>
      <c r="P70" s="33">
        <v>3.5</v>
      </c>
      <c r="Q70" s="34">
        <f t="shared" si="0"/>
        <v>4.9000000000000004</v>
      </c>
      <c r="R70" s="35" t="str">
        <f t="shared" si="1"/>
        <v>D</v>
      </c>
      <c r="S70" s="36" t="str">
        <f t="shared" si="2"/>
        <v>Trung bình yếu</v>
      </c>
      <c r="T70" s="37" t="str">
        <f t="shared" si="3"/>
        <v/>
      </c>
      <c r="U70" s="38" t="s">
        <v>870</v>
      </c>
      <c r="V70" s="3"/>
      <c r="W70" s="25"/>
      <c r="X70" s="76" t="str">
        <f t="shared" si="4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2:39" ht="30" customHeight="1">
      <c r="B71" s="26">
        <v>11</v>
      </c>
      <c r="C71" s="27" t="s">
        <v>931</v>
      </c>
      <c r="D71" s="28" t="s">
        <v>124</v>
      </c>
      <c r="E71" s="29" t="s">
        <v>123</v>
      </c>
      <c r="F71" s="30" t="s">
        <v>125</v>
      </c>
      <c r="G71" s="27" t="s">
        <v>53</v>
      </c>
      <c r="H71" s="31">
        <v>4</v>
      </c>
      <c r="I71" s="31">
        <v>9</v>
      </c>
      <c r="J71" s="31">
        <v>6</v>
      </c>
      <c r="K71" s="31" t="s">
        <v>29</v>
      </c>
      <c r="L71" s="39"/>
      <c r="M71" s="39"/>
      <c r="N71" s="39"/>
      <c r="O71" s="154"/>
      <c r="P71" s="33">
        <v>2</v>
      </c>
      <c r="Q71" s="34">
        <f t="shared" si="0"/>
        <v>3.3</v>
      </c>
      <c r="R71" s="35" t="str">
        <f t="shared" si="1"/>
        <v>F</v>
      </c>
      <c r="S71" s="36" t="str">
        <f t="shared" si="2"/>
        <v>Kém</v>
      </c>
      <c r="T71" s="37" t="str">
        <f t="shared" si="3"/>
        <v/>
      </c>
      <c r="U71" s="38" t="s">
        <v>870</v>
      </c>
      <c r="V71" s="3"/>
      <c r="W71" s="25"/>
      <c r="X71" s="76" t="str">
        <f t="shared" si="4"/>
        <v>Học lại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2:39" ht="30" customHeight="1">
      <c r="B72" s="26">
        <v>8</v>
      </c>
      <c r="C72" s="27" t="s">
        <v>932</v>
      </c>
      <c r="D72" s="28" t="s">
        <v>120</v>
      </c>
      <c r="E72" s="29" t="s">
        <v>662</v>
      </c>
      <c r="F72" s="30" t="s">
        <v>121</v>
      </c>
      <c r="G72" s="27" t="s">
        <v>54</v>
      </c>
      <c r="H72" s="31">
        <v>6</v>
      </c>
      <c r="I72" s="31">
        <v>9</v>
      </c>
      <c r="J72" s="31">
        <v>8</v>
      </c>
      <c r="K72" s="31" t="s">
        <v>29</v>
      </c>
      <c r="L72" s="39"/>
      <c r="M72" s="39"/>
      <c r="N72" s="39"/>
      <c r="O72" s="154"/>
      <c r="P72" s="33">
        <v>3.5</v>
      </c>
      <c r="Q72" s="34">
        <f t="shared" si="0"/>
        <v>4.8</v>
      </c>
      <c r="R72" s="35" t="str">
        <f t="shared" si="1"/>
        <v>D</v>
      </c>
      <c r="S72" s="36" t="str">
        <f t="shared" si="2"/>
        <v>Trung bình yếu</v>
      </c>
      <c r="T72" s="37" t="str">
        <f t="shared" si="3"/>
        <v/>
      </c>
      <c r="U72" s="38" t="s">
        <v>870</v>
      </c>
      <c r="V72" s="3"/>
      <c r="W72" s="25"/>
      <c r="X72" s="76" t="str">
        <f t="shared" si="4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2:39" ht="30" customHeight="1">
      <c r="B73" s="26">
        <v>33</v>
      </c>
      <c r="C73" s="27" t="s">
        <v>933</v>
      </c>
      <c r="D73" s="28" t="s">
        <v>934</v>
      </c>
      <c r="E73" s="29" t="s">
        <v>75</v>
      </c>
      <c r="F73" s="30" t="s">
        <v>136</v>
      </c>
      <c r="G73" s="27" t="s">
        <v>52</v>
      </c>
      <c r="H73" s="31">
        <v>9</v>
      </c>
      <c r="I73" s="31">
        <v>9</v>
      </c>
      <c r="J73" s="31">
        <v>8</v>
      </c>
      <c r="K73" s="31" t="s">
        <v>29</v>
      </c>
      <c r="L73" s="39"/>
      <c r="M73" s="39"/>
      <c r="N73" s="39"/>
      <c r="O73" s="154"/>
      <c r="P73" s="33">
        <v>2</v>
      </c>
      <c r="Q73" s="34">
        <f t="shared" si="0"/>
        <v>4</v>
      </c>
      <c r="R73" s="35" t="str">
        <f t="shared" si="1"/>
        <v>D</v>
      </c>
      <c r="S73" s="36" t="str">
        <f t="shared" si="2"/>
        <v>Trung bình yếu</v>
      </c>
      <c r="T73" s="37" t="str">
        <f t="shared" si="3"/>
        <v/>
      </c>
      <c r="U73" s="38" t="s">
        <v>870</v>
      </c>
      <c r="V73" s="3"/>
      <c r="W73" s="25"/>
      <c r="X73" s="76" t="str">
        <f t="shared" si="4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2:39" ht="30" customHeight="1">
      <c r="B74" s="26">
        <v>34</v>
      </c>
      <c r="C74" s="27" t="s">
        <v>935</v>
      </c>
      <c r="D74" s="28" t="s">
        <v>936</v>
      </c>
      <c r="E74" s="29" t="s">
        <v>937</v>
      </c>
      <c r="F74" s="30" t="s">
        <v>938</v>
      </c>
      <c r="G74" s="27" t="s">
        <v>92</v>
      </c>
      <c r="H74" s="31">
        <v>9</v>
      </c>
      <c r="I74" s="31">
        <v>10</v>
      </c>
      <c r="J74" s="31">
        <v>7</v>
      </c>
      <c r="K74" s="31" t="s">
        <v>29</v>
      </c>
      <c r="L74" s="39"/>
      <c r="M74" s="39"/>
      <c r="N74" s="39"/>
      <c r="O74" s="154"/>
      <c r="P74" s="33">
        <v>7</v>
      </c>
      <c r="Q74" s="34">
        <f t="shared" ref="Q74:Q83" si="5">ROUND(SUMPRODUCT(H74:P74,$H$9:$P$9)/100,1)</f>
        <v>7.5</v>
      </c>
      <c r="R74" s="35" t="str">
        <f t="shared" ref="R74:R83" si="6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B</v>
      </c>
      <c r="S74" s="36" t="str">
        <f t="shared" ref="S74:S83" si="7">IF($Q74&lt;4,"Kém",IF(AND($Q74&gt;=4,$Q74&lt;=5.4),"Trung bình yếu",IF(AND($Q74&gt;=5.5,$Q74&lt;=6.9),"Trung bình",IF(AND($Q74&gt;=7,$Q74&lt;=8.4),"Khá",IF(AND($Q74&gt;=8.5,$Q74&lt;=10),"Giỏi","")))))</f>
        <v>Khá</v>
      </c>
      <c r="T74" s="37" t="str">
        <f t="shared" ref="T74:T81" si="8">+IF(OR($H74=0,$I74=0,$J74=0,$K74=0),"Không đủ ĐKDT","")</f>
        <v/>
      </c>
      <c r="U74" s="38" t="s">
        <v>870</v>
      </c>
      <c r="V74" s="3"/>
      <c r="W74" s="25"/>
      <c r="X74" s="76" t="str">
        <f t="shared" ref="X74:X83" si="9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2:39" ht="30" customHeight="1">
      <c r="B75" s="26">
        <v>23</v>
      </c>
      <c r="C75" s="27" t="s">
        <v>939</v>
      </c>
      <c r="D75" s="28" t="s">
        <v>733</v>
      </c>
      <c r="E75" s="29" t="s">
        <v>130</v>
      </c>
      <c r="F75" s="30" t="s">
        <v>940</v>
      </c>
      <c r="G75" s="27" t="s">
        <v>53</v>
      </c>
      <c r="H75" s="31">
        <v>9</v>
      </c>
      <c r="I75" s="31">
        <v>9</v>
      </c>
      <c r="J75" s="31">
        <v>9</v>
      </c>
      <c r="K75" s="31" t="s">
        <v>29</v>
      </c>
      <c r="L75" s="39"/>
      <c r="M75" s="39"/>
      <c r="N75" s="39"/>
      <c r="O75" s="154"/>
      <c r="P75" s="33">
        <v>8.5</v>
      </c>
      <c r="Q75" s="34">
        <f t="shared" si="5"/>
        <v>8.6999999999999993</v>
      </c>
      <c r="R75" s="35" t="str">
        <f t="shared" si="6"/>
        <v>A</v>
      </c>
      <c r="S75" s="36" t="str">
        <f t="shared" si="7"/>
        <v>Giỏi</v>
      </c>
      <c r="T75" s="37" t="str">
        <f t="shared" si="8"/>
        <v/>
      </c>
      <c r="U75" s="38" t="s">
        <v>870</v>
      </c>
      <c r="V75" s="3"/>
      <c r="W75" s="25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2:39" ht="30" customHeight="1">
      <c r="B76" s="26">
        <v>36</v>
      </c>
      <c r="C76" s="27" t="s">
        <v>941</v>
      </c>
      <c r="D76" s="28" t="s">
        <v>942</v>
      </c>
      <c r="E76" s="29" t="s">
        <v>943</v>
      </c>
      <c r="F76" s="30" t="s">
        <v>944</v>
      </c>
      <c r="G76" s="27" t="s">
        <v>945</v>
      </c>
      <c r="H76" s="31">
        <v>9</v>
      </c>
      <c r="I76" s="31">
        <v>9</v>
      </c>
      <c r="J76" s="31">
        <v>7</v>
      </c>
      <c r="K76" s="31" t="s">
        <v>29</v>
      </c>
      <c r="L76" s="39"/>
      <c r="M76" s="39"/>
      <c r="N76" s="39"/>
      <c r="O76" s="154"/>
      <c r="P76" s="33">
        <v>8.5</v>
      </c>
      <c r="Q76" s="34">
        <f t="shared" si="5"/>
        <v>8.5</v>
      </c>
      <c r="R76" s="35" t="str">
        <f t="shared" si="6"/>
        <v>A</v>
      </c>
      <c r="S76" s="36" t="str">
        <f t="shared" si="7"/>
        <v>Giỏi</v>
      </c>
      <c r="T76" s="37" t="str">
        <f t="shared" si="8"/>
        <v/>
      </c>
      <c r="U76" s="38" t="s">
        <v>870</v>
      </c>
      <c r="V76" s="3"/>
      <c r="W76" s="25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2:39" ht="30" customHeight="1">
      <c r="B77" s="26">
        <v>29</v>
      </c>
      <c r="C77" s="27" t="s">
        <v>946</v>
      </c>
      <c r="D77" s="28" t="s">
        <v>134</v>
      </c>
      <c r="E77" s="29" t="s">
        <v>947</v>
      </c>
      <c r="F77" s="30" t="s">
        <v>948</v>
      </c>
      <c r="G77" s="27" t="s">
        <v>135</v>
      </c>
      <c r="H77" s="31">
        <v>8</v>
      </c>
      <c r="I77" s="31">
        <v>9</v>
      </c>
      <c r="J77" s="31">
        <v>8</v>
      </c>
      <c r="K77" s="31" t="s">
        <v>29</v>
      </c>
      <c r="L77" s="39"/>
      <c r="M77" s="39"/>
      <c r="N77" s="39"/>
      <c r="O77" s="154"/>
      <c r="P77" s="33">
        <v>5</v>
      </c>
      <c r="Q77" s="34">
        <f t="shared" si="5"/>
        <v>6</v>
      </c>
      <c r="R77" s="35" t="str">
        <f t="shared" si="6"/>
        <v>C</v>
      </c>
      <c r="S77" s="36" t="str">
        <f t="shared" si="7"/>
        <v>Trung bình</v>
      </c>
      <c r="T77" s="37" t="str">
        <f t="shared" si="8"/>
        <v/>
      </c>
      <c r="U77" s="38" t="s">
        <v>870</v>
      </c>
      <c r="V77" s="3"/>
      <c r="W77" s="25"/>
      <c r="X77" s="76" t="str">
        <f t="shared" si="9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2:39" ht="30" customHeight="1">
      <c r="B78" s="26">
        <v>30</v>
      </c>
      <c r="C78" s="27" t="s">
        <v>949</v>
      </c>
      <c r="D78" s="28" t="s">
        <v>787</v>
      </c>
      <c r="E78" s="29" t="s">
        <v>646</v>
      </c>
      <c r="F78" s="30" t="s">
        <v>950</v>
      </c>
      <c r="G78" s="27" t="s">
        <v>53</v>
      </c>
      <c r="H78" s="31">
        <v>10</v>
      </c>
      <c r="I78" s="31">
        <v>10</v>
      </c>
      <c r="J78" s="31">
        <v>8</v>
      </c>
      <c r="K78" s="31" t="s">
        <v>29</v>
      </c>
      <c r="L78" s="39"/>
      <c r="M78" s="39"/>
      <c r="N78" s="39"/>
      <c r="O78" s="154"/>
      <c r="P78" s="33">
        <v>3.5</v>
      </c>
      <c r="Q78" s="34">
        <f t="shared" si="5"/>
        <v>5.3</v>
      </c>
      <c r="R78" s="35" t="str">
        <f t="shared" si="6"/>
        <v>D+</v>
      </c>
      <c r="S78" s="36" t="str">
        <f t="shared" si="7"/>
        <v>Trung bình yếu</v>
      </c>
      <c r="T78" s="37" t="str">
        <f t="shared" si="8"/>
        <v/>
      </c>
      <c r="U78" s="38" t="s">
        <v>870</v>
      </c>
      <c r="V78" s="3"/>
      <c r="W78" s="25"/>
      <c r="X78" s="76" t="str">
        <f t="shared" si="9"/>
        <v>Đạt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2:39" ht="30" customHeight="1">
      <c r="B79" s="26">
        <v>22</v>
      </c>
      <c r="C79" s="27" t="s">
        <v>951</v>
      </c>
      <c r="D79" s="28" t="s">
        <v>61</v>
      </c>
      <c r="E79" s="29" t="s">
        <v>129</v>
      </c>
      <c r="F79" s="30" t="s">
        <v>930</v>
      </c>
      <c r="G79" s="27" t="s">
        <v>58</v>
      </c>
      <c r="H79" s="31">
        <v>9</v>
      </c>
      <c r="I79" s="31">
        <v>10</v>
      </c>
      <c r="J79" s="31">
        <v>8</v>
      </c>
      <c r="K79" s="31" t="s">
        <v>29</v>
      </c>
      <c r="L79" s="39"/>
      <c r="M79" s="39"/>
      <c r="N79" s="39"/>
      <c r="O79" s="154"/>
      <c r="P79" s="33">
        <v>10</v>
      </c>
      <c r="Q79" s="34">
        <f t="shared" si="5"/>
        <v>9.6999999999999993</v>
      </c>
      <c r="R79" s="35" t="str">
        <f t="shared" si="6"/>
        <v>A+</v>
      </c>
      <c r="S79" s="36" t="str">
        <f t="shared" si="7"/>
        <v>Giỏi</v>
      </c>
      <c r="T79" s="37" t="str">
        <f t="shared" si="8"/>
        <v/>
      </c>
      <c r="U79" s="38" t="s">
        <v>870</v>
      </c>
      <c r="V79" s="3"/>
      <c r="W79" s="25"/>
      <c r="X79" s="76" t="str">
        <f t="shared" si="9"/>
        <v>Đạt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2:39" ht="30" customHeight="1">
      <c r="B80" s="26">
        <v>35</v>
      </c>
      <c r="C80" s="27" t="s">
        <v>952</v>
      </c>
      <c r="D80" s="28" t="s">
        <v>115</v>
      </c>
      <c r="E80" s="29" t="s">
        <v>78</v>
      </c>
      <c r="F80" s="30" t="s">
        <v>121</v>
      </c>
      <c r="G80" s="27" t="s">
        <v>53</v>
      </c>
      <c r="H80" s="31">
        <v>8</v>
      </c>
      <c r="I80" s="31">
        <v>9</v>
      </c>
      <c r="J80" s="31">
        <v>7</v>
      </c>
      <c r="K80" s="31" t="s">
        <v>29</v>
      </c>
      <c r="L80" s="39"/>
      <c r="M80" s="39"/>
      <c r="N80" s="39"/>
      <c r="O80" s="154"/>
      <c r="P80" s="33">
        <v>4.5</v>
      </c>
      <c r="Q80" s="34">
        <f t="shared" si="5"/>
        <v>5.6</v>
      </c>
      <c r="R80" s="35" t="str">
        <f t="shared" si="6"/>
        <v>C</v>
      </c>
      <c r="S80" s="36" t="str">
        <f t="shared" si="7"/>
        <v>Trung bình</v>
      </c>
      <c r="T80" s="37" t="str">
        <f t="shared" si="8"/>
        <v/>
      </c>
      <c r="U80" s="38" t="s">
        <v>870</v>
      </c>
      <c r="V80" s="3"/>
      <c r="W80" s="25"/>
      <c r="X80" s="76" t="str">
        <f t="shared" si="9"/>
        <v>Đạt</v>
      </c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ht="30" customHeight="1">
      <c r="B81" s="26">
        <v>10</v>
      </c>
      <c r="C81" s="27" t="s">
        <v>953</v>
      </c>
      <c r="D81" s="28" t="s">
        <v>122</v>
      </c>
      <c r="E81" s="29" t="s">
        <v>123</v>
      </c>
      <c r="F81" s="30" t="s">
        <v>954</v>
      </c>
      <c r="G81" s="27" t="s">
        <v>955</v>
      </c>
      <c r="H81" s="31">
        <v>7</v>
      </c>
      <c r="I81" s="31">
        <v>0</v>
      </c>
      <c r="J81" s="31">
        <v>1</v>
      </c>
      <c r="K81" s="31" t="s">
        <v>29</v>
      </c>
      <c r="L81" s="39"/>
      <c r="M81" s="39"/>
      <c r="N81" s="39"/>
      <c r="O81" s="154"/>
      <c r="P81" s="33" t="s">
        <v>544</v>
      </c>
      <c r="Q81" s="34">
        <f t="shared" si="5"/>
        <v>0.8</v>
      </c>
      <c r="R81" s="35" t="str">
        <f t="shared" si="6"/>
        <v>F</v>
      </c>
      <c r="S81" s="36" t="str">
        <f t="shared" si="7"/>
        <v>Kém</v>
      </c>
      <c r="T81" s="37" t="str">
        <f t="shared" si="8"/>
        <v>Không đủ ĐKDT</v>
      </c>
      <c r="U81" s="38" t="s">
        <v>870</v>
      </c>
      <c r="V81" s="3"/>
      <c r="W81" s="25"/>
      <c r="X81" s="76" t="str">
        <f t="shared" si="9"/>
        <v>Học lại</v>
      </c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ht="30" customHeight="1">
      <c r="B82" s="26">
        <v>16</v>
      </c>
      <c r="C82" s="27" t="s">
        <v>956</v>
      </c>
      <c r="D82" s="28" t="s">
        <v>957</v>
      </c>
      <c r="E82" s="29" t="s">
        <v>127</v>
      </c>
      <c r="F82" s="30" t="s">
        <v>713</v>
      </c>
      <c r="G82" s="27" t="s">
        <v>53</v>
      </c>
      <c r="H82" s="31">
        <v>7</v>
      </c>
      <c r="I82" s="31">
        <v>6</v>
      </c>
      <c r="J82" s="31">
        <v>1</v>
      </c>
      <c r="K82" s="31" t="s">
        <v>29</v>
      </c>
      <c r="L82" s="39"/>
      <c r="M82" s="39"/>
      <c r="N82" s="39"/>
      <c r="O82" s="154"/>
      <c r="P82" s="33" t="s">
        <v>545</v>
      </c>
      <c r="Q82" s="34">
        <f t="shared" si="5"/>
        <v>1.4</v>
      </c>
      <c r="R82" s="35" t="str">
        <f t="shared" si="6"/>
        <v>F</v>
      </c>
      <c r="S82" s="36" t="str">
        <f t="shared" si="7"/>
        <v>Kém</v>
      </c>
      <c r="T82" s="37" t="s">
        <v>546</v>
      </c>
      <c r="U82" s="38" t="s">
        <v>870</v>
      </c>
      <c r="V82" s="3"/>
      <c r="W82" s="25"/>
      <c r="X82" s="76" t="str">
        <f t="shared" si="9"/>
        <v>Học lại</v>
      </c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ht="30" customHeight="1">
      <c r="B83" s="26">
        <v>25</v>
      </c>
      <c r="C83" s="27" t="s">
        <v>958</v>
      </c>
      <c r="D83" s="28" t="s">
        <v>74</v>
      </c>
      <c r="E83" s="29" t="s">
        <v>690</v>
      </c>
      <c r="F83" s="30" t="s">
        <v>959</v>
      </c>
      <c r="G83" s="27" t="s">
        <v>131</v>
      </c>
      <c r="H83" s="31">
        <v>7</v>
      </c>
      <c r="I83" s="31">
        <v>7</v>
      </c>
      <c r="J83" s="31">
        <v>6</v>
      </c>
      <c r="K83" s="31" t="s">
        <v>29</v>
      </c>
      <c r="L83" s="39"/>
      <c r="M83" s="39"/>
      <c r="N83" s="39"/>
      <c r="O83" s="154"/>
      <c r="P83" s="33" t="s">
        <v>545</v>
      </c>
      <c r="Q83" s="34">
        <f t="shared" si="5"/>
        <v>2</v>
      </c>
      <c r="R83" s="35" t="str">
        <f t="shared" si="6"/>
        <v>F</v>
      </c>
      <c r="S83" s="36" t="str">
        <f t="shared" si="7"/>
        <v>Kém</v>
      </c>
      <c r="T83" s="37" t="s">
        <v>546</v>
      </c>
      <c r="U83" s="38" t="s">
        <v>870</v>
      </c>
      <c r="V83" s="3"/>
      <c r="W83" s="25"/>
      <c r="X83" s="76" t="str">
        <f t="shared" si="9"/>
        <v>Học lại</v>
      </c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ht="9" customHeight="1">
      <c r="A84" s="2"/>
      <c r="B84" s="40"/>
      <c r="C84" s="41"/>
      <c r="D84" s="41"/>
      <c r="E84" s="42"/>
      <c r="F84" s="42"/>
      <c r="G84" s="42"/>
      <c r="H84" s="43"/>
      <c r="I84" s="44"/>
      <c r="J84" s="44"/>
      <c r="K84" s="45"/>
      <c r="L84" s="45"/>
      <c r="M84" s="45"/>
      <c r="N84" s="45"/>
      <c r="O84" s="95"/>
      <c r="P84" s="45"/>
      <c r="Q84" s="45"/>
      <c r="R84" s="45"/>
      <c r="S84" s="45"/>
      <c r="T84" s="45"/>
      <c r="U84" s="45"/>
      <c r="V84" s="3"/>
    </row>
    <row r="85" spans="1:39" ht="16.5">
      <c r="A85" s="2"/>
      <c r="B85" s="124" t="s">
        <v>30</v>
      </c>
      <c r="C85" s="124"/>
      <c r="D85" s="41"/>
      <c r="E85" s="42"/>
      <c r="F85" s="42"/>
      <c r="G85" s="42"/>
      <c r="H85" s="43"/>
      <c r="I85" s="44"/>
      <c r="J85" s="44"/>
      <c r="K85" s="45"/>
      <c r="L85" s="45"/>
      <c r="M85" s="45"/>
      <c r="N85" s="45"/>
      <c r="O85" s="95"/>
      <c r="P85" s="45"/>
      <c r="Q85" s="45"/>
      <c r="R85" s="45"/>
      <c r="S85" s="45"/>
      <c r="T85" s="45"/>
      <c r="U85" s="45"/>
      <c r="V85" s="3"/>
    </row>
    <row r="86" spans="1:39" ht="16.5" customHeight="1">
      <c r="A86" s="2"/>
      <c r="B86" s="46" t="s">
        <v>31</v>
      </c>
      <c r="C86" s="46"/>
      <c r="D86" s="47">
        <f>+$AA$8</f>
        <v>74</v>
      </c>
      <c r="E86" s="48" t="s">
        <v>32</v>
      </c>
      <c r="F86" s="109" t="s">
        <v>33</v>
      </c>
      <c r="G86" s="109"/>
      <c r="H86" s="109"/>
      <c r="I86" s="109"/>
      <c r="J86" s="109"/>
      <c r="K86" s="109"/>
      <c r="L86" s="109"/>
      <c r="M86" s="109"/>
      <c r="N86" s="109"/>
      <c r="O86" s="109"/>
      <c r="P86" s="49">
        <f>$AA$8 -COUNTIF($T$9:$T$273,"Vắng") -COUNTIF($T$9:$T$273,"Vắng có phép") - COUNTIF($T$9:$T$273,"Đình chỉ thi") - COUNTIF($T$9:$T$273,"Không đủ ĐKDT")</f>
        <v>71</v>
      </c>
      <c r="Q86" s="49"/>
      <c r="R86" s="49"/>
      <c r="S86" s="50"/>
      <c r="T86" s="51" t="s">
        <v>32</v>
      </c>
      <c r="U86" s="50"/>
      <c r="V86" s="3"/>
    </row>
    <row r="87" spans="1:39" ht="16.5" customHeight="1">
      <c r="A87" s="2"/>
      <c r="B87" s="46" t="s">
        <v>34</v>
      </c>
      <c r="C87" s="46"/>
      <c r="D87" s="47">
        <f>+$AL$8</f>
        <v>45</v>
      </c>
      <c r="E87" s="48" t="s">
        <v>32</v>
      </c>
      <c r="F87" s="109" t="s">
        <v>35</v>
      </c>
      <c r="G87" s="109"/>
      <c r="H87" s="109"/>
      <c r="I87" s="109"/>
      <c r="J87" s="109"/>
      <c r="K87" s="109"/>
      <c r="L87" s="109"/>
      <c r="M87" s="109"/>
      <c r="N87" s="109"/>
      <c r="O87" s="109"/>
      <c r="P87" s="52">
        <f>COUNTIF($T$9:$T$149,"Vắng")</f>
        <v>2</v>
      </c>
      <c r="Q87" s="52"/>
      <c r="R87" s="52"/>
      <c r="S87" s="53"/>
      <c r="T87" s="51" t="s">
        <v>32</v>
      </c>
      <c r="U87" s="53"/>
      <c r="V87" s="3"/>
    </row>
    <row r="88" spans="1:39" ht="16.5" customHeight="1">
      <c r="A88" s="2"/>
      <c r="B88" s="46" t="s">
        <v>43</v>
      </c>
      <c r="C88" s="46"/>
      <c r="D88" s="62">
        <f>COUNTIF(X10:X83,"Học lại")</f>
        <v>29</v>
      </c>
      <c r="E88" s="48" t="s">
        <v>32</v>
      </c>
      <c r="F88" s="109" t="s">
        <v>44</v>
      </c>
      <c r="G88" s="109"/>
      <c r="H88" s="109"/>
      <c r="I88" s="109"/>
      <c r="J88" s="109"/>
      <c r="K88" s="109"/>
      <c r="L88" s="109"/>
      <c r="M88" s="109"/>
      <c r="N88" s="109"/>
      <c r="O88" s="109"/>
      <c r="P88" s="49">
        <f>COUNTIF($T$9:$T$149,"Vắng có phép")</f>
        <v>0</v>
      </c>
      <c r="Q88" s="49"/>
      <c r="R88" s="49"/>
      <c r="S88" s="50"/>
      <c r="T88" s="51" t="s">
        <v>32</v>
      </c>
      <c r="U88" s="50"/>
      <c r="V88" s="3"/>
    </row>
    <row r="89" spans="1:39" ht="3" customHeight="1">
      <c r="A89" s="2"/>
      <c r="B89" s="40"/>
      <c r="C89" s="41"/>
      <c r="D89" s="41"/>
      <c r="E89" s="42"/>
      <c r="F89" s="42"/>
      <c r="G89" s="42"/>
      <c r="H89" s="43"/>
      <c r="I89" s="44"/>
      <c r="J89" s="44"/>
      <c r="K89" s="45"/>
      <c r="L89" s="45"/>
      <c r="M89" s="45"/>
      <c r="N89" s="45"/>
      <c r="O89" s="95"/>
      <c r="P89" s="45"/>
      <c r="Q89" s="45"/>
      <c r="R89" s="45"/>
      <c r="S89" s="45"/>
      <c r="T89" s="45"/>
      <c r="U89" s="45"/>
      <c r="V89" s="3"/>
    </row>
    <row r="90" spans="1:39">
      <c r="B90" s="81" t="s">
        <v>45</v>
      </c>
      <c r="C90" s="81"/>
      <c r="D90" s="82">
        <f>COUNTIF(X10:X83,"Thi lại")</f>
        <v>0</v>
      </c>
      <c r="E90" s="83" t="s">
        <v>32</v>
      </c>
      <c r="F90" s="3"/>
      <c r="G90" s="3"/>
      <c r="H90" s="3"/>
      <c r="I90" s="3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3"/>
    </row>
    <row r="91" spans="1:39" ht="24.75" customHeight="1">
      <c r="B91" s="81"/>
      <c r="C91" s="81"/>
      <c r="D91" s="82"/>
      <c r="E91" s="83"/>
      <c r="F91" s="3"/>
      <c r="G91" s="3"/>
      <c r="H91" s="3"/>
      <c r="I91" s="3"/>
      <c r="J91" s="114" t="s">
        <v>748</v>
      </c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3"/>
    </row>
    <row r="92" spans="1:39">
      <c r="A92" s="54"/>
      <c r="B92" s="110" t="s">
        <v>749</v>
      </c>
      <c r="C92" s="110"/>
      <c r="D92" s="110"/>
      <c r="E92" s="110"/>
      <c r="F92" s="110"/>
      <c r="G92" s="110"/>
      <c r="H92" s="110"/>
      <c r="I92" s="55"/>
      <c r="J92" s="113" t="s">
        <v>750</v>
      </c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3"/>
    </row>
    <row r="93" spans="1:39" ht="4.5" customHeight="1">
      <c r="A93" s="2"/>
      <c r="B93" s="40"/>
      <c r="C93" s="56"/>
      <c r="D93" s="56"/>
      <c r="E93" s="57"/>
      <c r="F93" s="57"/>
      <c r="G93" s="57"/>
      <c r="H93" s="58"/>
      <c r="I93" s="59"/>
      <c r="J93" s="59"/>
      <c r="K93" s="3"/>
      <c r="L93" s="3"/>
      <c r="M93" s="3"/>
      <c r="N93" s="3"/>
      <c r="O93" s="96"/>
      <c r="P93" s="3"/>
      <c r="Q93" s="3"/>
      <c r="R93" s="3"/>
      <c r="S93" s="3"/>
      <c r="T93" s="3"/>
      <c r="U93" s="3"/>
      <c r="V93" s="3"/>
    </row>
    <row r="94" spans="1:39" s="2" customFormat="1">
      <c r="B94" s="110" t="s">
        <v>751</v>
      </c>
      <c r="C94" s="110"/>
      <c r="D94" s="111" t="s">
        <v>752</v>
      </c>
      <c r="E94" s="111"/>
      <c r="F94" s="111"/>
      <c r="G94" s="111"/>
      <c r="H94" s="111"/>
      <c r="I94" s="59"/>
      <c r="J94" s="59"/>
      <c r="K94" s="45"/>
      <c r="L94" s="45"/>
      <c r="M94" s="45"/>
      <c r="N94" s="45"/>
      <c r="O94" s="95"/>
      <c r="P94" s="45"/>
      <c r="Q94" s="45"/>
      <c r="R94" s="45"/>
      <c r="S94" s="45"/>
      <c r="T94" s="45"/>
      <c r="U94" s="45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96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96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96"/>
      <c r="P97" s="3"/>
      <c r="Q97" s="3"/>
      <c r="R97" s="3"/>
      <c r="S97" s="3"/>
      <c r="T97" s="3"/>
      <c r="U97" s="3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96"/>
      <c r="P98" s="3"/>
      <c r="Q98" s="3"/>
      <c r="R98" s="3"/>
      <c r="S98" s="3"/>
      <c r="T98" s="3"/>
      <c r="U98" s="3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96"/>
      <c r="P99" s="3"/>
      <c r="Q99" s="3"/>
      <c r="R99" s="3"/>
      <c r="S99" s="3"/>
      <c r="T99" s="3"/>
      <c r="U99" s="3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18" customHeight="1">
      <c r="A100" s="1"/>
      <c r="B100" s="115" t="s">
        <v>753</v>
      </c>
      <c r="C100" s="115"/>
      <c r="D100" s="115" t="s">
        <v>754</v>
      </c>
      <c r="E100" s="115"/>
      <c r="F100" s="115"/>
      <c r="G100" s="115"/>
      <c r="H100" s="115"/>
      <c r="I100" s="115"/>
      <c r="J100" s="115" t="s">
        <v>755</v>
      </c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96"/>
      <c r="P101" s="3"/>
      <c r="Q101" s="3"/>
      <c r="R101" s="3"/>
      <c r="S101" s="3"/>
      <c r="T101" s="3"/>
      <c r="U101" s="3"/>
      <c r="V101" s="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 ht="36.7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96"/>
      <c r="P102" s="3"/>
      <c r="Q102" s="3"/>
      <c r="R102" s="3"/>
      <c r="S102" s="3"/>
      <c r="T102" s="3"/>
      <c r="U102" s="3"/>
      <c r="V102" s="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3" spans="1:39" s="2" customFormat="1" ht="21.75" customHeight="1">
      <c r="A103" s="1"/>
      <c r="B103" s="110" t="s">
        <v>756</v>
      </c>
      <c r="C103" s="110"/>
      <c r="D103" s="110"/>
      <c r="E103" s="110"/>
      <c r="F103" s="110"/>
      <c r="G103" s="110"/>
      <c r="H103" s="110"/>
      <c r="I103" s="55"/>
      <c r="J103" s="113" t="s">
        <v>757</v>
      </c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</row>
    <row r="104" spans="1:39" s="2" customFormat="1">
      <c r="A104" s="1"/>
      <c r="B104" s="40"/>
      <c r="C104" s="56"/>
      <c r="D104" s="56"/>
      <c r="E104" s="57"/>
      <c r="F104" s="57"/>
      <c r="G104" s="57"/>
      <c r="H104" s="58"/>
      <c r="I104" s="59"/>
      <c r="J104" s="113" t="s">
        <v>758</v>
      </c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</row>
    <row r="105" spans="1:39" s="2" customFormat="1">
      <c r="A105" s="1"/>
      <c r="B105" s="110" t="s">
        <v>751</v>
      </c>
      <c r="C105" s="110"/>
      <c r="D105" s="111" t="s">
        <v>752</v>
      </c>
      <c r="E105" s="111"/>
      <c r="F105" s="111"/>
      <c r="G105" s="111"/>
      <c r="H105" s="111"/>
      <c r="I105" s="59"/>
      <c r="J105" s="59"/>
      <c r="K105" s="45"/>
      <c r="L105" s="45"/>
      <c r="M105" s="45"/>
      <c r="N105" s="45"/>
      <c r="O105" s="95"/>
      <c r="P105" s="45"/>
      <c r="Q105" s="45"/>
      <c r="R105" s="45"/>
      <c r="S105" s="45"/>
      <c r="T105" s="45"/>
      <c r="U105" s="45"/>
      <c r="V105" s="1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</row>
    <row r="106" spans="1:39" s="2" customForma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96"/>
      <c r="P106" s="3"/>
      <c r="Q106" s="3"/>
      <c r="R106" s="3"/>
      <c r="S106" s="3"/>
      <c r="T106" s="3"/>
      <c r="U106" s="3"/>
      <c r="V106" s="1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</row>
    <row r="110" spans="1:39">
      <c r="B110" s="112"/>
      <c r="C110" s="112"/>
      <c r="D110" s="112"/>
      <c r="E110" s="112"/>
      <c r="F110" s="112"/>
      <c r="G110" s="112"/>
      <c r="H110" s="112"/>
      <c r="I110" s="112"/>
      <c r="J110" s="112" t="s">
        <v>759</v>
      </c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</row>
  </sheetData>
  <sheetProtection formatCells="0" formatColumns="0" formatRows="0" insertColumns="0" insertRows="0" insertHyperlinks="0" deleteColumns="0" deleteRows="0" sort="0" autoFilter="0" pivotTables="0"/>
  <autoFilter ref="A8:AM83">
    <filterColumn colId="3" showButton="0"/>
  </autoFilter>
  <mergeCells count="58">
    <mergeCell ref="B105:C105"/>
    <mergeCell ref="D105:H105"/>
    <mergeCell ref="B110:C110"/>
    <mergeCell ref="D110:I110"/>
    <mergeCell ref="J110:U110"/>
    <mergeCell ref="B100:C100"/>
    <mergeCell ref="D100:I100"/>
    <mergeCell ref="J100:U100"/>
    <mergeCell ref="B103:H103"/>
    <mergeCell ref="J103:U103"/>
    <mergeCell ref="J104:U104"/>
    <mergeCell ref="F88:O88"/>
    <mergeCell ref="J90:U90"/>
    <mergeCell ref="J91:U91"/>
    <mergeCell ref="B92:H92"/>
    <mergeCell ref="J92:U92"/>
    <mergeCell ref="B94:C94"/>
    <mergeCell ref="D94:H94"/>
    <mergeCell ref="T7:T9"/>
    <mergeCell ref="U7:U9"/>
    <mergeCell ref="B9:G9"/>
    <mergeCell ref="B85:C85"/>
    <mergeCell ref="F86:O86"/>
    <mergeCell ref="F87:O8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P4:U4"/>
  </mergeCells>
  <conditionalFormatting sqref="H10:N83 P10:P83">
    <cfRule type="cellIs" dxfId="3" priority="4" operator="greaterThan">
      <formula>10</formula>
    </cfRule>
  </conditionalFormatting>
  <conditionalFormatting sqref="O105:O1048576 O1:O103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8 Y2:AM8 X10:X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11"/>
  <sheetViews>
    <sheetView workbookViewId="0">
      <pane ySplit="3" topLeftCell="A49" activePane="bottomLeft" state="frozen"/>
      <selection activeCell="A6" sqref="A6:XFD6"/>
      <selection pane="bottomLeft" activeCell="A92" sqref="A92:XFD111"/>
    </sheetView>
  </sheetViews>
  <sheetFormatPr defaultColWidth="9" defaultRowHeight="15.75"/>
  <cols>
    <col min="1" max="1" width="0.625" style="1" customWidth="1"/>
    <col min="2" max="2" width="4" style="1" customWidth="1"/>
    <col min="3" max="3" width="11.625" style="1" customWidth="1"/>
    <col min="4" max="4" width="15.5" style="1" customWidth="1"/>
    <col min="5" max="5" width="7.25" style="1" customWidth="1"/>
    <col min="6" max="6" width="9.375" style="1" hidden="1" customWidth="1"/>
    <col min="7" max="7" width="11.25" style="1" customWidth="1"/>
    <col min="8" max="9" width="5.5" style="1" customWidth="1"/>
    <col min="10" max="10" width="5.25" style="1" customWidth="1"/>
    <col min="11" max="11" width="4.375" style="1" hidden="1" customWidth="1"/>
    <col min="12" max="12" width="4.25" style="1" hidden="1" customWidth="1"/>
    <col min="13" max="13" width="3.5" style="1" hidden="1" customWidth="1"/>
    <col min="14" max="14" width="9" style="1" hidden="1" customWidth="1"/>
    <col min="15" max="15" width="16.25" style="97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6" t="s">
        <v>0</v>
      </c>
      <c r="C1" s="136"/>
      <c r="D1" s="136"/>
      <c r="E1" s="136"/>
      <c r="F1" s="136"/>
      <c r="G1" s="136"/>
      <c r="H1" s="137" t="s">
        <v>543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2:39" ht="25.5" customHeight="1">
      <c r="B2" s="138" t="s">
        <v>1</v>
      </c>
      <c r="C2" s="138"/>
      <c r="D2" s="138"/>
      <c r="E2" s="138"/>
      <c r="F2" s="138"/>
      <c r="G2" s="138"/>
      <c r="H2" s="139" t="s">
        <v>46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9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40" t="s">
        <v>2</v>
      </c>
      <c r="C4" s="140"/>
      <c r="D4" s="86" t="s">
        <v>47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90"/>
      <c r="P4" s="141" t="s">
        <v>542</v>
      </c>
      <c r="Q4" s="141"/>
      <c r="R4" s="141"/>
      <c r="S4" s="141"/>
      <c r="T4" s="141"/>
      <c r="U4" s="141"/>
      <c r="X4" s="64"/>
      <c r="Y4" s="132" t="s">
        <v>42</v>
      </c>
      <c r="Z4" s="132" t="s">
        <v>8</v>
      </c>
      <c r="AA4" s="132" t="s">
        <v>41</v>
      </c>
      <c r="AB4" s="132" t="s">
        <v>40</v>
      </c>
      <c r="AC4" s="132"/>
      <c r="AD4" s="132"/>
      <c r="AE4" s="132"/>
      <c r="AF4" s="132" t="s">
        <v>39</v>
      </c>
      <c r="AG4" s="132"/>
      <c r="AH4" s="132" t="s">
        <v>37</v>
      </c>
      <c r="AI4" s="132"/>
      <c r="AJ4" s="132" t="s">
        <v>38</v>
      </c>
      <c r="AK4" s="132"/>
      <c r="AL4" s="132" t="s">
        <v>36</v>
      </c>
      <c r="AM4" s="132"/>
    </row>
    <row r="5" spans="2:39" ht="17.25" customHeight="1">
      <c r="B5" s="133" t="s">
        <v>3</v>
      </c>
      <c r="C5" s="133"/>
      <c r="D5" s="9">
        <v>2</v>
      </c>
      <c r="G5" s="134" t="s">
        <v>49</v>
      </c>
      <c r="H5" s="134"/>
      <c r="I5" s="134"/>
      <c r="J5" s="134"/>
      <c r="K5" s="134"/>
      <c r="L5" s="134"/>
      <c r="M5" s="134"/>
      <c r="N5" s="134"/>
      <c r="O5" s="134"/>
      <c r="P5" s="135" t="s">
        <v>48</v>
      </c>
      <c r="Q5" s="135"/>
      <c r="R5" s="135"/>
      <c r="S5" s="135"/>
      <c r="T5" s="135"/>
      <c r="U5" s="135"/>
      <c r="X5" s="64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1"/>
      <c r="P6" s="60"/>
      <c r="Q6" s="3"/>
      <c r="R6" s="3"/>
      <c r="S6" s="3"/>
      <c r="T6" s="3"/>
      <c r="U6" s="3"/>
      <c r="X6" s="64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</row>
    <row r="7" spans="2:39" ht="44.25" customHeight="1">
      <c r="B7" s="117" t="s">
        <v>4</v>
      </c>
      <c r="C7" s="126" t="s">
        <v>5</v>
      </c>
      <c r="D7" s="128" t="s">
        <v>6</v>
      </c>
      <c r="E7" s="129"/>
      <c r="F7" s="117" t="s">
        <v>7</v>
      </c>
      <c r="G7" s="11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6" t="s">
        <v>13</v>
      </c>
      <c r="M7" s="116" t="s">
        <v>14</v>
      </c>
      <c r="N7" s="116" t="s">
        <v>15</v>
      </c>
      <c r="O7" s="125" t="s">
        <v>16</v>
      </c>
      <c r="P7" s="116" t="s">
        <v>17</v>
      </c>
      <c r="Q7" s="117" t="s">
        <v>18</v>
      </c>
      <c r="R7" s="116" t="s">
        <v>19</v>
      </c>
      <c r="S7" s="117" t="s">
        <v>20</v>
      </c>
      <c r="T7" s="117" t="s">
        <v>21</v>
      </c>
      <c r="U7" s="117" t="s">
        <v>22</v>
      </c>
      <c r="X7" s="64"/>
      <c r="Y7" s="132"/>
      <c r="Z7" s="132"/>
      <c r="AA7" s="132"/>
      <c r="AB7" s="67" t="s">
        <v>23</v>
      </c>
      <c r="AC7" s="67" t="s">
        <v>24</v>
      </c>
      <c r="AD7" s="67" t="s">
        <v>25</v>
      </c>
      <c r="AE7" s="67" t="s">
        <v>26</v>
      </c>
      <c r="AF7" s="67" t="s">
        <v>27</v>
      </c>
      <c r="AG7" s="67" t="s">
        <v>26</v>
      </c>
      <c r="AH7" s="67" t="s">
        <v>27</v>
      </c>
      <c r="AI7" s="67" t="s">
        <v>26</v>
      </c>
      <c r="AJ7" s="67" t="s">
        <v>27</v>
      </c>
      <c r="AK7" s="67" t="s">
        <v>26</v>
      </c>
      <c r="AL7" s="67" t="s">
        <v>27</v>
      </c>
      <c r="AM7" s="68" t="s">
        <v>26</v>
      </c>
    </row>
    <row r="8" spans="2:39" ht="44.25" customHeight="1">
      <c r="B8" s="119"/>
      <c r="C8" s="127"/>
      <c r="D8" s="130"/>
      <c r="E8" s="131"/>
      <c r="F8" s="119"/>
      <c r="G8" s="119"/>
      <c r="H8" s="120"/>
      <c r="I8" s="120"/>
      <c r="J8" s="120"/>
      <c r="K8" s="120"/>
      <c r="L8" s="116"/>
      <c r="M8" s="116"/>
      <c r="N8" s="116"/>
      <c r="O8" s="125"/>
      <c r="P8" s="116"/>
      <c r="Q8" s="118"/>
      <c r="R8" s="116"/>
      <c r="S8" s="119"/>
      <c r="T8" s="118"/>
      <c r="U8" s="118"/>
      <c r="W8" s="11"/>
      <c r="X8" s="64"/>
      <c r="Y8" s="69" t="str">
        <f>+D4</f>
        <v>Kỹ thuật số</v>
      </c>
      <c r="Z8" s="70" t="str">
        <f>+P4</f>
        <v>Nhóm: ELE1433-03</v>
      </c>
      <c r="AA8" s="71">
        <f>+$AJ$8+$AL$8+$AH$8</f>
        <v>75</v>
      </c>
      <c r="AB8" s="65">
        <f>COUNTIF($T$9:$T$144,"Khiển trách")</f>
        <v>0</v>
      </c>
      <c r="AC8" s="65">
        <f>COUNTIF($T$9:$T$144,"Cảnh cáo")</f>
        <v>0</v>
      </c>
      <c r="AD8" s="65">
        <f>COUNTIF($T$9:$T$144,"Đình chỉ thi")</f>
        <v>0</v>
      </c>
      <c r="AE8" s="72">
        <f>+($AB$8+$AC$8+$AD$8)/$AA$8*100%</f>
        <v>0</v>
      </c>
      <c r="AF8" s="65">
        <f>SUM(COUNTIF($T$9:$T$142,"Vắng"),COUNTIF($T$9:$T$142,"Vắng có phép"))</f>
        <v>2</v>
      </c>
      <c r="AG8" s="73">
        <f>+$AF$8/$AA$8</f>
        <v>2.6666666666666668E-2</v>
      </c>
      <c r="AH8" s="74">
        <f>COUNTIF($X$9:$X$142,"Thi lại")</f>
        <v>0</v>
      </c>
      <c r="AI8" s="73">
        <f>+$AH$8/$AA$8</f>
        <v>0</v>
      </c>
      <c r="AJ8" s="74">
        <f>COUNTIF($X$9:$X$143,"Học lại")</f>
        <v>39</v>
      </c>
      <c r="AK8" s="73">
        <f>+$AJ$8/$AA$8</f>
        <v>0.52</v>
      </c>
      <c r="AL8" s="65">
        <f>COUNTIF($X$10:$X$143,"Đạt")</f>
        <v>36</v>
      </c>
      <c r="AM8" s="72">
        <f>+$AL$8/$AA$8</f>
        <v>0.48</v>
      </c>
    </row>
    <row r="9" spans="2:39" ht="27" customHeight="1">
      <c r="B9" s="121" t="s">
        <v>28</v>
      </c>
      <c r="C9" s="122"/>
      <c r="D9" s="122"/>
      <c r="E9" s="122"/>
      <c r="F9" s="122"/>
      <c r="G9" s="123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2"/>
      <c r="P9" s="61">
        <f>100-(H9+I9+J9+K9)</f>
        <v>70</v>
      </c>
      <c r="Q9" s="119"/>
      <c r="R9" s="15"/>
      <c r="S9" s="15"/>
      <c r="T9" s="119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157</v>
      </c>
      <c r="D10" s="18" t="s">
        <v>158</v>
      </c>
      <c r="E10" s="19" t="s">
        <v>159</v>
      </c>
      <c r="F10" s="20" t="s">
        <v>160</v>
      </c>
      <c r="G10" s="17" t="s">
        <v>54</v>
      </c>
      <c r="H10" s="21">
        <v>9</v>
      </c>
      <c r="I10" s="21">
        <v>8</v>
      </c>
      <c r="J10" s="21">
        <v>7</v>
      </c>
      <c r="K10" s="21" t="s">
        <v>29</v>
      </c>
      <c r="L10" s="106"/>
      <c r="M10" s="106"/>
      <c r="N10" s="106"/>
      <c r="O10" s="93"/>
      <c r="P10" s="107">
        <v>6</v>
      </c>
      <c r="Q10" s="22">
        <f t="shared" ref="Q10:Q41" si="0">ROUND(SUMPRODUCT(H10:P10,$H$9:$P$9)/100,1)</f>
        <v>6.6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15" si="3">+IF(OR($H10=0,$I10=0,$J10=0,$K10=0),"Không đủ ĐKDT","")</f>
        <v/>
      </c>
      <c r="U10" s="24" t="s">
        <v>537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161</v>
      </c>
      <c r="D11" s="28" t="s">
        <v>162</v>
      </c>
      <c r="E11" s="29" t="s">
        <v>50</v>
      </c>
      <c r="F11" s="30" t="s">
        <v>163</v>
      </c>
      <c r="G11" s="27" t="s">
        <v>52</v>
      </c>
      <c r="H11" s="31">
        <v>8</v>
      </c>
      <c r="I11" s="31">
        <v>8</v>
      </c>
      <c r="J11" s="31">
        <v>6</v>
      </c>
      <c r="K11" s="31" t="s">
        <v>29</v>
      </c>
      <c r="L11" s="32"/>
      <c r="M11" s="32"/>
      <c r="N11" s="32"/>
      <c r="O11" s="94"/>
      <c r="P11" s="33">
        <v>6</v>
      </c>
      <c r="Q11" s="34">
        <f t="shared" si="0"/>
        <v>6.4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38" t="s">
        <v>537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164</v>
      </c>
      <c r="D12" s="28" t="s">
        <v>165</v>
      </c>
      <c r="E12" s="29" t="s">
        <v>50</v>
      </c>
      <c r="F12" s="30" t="s">
        <v>166</v>
      </c>
      <c r="G12" s="27" t="s">
        <v>135</v>
      </c>
      <c r="H12" s="31">
        <v>8</v>
      </c>
      <c r="I12" s="31">
        <v>8</v>
      </c>
      <c r="J12" s="31">
        <v>6</v>
      </c>
      <c r="K12" s="31" t="s">
        <v>29</v>
      </c>
      <c r="L12" s="39"/>
      <c r="M12" s="39"/>
      <c r="N12" s="39"/>
      <c r="O12" s="94"/>
      <c r="P12" s="33">
        <v>8</v>
      </c>
      <c r="Q12" s="34">
        <f t="shared" si="0"/>
        <v>7.8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38" t="s">
        <v>537</v>
      </c>
      <c r="V12" s="3"/>
      <c r="W12" s="25"/>
      <c r="X12" s="76" t="str">
        <f t="shared" si="4"/>
        <v>Đạt</v>
      </c>
      <c r="Y12" s="77"/>
      <c r="Z12" s="77"/>
      <c r="AA12" s="87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167</v>
      </c>
      <c r="D13" s="28" t="s">
        <v>168</v>
      </c>
      <c r="E13" s="29" t="s">
        <v>50</v>
      </c>
      <c r="F13" s="30" t="s">
        <v>169</v>
      </c>
      <c r="G13" s="27" t="s">
        <v>54</v>
      </c>
      <c r="H13" s="31">
        <v>6</v>
      </c>
      <c r="I13" s="31">
        <v>7</v>
      </c>
      <c r="J13" s="31">
        <v>7</v>
      </c>
      <c r="K13" s="31" t="s">
        <v>29</v>
      </c>
      <c r="L13" s="39"/>
      <c r="M13" s="39"/>
      <c r="N13" s="39"/>
      <c r="O13" s="94"/>
      <c r="P13" s="33">
        <v>1</v>
      </c>
      <c r="Q13" s="34">
        <f t="shared" si="0"/>
        <v>2.7</v>
      </c>
      <c r="R13" s="35" t="str">
        <f t="shared" si="1"/>
        <v>F</v>
      </c>
      <c r="S13" s="36" t="str">
        <f t="shared" si="2"/>
        <v>Kém</v>
      </c>
      <c r="T13" s="37" t="str">
        <f t="shared" si="3"/>
        <v/>
      </c>
      <c r="U13" s="38" t="s">
        <v>537</v>
      </c>
      <c r="V13" s="3"/>
      <c r="W13" s="25"/>
      <c r="X13" s="76" t="str">
        <f t="shared" si="4"/>
        <v>Học lại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170</v>
      </c>
      <c r="D14" s="28" t="s">
        <v>171</v>
      </c>
      <c r="E14" s="29" t="s">
        <v>55</v>
      </c>
      <c r="F14" s="30" t="s">
        <v>121</v>
      </c>
      <c r="G14" s="27" t="s">
        <v>52</v>
      </c>
      <c r="H14" s="31">
        <v>8</v>
      </c>
      <c r="I14" s="31">
        <v>8</v>
      </c>
      <c r="J14" s="31">
        <v>9</v>
      </c>
      <c r="K14" s="31" t="s">
        <v>29</v>
      </c>
      <c r="L14" s="39"/>
      <c r="M14" s="39"/>
      <c r="N14" s="39"/>
      <c r="O14" s="94"/>
      <c r="P14" s="33">
        <v>8</v>
      </c>
      <c r="Q14" s="34">
        <f t="shared" si="0"/>
        <v>8.1</v>
      </c>
      <c r="R14" s="35" t="str">
        <f t="shared" si="1"/>
        <v>B+</v>
      </c>
      <c r="S14" s="36" t="str">
        <f t="shared" si="2"/>
        <v>Khá</v>
      </c>
      <c r="T14" s="37" t="str">
        <f t="shared" si="3"/>
        <v/>
      </c>
      <c r="U14" s="38" t="s">
        <v>537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172</v>
      </c>
      <c r="D15" s="28" t="s">
        <v>173</v>
      </c>
      <c r="E15" s="29" t="s">
        <v>174</v>
      </c>
      <c r="F15" s="30" t="s">
        <v>175</v>
      </c>
      <c r="G15" s="27" t="s">
        <v>58</v>
      </c>
      <c r="H15" s="31">
        <v>8</v>
      </c>
      <c r="I15" s="31">
        <v>8</v>
      </c>
      <c r="J15" s="31">
        <v>8</v>
      </c>
      <c r="K15" s="31" t="s">
        <v>29</v>
      </c>
      <c r="L15" s="39"/>
      <c r="M15" s="39"/>
      <c r="N15" s="39"/>
      <c r="O15" s="94"/>
      <c r="P15" s="33">
        <v>4</v>
      </c>
      <c r="Q15" s="34">
        <f t="shared" si="0"/>
        <v>5.2</v>
      </c>
      <c r="R15" s="35" t="str">
        <f t="shared" si="1"/>
        <v>D+</v>
      </c>
      <c r="S15" s="36" t="str">
        <f t="shared" si="2"/>
        <v>Trung bình yếu</v>
      </c>
      <c r="T15" s="37" t="str">
        <f t="shared" si="3"/>
        <v/>
      </c>
      <c r="U15" s="38" t="s">
        <v>537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176</v>
      </c>
      <c r="D16" s="28" t="s">
        <v>91</v>
      </c>
      <c r="E16" s="29" t="s">
        <v>123</v>
      </c>
      <c r="F16" s="30" t="s">
        <v>177</v>
      </c>
      <c r="G16" s="27" t="s">
        <v>58</v>
      </c>
      <c r="H16" s="31">
        <v>7</v>
      </c>
      <c r="I16" s="31">
        <v>7</v>
      </c>
      <c r="J16" s="31">
        <v>4</v>
      </c>
      <c r="K16" s="31" t="s">
        <v>29</v>
      </c>
      <c r="L16" s="39"/>
      <c r="M16" s="39"/>
      <c r="N16" s="39"/>
      <c r="O16" s="94"/>
      <c r="P16" s="33" t="s">
        <v>545</v>
      </c>
      <c r="Q16" s="34">
        <f t="shared" si="0"/>
        <v>1.8</v>
      </c>
      <c r="R16" s="35" t="str">
        <f t="shared" si="1"/>
        <v>F</v>
      </c>
      <c r="S16" s="36" t="str">
        <f t="shared" si="2"/>
        <v>Kém</v>
      </c>
      <c r="T16" s="37" t="s">
        <v>546</v>
      </c>
      <c r="U16" s="38" t="s">
        <v>537</v>
      </c>
      <c r="V16" s="3"/>
      <c r="W16" s="25"/>
      <c r="X16" s="76" t="str">
        <f t="shared" si="4"/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178</v>
      </c>
      <c r="D17" s="28" t="s">
        <v>179</v>
      </c>
      <c r="E17" s="29" t="s">
        <v>123</v>
      </c>
      <c r="F17" s="30" t="s">
        <v>180</v>
      </c>
      <c r="G17" s="27" t="s">
        <v>181</v>
      </c>
      <c r="H17" s="31">
        <v>8</v>
      </c>
      <c r="I17" s="31">
        <v>7</v>
      </c>
      <c r="J17" s="31">
        <v>6</v>
      </c>
      <c r="K17" s="31" t="s">
        <v>29</v>
      </c>
      <c r="L17" s="39"/>
      <c r="M17" s="39"/>
      <c r="N17" s="39"/>
      <c r="O17" s="94"/>
      <c r="P17" s="33">
        <v>5</v>
      </c>
      <c r="Q17" s="34">
        <f t="shared" si="0"/>
        <v>5.6</v>
      </c>
      <c r="R17" s="35" t="str">
        <f t="shared" si="1"/>
        <v>C</v>
      </c>
      <c r="S17" s="36" t="str">
        <f t="shared" si="2"/>
        <v>Trung bình</v>
      </c>
      <c r="T17" s="37" t="str">
        <f t="shared" ref="T17:T37" si="5">+IF(OR($H17=0,$I17=0,$J17=0,$K17=0),"Không đủ ĐKDT","")</f>
        <v/>
      </c>
      <c r="U17" s="38" t="s">
        <v>537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182</v>
      </c>
      <c r="D18" s="28" t="s">
        <v>122</v>
      </c>
      <c r="E18" s="29" t="s">
        <v>183</v>
      </c>
      <c r="F18" s="30" t="s">
        <v>184</v>
      </c>
      <c r="G18" s="27" t="s">
        <v>52</v>
      </c>
      <c r="H18" s="31">
        <v>7</v>
      </c>
      <c r="I18" s="31">
        <v>7</v>
      </c>
      <c r="J18" s="31">
        <v>7</v>
      </c>
      <c r="K18" s="31" t="s">
        <v>29</v>
      </c>
      <c r="L18" s="39"/>
      <c r="M18" s="39"/>
      <c r="N18" s="39"/>
      <c r="O18" s="94"/>
      <c r="P18" s="33">
        <v>3.5</v>
      </c>
      <c r="Q18" s="34">
        <f t="shared" si="0"/>
        <v>4.5999999999999996</v>
      </c>
      <c r="R18" s="35" t="str">
        <f t="shared" si="1"/>
        <v>D</v>
      </c>
      <c r="S18" s="36" t="str">
        <f t="shared" si="2"/>
        <v>Trung bình yếu</v>
      </c>
      <c r="T18" s="37" t="str">
        <f t="shared" si="5"/>
        <v/>
      </c>
      <c r="U18" s="38" t="s">
        <v>537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185</v>
      </c>
      <c r="D19" s="28" t="s">
        <v>186</v>
      </c>
      <c r="E19" s="29" t="s">
        <v>56</v>
      </c>
      <c r="F19" s="30" t="s">
        <v>110</v>
      </c>
      <c r="G19" s="27" t="s">
        <v>53</v>
      </c>
      <c r="H19" s="31">
        <v>7</v>
      </c>
      <c r="I19" s="31">
        <v>2</v>
      </c>
      <c r="J19" s="31">
        <v>7</v>
      </c>
      <c r="K19" s="31" t="s">
        <v>29</v>
      </c>
      <c r="L19" s="39"/>
      <c r="M19" s="39"/>
      <c r="N19" s="39"/>
      <c r="O19" s="94"/>
      <c r="P19" s="33">
        <v>5</v>
      </c>
      <c r="Q19" s="34">
        <f t="shared" si="0"/>
        <v>5.0999999999999996</v>
      </c>
      <c r="R19" s="35" t="str">
        <f t="shared" si="1"/>
        <v>D+</v>
      </c>
      <c r="S19" s="36" t="str">
        <f t="shared" si="2"/>
        <v>Trung bình yếu</v>
      </c>
      <c r="T19" s="37" t="str">
        <f t="shared" si="5"/>
        <v/>
      </c>
      <c r="U19" s="38" t="s">
        <v>537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187</v>
      </c>
      <c r="D20" s="28" t="s">
        <v>188</v>
      </c>
      <c r="E20" s="29" t="s">
        <v>59</v>
      </c>
      <c r="F20" s="30" t="s">
        <v>189</v>
      </c>
      <c r="G20" s="27" t="s">
        <v>52</v>
      </c>
      <c r="H20" s="31">
        <v>7</v>
      </c>
      <c r="I20" s="31">
        <v>8</v>
      </c>
      <c r="J20" s="31">
        <v>6</v>
      </c>
      <c r="K20" s="31" t="s">
        <v>29</v>
      </c>
      <c r="L20" s="39"/>
      <c r="M20" s="39"/>
      <c r="N20" s="39"/>
      <c r="O20" s="94"/>
      <c r="P20" s="33">
        <v>2.5</v>
      </c>
      <c r="Q20" s="34">
        <f t="shared" si="0"/>
        <v>3.9</v>
      </c>
      <c r="R20" s="35" t="str">
        <f t="shared" si="1"/>
        <v>F</v>
      </c>
      <c r="S20" s="36" t="str">
        <f t="shared" si="2"/>
        <v>Kém</v>
      </c>
      <c r="T20" s="37" t="str">
        <f t="shared" si="5"/>
        <v/>
      </c>
      <c r="U20" s="38" t="s">
        <v>537</v>
      </c>
      <c r="V20" s="3"/>
      <c r="W20" s="25"/>
      <c r="X20" s="76" t="str">
        <f t="shared" si="4"/>
        <v>Học lại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190</v>
      </c>
      <c r="D21" s="28" t="s">
        <v>134</v>
      </c>
      <c r="E21" s="29" t="s">
        <v>63</v>
      </c>
      <c r="F21" s="30" t="s">
        <v>191</v>
      </c>
      <c r="G21" s="27" t="s">
        <v>58</v>
      </c>
      <c r="H21" s="31">
        <v>8</v>
      </c>
      <c r="I21" s="31">
        <v>8</v>
      </c>
      <c r="J21" s="31">
        <v>6</v>
      </c>
      <c r="K21" s="31" t="s">
        <v>29</v>
      </c>
      <c r="L21" s="39"/>
      <c r="M21" s="39"/>
      <c r="N21" s="39"/>
      <c r="O21" s="94"/>
      <c r="P21" s="33">
        <v>0</v>
      </c>
      <c r="Q21" s="34">
        <f t="shared" si="0"/>
        <v>2.2000000000000002</v>
      </c>
      <c r="R21" s="35" t="str">
        <f t="shared" si="1"/>
        <v>F</v>
      </c>
      <c r="S21" s="36" t="str">
        <f t="shared" si="2"/>
        <v>Kém</v>
      </c>
      <c r="T21" s="37" t="str">
        <f t="shared" si="5"/>
        <v/>
      </c>
      <c r="U21" s="38" t="s">
        <v>537</v>
      </c>
      <c r="V21" s="3"/>
      <c r="W21" s="25"/>
      <c r="X21" s="76" t="str">
        <f t="shared" si="4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192</v>
      </c>
      <c r="D22" s="28" t="s">
        <v>193</v>
      </c>
      <c r="E22" s="29" t="s">
        <v>194</v>
      </c>
      <c r="F22" s="30" t="s">
        <v>195</v>
      </c>
      <c r="G22" s="27" t="s">
        <v>58</v>
      </c>
      <c r="H22" s="31">
        <v>6</v>
      </c>
      <c r="I22" s="31">
        <v>7</v>
      </c>
      <c r="J22" s="31">
        <v>1</v>
      </c>
      <c r="K22" s="31" t="s">
        <v>29</v>
      </c>
      <c r="L22" s="39"/>
      <c r="M22" s="39"/>
      <c r="N22" s="39"/>
      <c r="O22" s="94"/>
      <c r="P22" s="33">
        <v>1</v>
      </c>
      <c r="Q22" s="34">
        <f t="shared" si="0"/>
        <v>2.1</v>
      </c>
      <c r="R22" s="35" t="str">
        <f t="shared" si="1"/>
        <v>F</v>
      </c>
      <c r="S22" s="36" t="str">
        <f t="shared" si="2"/>
        <v>Kém</v>
      </c>
      <c r="T22" s="37" t="str">
        <f t="shared" si="5"/>
        <v/>
      </c>
      <c r="U22" s="38" t="s">
        <v>537</v>
      </c>
      <c r="V22" s="3"/>
      <c r="W22" s="25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196</v>
      </c>
      <c r="D23" s="28" t="s">
        <v>197</v>
      </c>
      <c r="E23" s="29" t="s">
        <v>130</v>
      </c>
      <c r="F23" s="30" t="s">
        <v>72</v>
      </c>
      <c r="G23" s="27" t="s">
        <v>52</v>
      </c>
      <c r="H23" s="31">
        <v>8</v>
      </c>
      <c r="I23" s="31">
        <v>8</v>
      </c>
      <c r="J23" s="31">
        <v>6</v>
      </c>
      <c r="K23" s="31" t="s">
        <v>29</v>
      </c>
      <c r="L23" s="39"/>
      <c r="M23" s="39"/>
      <c r="N23" s="39"/>
      <c r="O23" s="94"/>
      <c r="P23" s="33">
        <v>8</v>
      </c>
      <c r="Q23" s="34">
        <f t="shared" si="0"/>
        <v>7.8</v>
      </c>
      <c r="R23" s="35" t="str">
        <f t="shared" si="1"/>
        <v>B</v>
      </c>
      <c r="S23" s="36" t="str">
        <f t="shared" si="2"/>
        <v>Khá</v>
      </c>
      <c r="T23" s="37" t="str">
        <f t="shared" si="5"/>
        <v/>
      </c>
      <c r="U23" s="38" t="s">
        <v>537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198</v>
      </c>
      <c r="D24" s="28" t="s">
        <v>199</v>
      </c>
      <c r="E24" s="29" t="s">
        <v>65</v>
      </c>
      <c r="F24" s="30" t="s">
        <v>200</v>
      </c>
      <c r="G24" s="27" t="s">
        <v>54</v>
      </c>
      <c r="H24" s="31">
        <v>8</v>
      </c>
      <c r="I24" s="31">
        <v>8</v>
      </c>
      <c r="J24" s="31">
        <v>6</v>
      </c>
      <c r="K24" s="31" t="s">
        <v>29</v>
      </c>
      <c r="L24" s="39"/>
      <c r="M24" s="39"/>
      <c r="N24" s="39"/>
      <c r="O24" s="94"/>
      <c r="P24" s="33">
        <v>3.5</v>
      </c>
      <c r="Q24" s="34">
        <f t="shared" si="0"/>
        <v>4.7</v>
      </c>
      <c r="R24" s="35" t="str">
        <f t="shared" si="1"/>
        <v>D</v>
      </c>
      <c r="S24" s="36" t="str">
        <f t="shared" si="2"/>
        <v>Trung bình yếu</v>
      </c>
      <c r="T24" s="37" t="str">
        <f t="shared" si="5"/>
        <v/>
      </c>
      <c r="U24" s="38" t="s">
        <v>537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201</v>
      </c>
      <c r="D25" s="28" t="s">
        <v>115</v>
      </c>
      <c r="E25" s="29" t="s">
        <v>65</v>
      </c>
      <c r="F25" s="30" t="s">
        <v>87</v>
      </c>
      <c r="G25" s="27" t="s">
        <v>58</v>
      </c>
      <c r="H25" s="31">
        <v>8</v>
      </c>
      <c r="I25" s="31">
        <v>8</v>
      </c>
      <c r="J25" s="31">
        <v>8</v>
      </c>
      <c r="K25" s="31" t="s">
        <v>29</v>
      </c>
      <c r="L25" s="39"/>
      <c r="M25" s="39"/>
      <c r="N25" s="39"/>
      <c r="O25" s="94"/>
      <c r="P25" s="33">
        <v>2.5</v>
      </c>
      <c r="Q25" s="34">
        <f t="shared" si="0"/>
        <v>4.2</v>
      </c>
      <c r="R25" s="35" t="str">
        <f t="shared" si="1"/>
        <v>D</v>
      </c>
      <c r="S25" s="36" t="str">
        <f t="shared" si="2"/>
        <v>Trung bình yếu</v>
      </c>
      <c r="T25" s="37" t="str">
        <f t="shared" si="5"/>
        <v/>
      </c>
      <c r="U25" s="38" t="s">
        <v>537</v>
      </c>
      <c r="V25" s="3"/>
      <c r="W25" s="25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202</v>
      </c>
      <c r="D26" s="28" t="s">
        <v>203</v>
      </c>
      <c r="E26" s="29" t="s">
        <v>65</v>
      </c>
      <c r="F26" s="30" t="s">
        <v>204</v>
      </c>
      <c r="G26" s="27" t="s">
        <v>57</v>
      </c>
      <c r="H26" s="31">
        <v>8</v>
      </c>
      <c r="I26" s="31">
        <v>8</v>
      </c>
      <c r="J26" s="31">
        <v>6</v>
      </c>
      <c r="K26" s="31" t="s">
        <v>29</v>
      </c>
      <c r="L26" s="39"/>
      <c r="M26" s="39"/>
      <c r="N26" s="39"/>
      <c r="O26" s="94"/>
      <c r="P26" s="33">
        <v>4</v>
      </c>
      <c r="Q26" s="34">
        <f t="shared" si="0"/>
        <v>5</v>
      </c>
      <c r="R26" s="35" t="str">
        <f t="shared" si="1"/>
        <v>D+</v>
      </c>
      <c r="S26" s="36" t="str">
        <f t="shared" si="2"/>
        <v>Trung bình yếu</v>
      </c>
      <c r="T26" s="37" t="str">
        <f t="shared" si="5"/>
        <v/>
      </c>
      <c r="U26" s="38" t="s">
        <v>537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205</v>
      </c>
      <c r="D27" s="28" t="s">
        <v>154</v>
      </c>
      <c r="E27" s="29" t="s">
        <v>71</v>
      </c>
      <c r="F27" s="30" t="s">
        <v>206</v>
      </c>
      <c r="G27" s="27" t="s">
        <v>53</v>
      </c>
      <c r="H27" s="31">
        <v>7</v>
      </c>
      <c r="I27" s="31">
        <v>7</v>
      </c>
      <c r="J27" s="31">
        <v>7</v>
      </c>
      <c r="K27" s="31" t="s">
        <v>29</v>
      </c>
      <c r="L27" s="39"/>
      <c r="M27" s="39"/>
      <c r="N27" s="39"/>
      <c r="O27" s="94"/>
      <c r="P27" s="33">
        <v>2</v>
      </c>
      <c r="Q27" s="34">
        <f t="shared" si="0"/>
        <v>3.5</v>
      </c>
      <c r="R27" s="35" t="str">
        <f t="shared" si="1"/>
        <v>F</v>
      </c>
      <c r="S27" s="36" t="str">
        <f t="shared" si="2"/>
        <v>Kém</v>
      </c>
      <c r="T27" s="37" t="str">
        <f t="shared" si="5"/>
        <v/>
      </c>
      <c r="U27" s="38" t="s">
        <v>537</v>
      </c>
      <c r="V27" s="3"/>
      <c r="W27" s="25"/>
      <c r="X27" s="76" t="str">
        <f t="shared" si="4"/>
        <v>Học lại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207</v>
      </c>
      <c r="D28" s="28" t="s">
        <v>208</v>
      </c>
      <c r="E28" s="29" t="s">
        <v>71</v>
      </c>
      <c r="F28" s="30" t="s">
        <v>209</v>
      </c>
      <c r="G28" s="27" t="s">
        <v>58</v>
      </c>
      <c r="H28" s="31">
        <v>8</v>
      </c>
      <c r="I28" s="31">
        <v>8</v>
      </c>
      <c r="J28" s="31">
        <v>7</v>
      </c>
      <c r="K28" s="31" t="s">
        <v>29</v>
      </c>
      <c r="L28" s="39"/>
      <c r="M28" s="39"/>
      <c r="N28" s="39"/>
      <c r="O28" s="94"/>
      <c r="P28" s="33">
        <v>4</v>
      </c>
      <c r="Q28" s="34">
        <f t="shared" si="0"/>
        <v>5.0999999999999996</v>
      </c>
      <c r="R28" s="35" t="str">
        <f t="shared" si="1"/>
        <v>D+</v>
      </c>
      <c r="S28" s="36" t="str">
        <f t="shared" si="2"/>
        <v>Trung bình yếu</v>
      </c>
      <c r="T28" s="37" t="str">
        <f t="shared" si="5"/>
        <v/>
      </c>
      <c r="U28" s="38" t="s">
        <v>537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210</v>
      </c>
      <c r="D29" s="28" t="s">
        <v>211</v>
      </c>
      <c r="E29" s="29" t="s">
        <v>71</v>
      </c>
      <c r="F29" s="30" t="s">
        <v>106</v>
      </c>
      <c r="G29" s="27" t="s">
        <v>53</v>
      </c>
      <c r="H29" s="31">
        <v>8</v>
      </c>
      <c r="I29" s="31">
        <v>8</v>
      </c>
      <c r="J29" s="31">
        <v>8</v>
      </c>
      <c r="K29" s="31" t="s">
        <v>29</v>
      </c>
      <c r="L29" s="39"/>
      <c r="M29" s="39"/>
      <c r="N29" s="39"/>
      <c r="O29" s="94"/>
      <c r="P29" s="33">
        <v>3.5</v>
      </c>
      <c r="Q29" s="34">
        <f t="shared" si="0"/>
        <v>4.9000000000000004</v>
      </c>
      <c r="R29" s="35" t="str">
        <f t="shared" si="1"/>
        <v>D</v>
      </c>
      <c r="S29" s="36" t="str">
        <f t="shared" si="2"/>
        <v>Trung bình yếu</v>
      </c>
      <c r="T29" s="37" t="str">
        <f t="shared" si="5"/>
        <v/>
      </c>
      <c r="U29" s="38" t="s">
        <v>537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212</v>
      </c>
      <c r="D30" s="28" t="s">
        <v>179</v>
      </c>
      <c r="E30" s="29" t="s">
        <v>71</v>
      </c>
      <c r="F30" s="30" t="s">
        <v>213</v>
      </c>
      <c r="G30" s="27" t="s">
        <v>52</v>
      </c>
      <c r="H30" s="31">
        <v>8</v>
      </c>
      <c r="I30" s="31">
        <v>8</v>
      </c>
      <c r="J30" s="31">
        <v>8</v>
      </c>
      <c r="K30" s="31" t="s">
        <v>29</v>
      </c>
      <c r="L30" s="39"/>
      <c r="M30" s="39"/>
      <c r="N30" s="39"/>
      <c r="O30" s="94"/>
      <c r="P30" s="33">
        <v>6.5</v>
      </c>
      <c r="Q30" s="34">
        <f t="shared" si="0"/>
        <v>7</v>
      </c>
      <c r="R30" s="35" t="str">
        <f t="shared" si="1"/>
        <v>B</v>
      </c>
      <c r="S30" s="36" t="str">
        <f t="shared" si="2"/>
        <v>Khá</v>
      </c>
      <c r="T30" s="37" t="str">
        <f t="shared" si="5"/>
        <v/>
      </c>
      <c r="U30" s="38" t="s">
        <v>537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214</v>
      </c>
      <c r="D31" s="28" t="s">
        <v>215</v>
      </c>
      <c r="E31" s="29" t="s">
        <v>74</v>
      </c>
      <c r="F31" s="30" t="s">
        <v>216</v>
      </c>
      <c r="G31" s="27" t="s">
        <v>52</v>
      </c>
      <c r="H31" s="31">
        <v>8</v>
      </c>
      <c r="I31" s="31">
        <v>8</v>
      </c>
      <c r="J31" s="31">
        <v>8</v>
      </c>
      <c r="K31" s="31" t="s">
        <v>29</v>
      </c>
      <c r="L31" s="39"/>
      <c r="M31" s="39"/>
      <c r="N31" s="39"/>
      <c r="O31" s="94"/>
      <c r="P31" s="33">
        <v>0</v>
      </c>
      <c r="Q31" s="34">
        <f t="shared" si="0"/>
        <v>2.4</v>
      </c>
      <c r="R31" s="35" t="str">
        <f t="shared" si="1"/>
        <v>F</v>
      </c>
      <c r="S31" s="36" t="str">
        <f t="shared" si="2"/>
        <v>Kém</v>
      </c>
      <c r="T31" s="37" t="str">
        <f t="shared" si="5"/>
        <v/>
      </c>
      <c r="U31" s="38" t="s">
        <v>537</v>
      </c>
      <c r="V31" s="3"/>
      <c r="W31" s="25"/>
      <c r="X31" s="76" t="str">
        <f t="shared" si="4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217</v>
      </c>
      <c r="D32" s="28" t="s">
        <v>218</v>
      </c>
      <c r="E32" s="29" t="s">
        <v>74</v>
      </c>
      <c r="F32" s="30" t="s">
        <v>219</v>
      </c>
      <c r="G32" s="27" t="s">
        <v>92</v>
      </c>
      <c r="H32" s="31">
        <v>8</v>
      </c>
      <c r="I32" s="31">
        <v>8</v>
      </c>
      <c r="J32" s="31">
        <v>9</v>
      </c>
      <c r="K32" s="31" t="s">
        <v>29</v>
      </c>
      <c r="L32" s="39"/>
      <c r="M32" s="39"/>
      <c r="N32" s="39"/>
      <c r="O32" s="94"/>
      <c r="P32" s="33">
        <v>2.5</v>
      </c>
      <c r="Q32" s="34">
        <f t="shared" si="0"/>
        <v>4.3</v>
      </c>
      <c r="R32" s="35" t="str">
        <f t="shared" si="1"/>
        <v>D</v>
      </c>
      <c r="S32" s="36" t="str">
        <f t="shared" si="2"/>
        <v>Trung bình yếu</v>
      </c>
      <c r="T32" s="37" t="str">
        <f t="shared" si="5"/>
        <v/>
      </c>
      <c r="U32" s="38" t="s">
        <v>537</v>
      </c>
      <c r="V32" s="3"/>
      <c r="W32" s="25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220</v>
      </c>
      <c r="D33" s="28" t="s">
        <v>221</v>
      </c>
      <c r="E33" s="29" t="s">
        <v>74</v>
      </c>
      <c r="F33" s="30" t="s">
        <v>222</v>
      </c>
      <c r="G33" s="27" t="s">
        <v>112</v>
      </c>
      <c r="H33" s="31">
        <v>5</v>
      </c>
      <c r="I33" s="31">
        <v>7</v>
      </c>
      <c r="J33" s="31">
        <v>1</v>
      </c>
      <c r="K33" s="31" t="s">
        <v>29</v>
      </c>
      <c r="L33" s="39"/>
      <c r="M33" s="39"/>
      <c r="N33" s="39"/>
      <c r="O33" s="94"/>
      <c r="P33" s="33">
        <v>1</v>
      </c>
      <c r="Q33" s="34">
        <f t="shared" si="0"/>
        <v>2</v>
      </c>
      <c r="R33" s="35" t="str">
        <f t="shared" si="1"/>
        <v>F</v>
      </c>
      <c r="S33" s="36" t="str">
        <f t="shared" si="2"/>
        <v>Kém</v>
      </c>
      <c r="T33" s="37" t="str">
        <f t="shared" si="5"/>
        <v/>
      </c>
      <c r="U33" s="38" t="s">
        <v>537</v>
      </c>
      <c r="V33" s="3"/>
      <c r="W33" s="25"/>
      <c r="X33" s="76" t="str">
        <f t="shared" si="4"/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223</v>
      </c>
      <c r="D34" s="28" t="s">
        <v>224</v>
      </c>
      <c r="E34" s="29" t="s">
        <v>75</v>
      </c>
      <c r="F34" s="30" t="s">
        <v>225</v>
      </c>
      <c r="G34" s="27" t="s">
        <v>53</v>
      </c>
      <c r="H34" s="31">
        <v>8</v>
      </c>
      <c r="I34" s="31">
        <v>8</v>
      </c>
      <c r="J34" s="31">
        <v>7</v>
      </c>
      <c r="K34" s="31" t="s">
        <v>29</v>
      </c>
      <c r="L34" s="39"/>
      <c r="M34" s="39"/>
      <c r="N34" s="39"/>
      <c r="O34" s="94"/>
      <c r="P34" s="33">
        <v>4</v>
      </c>
      <c r="Q34" s="34">
        <f t="shared" si="0"/>
        <v>5.0999999999999996</v>
      </c>
      <c r="R34" s="35" t="str">
        <f t="shared" si="1"/>
        <v>D+</v>
      </c>
      <c r="S34" s="36" t="str">
        <f t="shared" si="2"/>
        <v>Trung bình yếu</v>
      </c>
      <c r="T34" s="37" t="str">
        <f t="shared" si="5"/>
        <v/>
      </c>
      <c r="U34" s="38" t="s">
        <v>537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226</v>
      </c>
      <c r="D35" s="28" t="s">
        <v>227</v>
      </c>
      <c r="E35" s="29" t="s">
        <v>75</v>
      </c>
      <c r="F35" s="30" t="s">
        <v>228</v>
      </c>
      <c r="G35" s="27" t="s">
        <v>54</v>
      </c>
      <c r="H35" s="31">
        <v>9</v>
      </c>
      <c r="I35" s="31">
        <v>8</v>
      </c>
      <c r="J35" s="31">
        <v>9</v>
      </c>
      <c r="K35" s="31" t="s">
        <v>29</v>
      </c>
      <c r="L35" s="39"/>
      <c r="M35" s="39"/>
      <c r="N35" s="39"/>
      <c r="O35" s="94"/>
      <c r="P35" s="33">
        <v>3</v>
      </c>
      <c r="Q35" s="34">
        <f t="shared" si="0"/>
        <v>4.7</v>
      </c>
      <c r="R35" s="35" t="str">
        <f t="shared" si="1"/>
        <v>D</v>
      </c>
      <c r="S35" s="36" t="str">
        <f t="shared" si="2"/>
        <v>Trung bình yếu</v>
      </c>
      <c r="T35" s="37" t="str">
        <f t="shared" si="5"/>
        <v/>
      </c>
      <c r="U35" s="38" t="s">
        <v>537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229</v>
      </c>
      <c r="D36" s="28" t="s">
        <v>230</v>
      </c>
      <c r="E36" s="29" t="s">
        <v>75</v>
      </c>
      <c r="F36" s="30" t="s">
        <v>231</v>
      </c>
      <c r="G36" s="27" t="s">
        <v>58</v>
      </c>
      <c r="H36" s="31">
        <v>8</v>
      </c>
      <c r="I36" s="31">
        <v>8</v>
      </c>
      <c r="J36" s="31">
        <v>6</v>
      </c>
      <c r="K36" s="31" t="s">
        <v>29</v>
      </c>
      <c r="L36" s="39"/>
      <c r="M36" s="39"/>
      <c r="N36" s="39"/>
      <c r="O36" s="94"/>
      <c r="P36" s="33">
        <v>1</v>
      </c>
      <c r="Q36" s="34">
        <f t="shared" si="0"/>
        <v>2.9</v>
      </c>
      <c r="R36" s="35" t="str">
        <f t="shared" si="1"/>
        <v>F</v>
      </c>
      <c r="S36" s="36" t="str">
        <f t="shared" si="2"/>
        <v>Kém</v>
      </c>
      <c r="T36" s="37" t="str">
        <f t="shared" si="5"/>
        <v/>
      </c>
      <c r="U36" s="38" t="s">
        <v>537</v>
      </c>
      <c r="V36" s="3"/>
      <c r="W36" s="25"/>
      <c r="X36" s="76" t="str">
        <f t="shared" si="4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232</v>
      </c>
      <c r="D37" s="28" t="s">
        <v>77</v>
      </c>
      <c r="E37" s="29" t="s">
        <v>75</v>
      </c>
      <c r="F37" s="30" t="s">
        <v>233</v>
      </c>
      <c r="G37" s="27" t="s">
        <v>53</v>
      </c>
      <c r="H37" s="31">
        <v>7</v>
      </c>
      <c r="I37" s="31">
        <v>8</v>
      </c>
      <c r="J37" s="31">
        <v>8</v>
      </c>
      <c r="K37" s="31" t="s">
        <v>29</v>
      </c>
      <c r="L37" s="39"/>
      <c r="M37" s="39"/>
      <c r="N37" s="39"/>
      <c r="O37" s="94"/>
      <c r="P37" s="33">
        <v>4</v>
      </c>
      <c r="Q37" s="34">
        <f t="shared" si="0"/>
        <v>5.0999999999999996</v>
      </c>
      <c r="R37" s="35" t="str">
        <f t="shared" si="1"/>
        <v>D+</v>
      </c>
      <c r="S37" s="36" t="str">
        <f t="shared" si="2"/>
        <v>Trung bình yếu</v>
      </c>
      <c r="T37" s="37" t="str">
        <f t="shared" si="5"/>
        <v/>
      </c>
      <c r="U37" s="38" t="s">
        <v>537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234</v>
      </c>
      <c r="D38" s="28" t="s">
        <v>235</v>
      </c>
      <c r="E38" s="29" t="s">
        <v>75</v>
      </c>
      <c r="F38" s="30" t="s">
        <v>136</v>
      </c>
      <c r="G38" s="27" t="s">
        <v>54</v>
      </c>
      <c r="H38" s="31">
        <v>7</v>
      </c>
      <c r="I38" s="31">
        <v>7</v>
      </c>
      <c r="J38" s="31">
        <v>7</v>
      </c>
      <c r="K38" s="31" t="s">
        <v>29</v>
      </c>
      <c r="L38" s="39"/>
      <c r="M38" s="39"/>
      <c r="N38" s="39"/>
      <c r="O38" s="94"/>
      <c r="P38" s="33" t="s">
        <v>545</v>
      </c>
      <c r="Q38" s="34">
        <f t="shared" si="0"/>
        <v>2.1</v>
      </c>
      <c r="R38" s="35" t="str">
        <f t="shared" si="1"/>
        <v>F</v>
      </c>
      <c r="S38" s="36" t="str">
        <f t="shared" si="2"/>
        <v>Kém</v>
      </c>
      <c r="T38" s="37" t="s">
        <v>546</v>
      </c>
      <c r="U38" s="38" t="s">
        <v>537</v>
      </c>
      <c r="V38" s="3"/>
      <c r="W38" s="25"/>
      <c r="X38" s="76" t="str">
        <f t="shared" si="4"/>
        <v>Học lại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236</v>
      </c>
      <c r="D39" s="28" t="s">
        <v>237</v>
      </c>
      <c r="E39" s="29" t="s">
        <v>78</v>
      </c>
      <c r="F39" s="30" t="s">
        <v>141</v>
      </c>
      <c r="G39" s="27" t="s">
        <v>58</v>
      </c>
      <c r="H39" s="31">
        <v>8</v>
      </c>
      <c r="I39" s="31">
        <v>8</v>
      </c>
      <c r="J39" s="31">
        <v>7</v>
      </c>
      <c r="K39" s="31" t="s">
        <v>29</v>
      </c>
      <c r="L39" s="39"/>
      <c r="M39" s="39"/>
      <c r="N39" s="39"/>
      <c r="O39" s="94"/>
      <c r="P39" s="33">
        <v>1</v>
      </c>
      <c r="Q39" s="34">
        <f t="shared" si="0"/>
        <v>3</v>
      </c>
      <c r="R39" s="35" t="str">
        <f t="shared" si="1"/>
        <v>F</v>
      </c>
      <c r="S39" s="36" t="str">
        <f t="shared" si="2"/>
        <v>Kém</v>
      </c>
      <c r="T39" s="37" t="str">
        <f t="shared" ref="T39:T84" si="6">+IF(OR($H39=0,$I39=0,$J39=0,$K39=0),"Không đủ ĐKDT","")</f>
        <v/>
      </c>
      <c r="U39" s="38" t="s">
        <v>537</v>
      </c>
      <c r="V39" s="3"/>
      <c r="W39" s="25"/>
      <c r="X39" s="76" t="str">
        <f t="shared" si="4"/>
        <v>Học lại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238</v>
      </c>
      <c r="D40" s="28" t="s">
        <v>239</v>
      </c>
      <c r="E40" s="29" t="s">
        <v>240</v>
      </c>
      <c r="F40" s="30" t="s">
        <v>209</v>
      </c>
      <c r="G40" s="27" t="s">
        <v>52</v>
      </c>
      <c r="H40" s="31">
        <v>8</v>
      </c>
      <c r="I40" s="31">
        <v>8</v>
      </c>
      <c r="J40" s="31">
        <v>8</v>
      </c>
      <c r="K40" s="31" t="s">
        <v>29</v>
      </c>
      <c r="L40" s="39"/>
      <c r="M40" s="39"/>
      <c r="N40" s="39"/>
      <c r="O40" s="94"/>
      <c r="P40" s="33">
        <v>8</v>
      </c>
      <c r="Q40" s="34">
        <f t="shared" si="0"/>
        <v>8</v>
      </c>
      <c r="R40" s="35" t="str">
        <f t="shared" si="1"/>
        <v>B+</v>
      </c>
      <c r="S40" s="36" t="str">
        <f t="shared" si="2"/>
        <v>Khá</v>
      </c>
      <c r="T40" s="37" t="str">
        <f t="shared" si="6"/>
        <v/>
      </c>
      <c r="U40" s="38" t="s">
        <v>537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241</v>
      </c>
      <c r="D41" s="28" t="s">
        <v>242</v>
      </c>
      <c r="E41" s="29" t="s">
        <v>79</v>
      </c>
      <c r="F41" s="30" t="s">
        <v>243</v>
      </c>
      <c r="G41" s="27" t="s">
        <v>54</v>
      </c>
      <c r="H41" s="31">
        <v>9</v>
      </c>
      <c r="I41" s="31">
        <v>8</v>
      </c>
      <c r="J41" s="31">
        <v>7</v>
      </c>
      <c r="K41" s="31" t="s">
        <v>29</v>
      </c>
      <c r="L41" s="39"/>
      <c r="M41" s="39"/>
      <c r="N41" s="39"/>
      <c r="O41" s="94"/>
      <c r="P41" s="33">
        <v>0</v>
      </c>
      <c r="Q41" s="34">
        <f t="shared" si="0"/>
        <v>2.4</v>
      </c>
      <c r="R41" s="35" t="str">
        <f t="shared" si="1"/>
        <v>F</v>
      </c>
      <c r="S41" s="36" t="str">
        <f t="shared" si="2"/>
        <v>Kém</v>
      </c>
      <c r="T41" s="37" t="str">
        <f t="shared" si="6"/>
        <v/>
      </c>
      <c r="U41" s="38" t="s">
        <v>537</v>
      </c>
      <c r="V41" s="3"/>
      <c r="W41" s="25"/>
      <c r="X41" s="76" t="str">
        <f t="shared" si="4"/>
        <v>Học lại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244</v>
      </c>
      <c r="D42" s="28" t="s">
        <v>245</v>
      </c>
      <c r="E42" s="29" t="s">
        <v>79</v>
      </c>
      <c r="F42" s="30" t="s">
        <v>246</v>
      </c>
      <c r="G42" s="27" t="s">
        <v>247</v>
      </c>
      <c r="H42" s="31">
        <v>6</v>
      </c>
      <c r="I42" s="31">
        <v>7</v>
      </c>
      <c r="J42" s="31">
        <v>6</v>
      </c>
      <c r="K42" s="31" t="s">
        <v>29</v>
      </c>
      <c r="L42" s="39"/>
      <c r="M42" s="39"/>
      <c r="N42" s="39"/>
      <c r="O42" s="94"/>
      <c r="P42" s="33">
        <v>3</v>
      </c>
      <c r="Q42" s="34">
        <f t="shared" ref="Q42:Q73" si="7">ROUND(SUMPRODUCT(H42:P42,$H$9:$P$9)/100,1)</f>
        <v>4</v>
      </c>
      <c r="R42" s="35" t="str">
        <f t="shared" ref="R42:R73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6" t="str">
        <f t="shared" ref="S42:S73" si="9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7" t="str">
        <f t="shared" si="6"/>
        <v/>
      </c>
      <c r="U42" s="38" t="s">
        <v>537</v>
      </c>
      <c r="V42" s="3"/>
      <c r="W42" s="25"/>
      <c r="X42" s="76" t="str">
        <f t="shared" ref="X42:X73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248</v>
      </c>
      <c r="D43" s="28" t="s">
        <v>100</v>
      </c>
      <c r="E43" s="29" t="s">
        <v>82</v>
      </c>
      <c r="F43" s="30" t="s">
        <v>249</v>
      </c>
      <c r="G43" s="27" t="s">
        <v>58</v>
      </c>
      <c r="H43" s="31">
        <v>8</v>
      </c>
      <c r="I43" s="31">
        <v>8</v>
      </c>
      <c r="J43" s="31">
        <v>6</v>
      </c>
      <c r="K43" s="31" t="s">
        <v>29</v>
      </c>
      <c r="L43" s="39"/>
      <c r="M43" s="39"/>
      <c r="N43" s="39"/>
      <c r="O43" s="94"/>
      <c r="P43" s="33">
        <v>1.5</v>
      </c>
      <c r="Q43" s="34">
        <f t="shared" si="7"/>
        <v>3.3</v>
      </c>
      <c r="R43" s="35" t="str">
        <f t="shared" si="8"/>
        <v>F</v>
      </c>
      <c r="S43" s="36" t="str">
        <f t="shared" si="9"/>
        <v>Kém</v>
      </c>
      <c r="T43" s="37" t="str">
        <f t="shared" si="6"/>
        <v/>
      </c>
      <c r="U43" s="38" t="s">
        <v>537</v>
      </c>
      <c r="V43" s="3"/>
      <c r="W43" s="25"/>
      <c r="X43" s="76" t="str">
        <f t="shared" si="10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250</v>
      </c>
      <c r="D44" s="28" t="s">
        <v>122</v>
      </c>
      <c r="E44" s="29" t="s">
        <v>251</v>
      </c>
      <c r="F44" s="30" t="s">
        <v>252</v>
      </c>
      <c r="G44" s="27" t="s">
        <v>92</v>
      </c>
      <c r="H44" s="31">
        <v>9</v>
      </c>
      <c r="I44" s="31">
        <v>8</v>
      </c>
      <c r="J44" s="31">
        <v>8</v>
      </c>
      <c r="K44" s="31" t="s">
        <v>29</v>
      </c>
      <c r="L44" s="39"/>
      <c r="M44" s="39"/>
      <c r="N44" s="39"/>
      <c r="O44" s="94"/>
      <c r="P44" s="33">
        <v>8.5</v>
      </c>
      <c r="Q44" s="34">
        <f t="shared" si="7"/>
        <v>8.5</v>
      </c>
      <c r="R44" s="35" t="str">
        <f t="shared" si="8"/>
        <v>A</v>
      </c>
      <c r="S44" s="36" t="str">
        <f t="shared" si="9"/>
        <v>Giỏi</v>
      </c>
      <c r="T44" s="37" t="str">
        <f t="shared" si="6"/>
        <v/>
      </c>
      <c r="U44" s="38" t="s">
        <v>537</v>
      </c>
      <c r="V44" s="3"/>
      <c r="W44" s="25"/>
      <c r="X44" s="76" t="str">
        <f t="shared" si="10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253</v>
      </c>
      <c r="D45" s="28" t="s">
        <v>254</v>
      </c>
      <c r="E45" s="29" t="s">
        <v>86</v>
      </c>
      <c r="F45" s="30" t="s">
        <v>255</v>
      </c>
      <c r="G45" s="27" t="s">
        <v>52</v>
      </c>
      <c r="H45" s="31">
        <v>8</v>
      </c>
      <c r="I45" s="31">
        <v>8</v>
      </c>
      <c r="J45" s="31">
        <v>6</v>
      </c>
      <c r="K45" s="31" t="s">
        <v>29</v>
      </c>
      <c r="L45" s="39"/>
      <c r="M45" s="39"/>
      <c r="N45" s="39"/>
      <c r="O45" s="94"/>
      <c r="P45" s="33">
        <v>0</v>
      </c>
      <c r="Q45" s="34">
        <f t="shared" si="7"/>
        <v>2.2000000000000002</v>
      </c>
      <c r="R45" s="35" t="str">
        <f t="shared" si="8"/>
        <v>F</v>
      </c>
      <c r="S45" s="36" t="str">
        <f t="shared" si="9"/>
        <v>Kém</v>
      </c>
      <c r="T45" s="37" t="str">
        <f t="shared" si="6"/>
        <v/>
      </c>
      <c r="U45" s="38" t="s">
        <v>537</v>
      </c>
      <c r="V45" s="3"/>
      <c r="W45" s="25"/>
      <c r="X45" s="76" t="str">
        <f t="shared" si="10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256</v>
      </c>
      <c r="D46" s="28" t="s">
        <v>257</v>
      </c>
      <c r="E46" s="29" t="s">
        <v>86</v>
      </c>
      <c r="F46" s="30" t="s">
        <v>258</v>
      </c>
      <c r="G46" s="27" t="s">
        <v>52</v>
      </c>
      <c r="H46" s="31">
        <v>7</v>
      </c>
      <c r="I46" s="31">
        <v>8</v>
      </c>
      <c r="J46" s="31">
        <v>9</v>
      </c>
      <c r="K46" s="31" t="s">
        <v>29</v>
      </c>
      <c r="L46" s="39"/>
      <c r="M46" s="39"/>
      <c r="N46" s="39"/>
      <c r="O46" s="94"/>
      <c r="P46" s="33">
        <v>0.5</v>
      </c>
      <c r="Q46" s="34">
        <f t="shared" si="7"/>
        <v>2.8</v>
      </c>
      <c r="R46" s="35" t="str">
        <f t="shared" si="8"/>
        <v>F</v>
      </c>
      <c r="S46" s="36" t="str">
        <f t="shared" si="9"/>
        <v>Kém</v>
      </c>
      <c r="T46" s="37" t="str">
        <f t="shared" si="6"/>
        <v/>
      </c>
      <c r="U46" s="38" t="s">
        <v>537</v>
      </c>
      <c r="V46" s="3"/>
      <c r="W46" s="25"/>
      <c r="X46" s="76" t="str">
        <f t="shared" si="10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259</v>
      </c>
      <c r="D47" s="28" t="s">
        <v>107</v>
      </c>
      <c r="E47" s="29" t="s">
        <v>86</v>
      </c>
      <c r="F47" s="30" t="s">
        <v>260</v>
      </c>
      <c r="G47" s="27" t="s">
        <v>52</v>
      </c>
      <c r="H47" s="31">
        <v>8</v>
      </c>
      <c r="I47" s="31">
        <v>8</v>
      </c>
      <c r="J47" s="31">
        <v>6</v>
      </c>
      <c r="K47" s="31" t="s">
        <v>29</v>
      </c>
      <c r="L47" s="39"/>
      <c r="M47" s="39"/>
      <c r="N47" s="39"/>
      <c r="O47" s="94"/>
      <c r="P47" s="33">
        <v>0</v>
      </c>
      <c r="Q47" s="34">
        <f t="shared" si="7"/>
        <v>2.2000000000000002</v>
      </c>
      <c r="R47" s="35" t="str">
        <f t="shared" si="8"/>
        <v>F</v>
      </c>
      <c r="S47" s="36" t="str">
        <f t="shared" si="9"/>
        <v>Kém</v>
      </c>
      <c r="T47" s="37" t="str">
        <f t="shared" si="6"/>
        <v/>
      </c>
      <c r="U47" s="38" t="s">
        <v>537</v>
      </c>
      <c r="V47" s="3"/>
      <c r="W47" s="25"/>
      <c r="X47" s="76" t="str">
        <f t="shared" si="10"/>
        <v>Học lại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261</v>
      </c>
      <c r="D48" s="28" t="s">
        <v>262</v>
      </c>
      <c r="E48" s="29" t="s">
        <v>86</v>
      </c>
      <c r="F48" s="30" t="s">
        <v>119</v>
      </c>
      <c r="G48" s="27" t="s">
        <v>58</v>
      </c>
      <c r="H48" s="31">
        <v>8</v>
      </c>
      <c r="I48" s="31">
        <v>8</v>
      </c>
      <c r="J48" s="31">
        <v>6</v>
      </c>
      <c r="K48" s="31" t="s">
        <v>29</v>
      </c>
      <c r="L48" s="39"/>
      <c r="M48" s="39"/>
      <c r="N48" s="39"/>
      <c r="O48" s="94"/>
      <c r="P48" s="33">
        <v>1</v>
      </c>
      <c r="Q48" s="34">
        <f t="shared" si="7"/>
        <v>2.9</v>
      </c>
      <c r="R48" s="35" t="str">
        <f t="shared" si="8"/>
        <v>F</v>
      </c>
      <c r="S48" s="36" t="str">
        <f t="shared" si="9"/>
        <v>Kém</v>
      </c>
      <c r="T48" s="37" t="str">
        <f t="shared" si="6"/>
        <v/>
      </c>
      <c r="U48" s="38" t="s">
        <v>538</v>
      </c>
      <c r="V48" s="3"/>
      <c r="W48" s="25"/>
      <c r="X48" s="76" t="str">
        <f t="shared" si="10"/>
        <v>Học lại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263</v>
      </c>
      <c r="D49" s="28" t="s">
        <v>264</v>
      </c>
      <c r="E49" s="29" t="s">
        <v>86</v>
      </c>
      <c r="F49" s="30" t="s">
        <v>64</v>
      </c>
      <c r="G49" s="27" t="s">
        <v>58</v>
      </c>
      <c r="H49" s="31">
        <v>8</v>
      </c>
      <c r="I49" s="31">
        <v>8</v>
      </c>
      <c r="J49" s="31">
        <v>6</v>
      </c>
      <c r="K49" s="31" t="s">
        <v>29</v>
      </c>
      <c r="L49" s="39"/>
      <c r="M49" s="39"/>
      <c r="N49" s="39"/>
      <c r="O49" s="94"/>
      <c r="P49" s="33">
        <v>3</v>
      </c>
      <c r="Q49" s="34">
        <f t="shared" si="7"/>
        <v>4.3</v>
      </c>
      <c r="R49" s="35" t="str">
        <f t="shared" si="8"/>
        <v>D</v>
      </c>
      <c r="S49" s="36" t="str">
        <f t="shared" si="9"/>
        <v>Trung bình yếu</v>
      </c>
      <c r="T49" s="37" t="str">
        <f t="shared" si="6"/>
        <v/>
      </c>
      <c r="U49" s="38" t="s">
        <v>538</v>
      </c>
      <c r="V49" s="3"/>
      <c r="W49" s="25"/>
      <c r="X49" s="76" t="str">
        <f t="shared" si="10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265</v>
      </c>
      <c r="D50" s="28" t="s">
        <v>266</v>
      </c>
      <c r="E50" s="29" t="s">
        <v>86</v>
      </c>
      <c r="F50" s="30" t="s">
        <v>267</v>
      </c>
      <c r="G50" s="27" t="s">
        <v>53</v>
      </c>
      <c r="H50" s="31">
        <v>8</v>
      </c>
      <c r="I50" s="31">
        <v>8</v>
      </c>
      <c r="J50" s="31">
        <v>6</v>
      </c>
      <c r="K50" s="31" t="s">
        <v>29</v>
      </c>
      <c r="L50" s="39"/>
      <c r="M50" s="39"/>
      <c r="N50" s="39"/>
      <c r="O50" s="94"/>
      <c r="P50" s="33">
        <v>0</v>
      </c>
      <c r="Q50" s="34">
        <f t="shared" si="7"/>
        <v>2.2000000000000002</v>
      </c>
      <c r="R50" s="35" t="str">
        <f t="shared" si="8"/>
        <v>F</v>
      </c>
      <c r="S50" s="36" t="str">
        <f t="shared" si="9"/>
        <v>Kém</v>
      </c>
      <c r="T50" s="37" t="str">
        <f t="shared" si="6"/>
        <v/>
      </c>
      <c r="U50" s="38" t="s">
        <v>538</v>
      </c>
      <c r="V50" s="3"/>
      <c r="W50" s="25"/>
      <c r="X50" s="76" t="str">
        <f t="shared" si="10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268</v>
      </c>
      <c r="D51" s="28" t="s">
        <v>269</v>
      </c>
      <c r="E51" s="29" t="s">
        <v>270</v>
      </c>
      <c r="F51" s="30" t="s">
        <v>271</v>
      </c>
      <c r="G51" s="27" t="s">
        <v>53</v>
      </c>
      <c r="H51" s="31">
        <v>9</v>
      </c>
      <c r="I51" s="31">
        <v>8</v>
      </c>
      <c r="J51" s="31">
        <v>9</v>
      </c>
      <c r="K51" s="31" t="s">
        <v>29</v>
      </c>
      <c r="L51" s="39"/>
      <c r="M51" s="39"/>
      <c r="N51" s="39"/>
      <c r="O51" s="94"/>
      <c r="P51" s="33">
        <v>7.5</v>
      </c>
      <c r="Q51" s="34">
        <f t="shared" si="7"/>
        <v>7.9</v>
      </c>
      <c r="R51" s="35" t="str">
        <f t="shared" si="8"/>
        <v>B</v>
      </c>
      <c r="S51" s="36" t="str">
        <f t="shared" si="9"/>
        <v>Khá</v>
      </c>
      <c r="T51" s="37" t="str">
        <f t="shared" si="6"/>
        <v/>
      </c>
      <c r="U51" s="38" t="s">
        <v>538</v>
      </c>
      <c r="V51" s="3"/>
      <c r="W51" s="25"/>
      <c r="X51" s="76" t="str">
        <f t="shared" si="10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272</v>
      </c>
      <c r="D52" s="28" t="s">
        <v>273</v>
      </c>
      <c r="E52" s="29" t="s">
        <v>89</v>
      </c>
      <c r="F52" s="30" t="s">
        <v>274</v>
      </c>
      <c r="G52" s="27" t="s">
        <v>52</v>
      </c>
      <c r="H52" s="31">
        <v>8</v>
      </c>
      <c r="I52" s="31">
        <v>8</v>
      </c>
      <c r="J52" s="31">
        <v>8</v>
      </c>
      <c r="K52" s="31" t="s">
        <v>29</v>
      </c>
      <c r="L52" s="39"/>
      <c r="M52" s="39"/>
      <c r="N52" s="39"/>
      <c r="O52" s="94"/>
      <c r="P52" s="33">
        <v>2</v>
      </c>
      <c r="Q52" s="34">
        <f t="shared" si="7"/>
        <v>3.8</v>
      </c>
      <c r="R52" s="35" t="str">
        <f t="shared" si="8"/>
        <v>F</v>
      </c>
      <c r="S52" s="36" t="str">
        <f t="shared" si="9"/>
        <v>Kém</v>
      </c>
      <c r="T52" s="37" t="str">
        <f t="shared" si="6"/>
        <v/>
      </c>
      <c r="U52" s="38" t="s">
        <v>538</v>
      </c>
      <c r="V52" s="3"/>
      <c r="W52" s="25"/>
      <c r="X52" s="76" t="str">
        <f t="shared" si="10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275</v>
      </c>
      <c r="D53" s="28" t="s">
        <v>276</v>
      </c>
      <c r="E53" s="29" t="s">
        <v>90</v>
      </c>
      <c r="F53" s="30" t="s">
        <v>106</v>
      </c>
      <c r="G53" s="27" t="s">
        <v>52</v>
      </c>
      <c r="H53" s="31">
        <v>6</v>
      </c>
      <c r="I53" s="31">
        <v>8</v>
      </c>
      <c r="J53" s="31">
        <v>7</v>
      </c>
      <c r="K53" s="31" t="s">
        <v>29</v>
      </c>
      <c r="L53" s="39"/>
      <c r="M53" s="39"/>
      <c r="N53" s="39"/>
      <c r="O53" s="94"/>
      <c r="P53" s="33">
        <v>0</v>
      </c>
      <c r="Q53" s="34">
        <f t="shared" si="7"/>
        <v>2.1</v>
      </c>
      <c r="R53" s="35" t="str">
        <f t="shared" si="8"/>
        <v>F</v>
      </c>
      <c r="S53" s="36" t="str">
        <f t="shared" si="9"/>
        <v>Kém</v>
      </c>
      <c r="T53" s="37" t="str">
        <f t="shared" si="6"/>
        <v/>
      </c>
      <c r="U53" s="38" t="s">
        <v>538</v>
      </c>
      <c r="V53" s="3"/>
      <c r="W53" s="25"/>
      <c r="X53" s="76" t="str">
        <f t="shared" si="10"/>
        <v>Học lại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277</v>
      </c>
      <c r="D54" s="28" t="s">
        <v>278</v>
      </c>
      <c r="E54" s="29" t="s">
        <v>90</v>
      </c>
      <c r="F54" s="30" t="s">
        <v>84</v>
      </c>
      <c r="G54" s="27" t="s">
        <v>58</v>
      </c>
      <c r="H54" s="31">
        <v>8</v>
      </c>
      <c r="I54" s="31">
        <v>8</v>
      </c>
      <c r="J54" s="31">
        <v>6</v>
      </c>
      <c r="K54" s="31" t="s">
        <v>29</v>
      </c>
      <c r="L54" s="39"/>
      <c r="M54" s="39"/>
      <c r="N54" s="39"/>
      <c r="O54" s="94"/>
      <c r="P54" s="33">
        <v>1</v>
      </c>
      <c r="Q54" s="34">
        <f t="shared" si="7"/>
        <v>2.9</v>
      </c>
      <c r="R54" s="35" t="str">
        <f t="shared" si="8"/>
        <v>F</v>
      </c>
      <c r="S54" s="36" t="str">
        <f t="shared" si="9"/>
        <v>Kém</v>
      </c>
      <c r="T54" s="37" t="str">
        <f t="shared" si="6"/>
        <v/>
      </c>
      <c r="U54" s="38" t="s">
        <v>538</v>
      </c>
      <c r="V54" s="3"/>
      <c r="W54" s="25"/>
      <c r="X54" s="76" t="str">
        <f t="shared" si="10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279</v>
      </c>
      <c r="D55" s="28" t="s">
        <v>81</v>
      </c>
      <c r="E55" s="29" t="s">
        <v>94</v>
      </c>
      <c r="F55" s="30" t="s">
        <v>280</v>
      </c>
      <c r="G55" s="27" t="s">
        <v>53</v>
      </c>
      <c r="H55" s="31">
        <v>8</v>
      </c>
      <c r="I55" s="31">
        <v>8</v>
      </c>
      <c r="J55" s="31">
        <v>7</v>
      </c>
      <c r="K55" s="31" t="s">
        <v>29</v>
      </c>
      <c r="L55" s="39"/>
      <c r="M55" s="39"/>
      <c r="N55" s="39"/>
      <c r="O55" s="94"/>
      <c r="P55" s="33">
        <v>0</v>
      </c>
      <c r="Q55" s="34">
        <f t="shared" si="7"/>
        <v>2.2999999999999998</v>
      </c>
      <c r="R55" s="35" t="str">
        <f t="shared" si="8"/>
        <v>F</v>
      </c>
      <c r="S55" s="36" t="str">
        <f t="shared" si="9"/>
        <v>Kém</v>
      </c>
      <c r="T55" s="37" t="str">
        <f t="shared" si="6"/>
        <v/>
      </c>
      <c r="U55" s="38" t="s">
        <v>538</v>
      </c>
      <c r="V55" s="3"/>
      <c r="W55" s="25"/>
      <c r="X55" s="76" t="str">
        <f t="shared" si="10"/>
        <v>Học lại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281</v>
      </c>
      <c r="D56" s="28" t="s">
        <v>113</v>
      </c>
      <c r="E56" s="29" t="s">
        <v>94</v>
      </c>
      <c r="F56" s="30" t="s">
        <v>255</v>
      </c>
      <c r="G56" s="27" t="s">
        <v>52</v>
      </c>
      <c r="H56" s="31">
        <v>8</v>
      </c>
      <c r="I56" s="31">
        <v>8</v>
      </c>
      <c r="J56" s="31">
        <v>6</v>
      </c>
      <c r="K56" s="31" t="s">
        <v>29</v>
      </c>
      <c r="L56" s="39"/>
      <c r="M56" s="39"/>
      <c r="N56" s="39"/>
      <c r="O56" s="94"/>
      <c r="P56" s="33">
        <v>3.5</v>
      </c>
      <c r="Q56" s="34">
        <f t="shared" si="7"/>
        <v>4.7</v>
      </c>
      <c r="R56" s="35" t="str">
        <f t="shared" si="8"/>
        <v>D</v>
      </c>
      <c r="S56" s="36" t="str">
        <f t="shared" si="9"/>
        <v>Trung bình yếu</v>
      </c>
      <c r="T56" s="37" t="str">
        <f t="shared" si="6"/>
        <v/>
      </c>
      <c r="U56" s="38" t="s">
        <v>538</v>
      </c>
      <c r="V56" s="3"/>
      <c r="W56" s="25"/>
      <c r="X56" s="76" t="str">
        <f t="shared" si="10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282</v>
      </c>
      <c r="D57" s="28" t="s">
        <v>283</v>
      </c>
      <c r="E57" s="29" t="s">
        <v>95</v>
      </c>
      <c r="F57" s="30" t="s">
        <v>284</v>
      </c>
      <c r="G57" s="27" t="s">
        <v>285</v>
      </c>
      <c r="H57" s="31">
        <v>8</v>
      </c>
      <c r="I57" s="31">
        <v>8</v>
      </c>
      <c r="J57" s="31">
        <v>6</v>
      </c>
      <c r="K57" s="31" t="s">
        <v>29</v>
      </c>
      <c r="L57" s="39"/>
      <c r="M57" s="39"/>
      <c r="N57" s="39"/>
      <c r="O57" s="94"/>
      <c r="P57" s="33">
        <v>8</v>
      </c>
      <c r="Q57" s="34">
        <f t="shared" si="7"/>
        <v>7.8</v>
      </c>
      <c r="R57" s="35" t="str">
        <f t="shared" si="8"/>
        <v>B</v>
      </c>
      <c r="S57" s="36" t="str">
        <f t="shared" si="9"/>
        <v>Khá</v>
      </c>
      <c r="T57" s="37" t="str">
        <f t="shared" si="6"/>
        <v/>
      </c>
      <c r="U57" s="38" t="s">
        <v>538</v>
      </c>
      <c r="V57" s="3"/>
      <c r="W57" s="25"/>
      <c r="X57" s="76" t="str">
        <f t="shared" si="10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286</v>
      </c>
      <c r="D58" s="28" t="s">
        <v>287</v>
      </c>
      <c r="E58" s="29" t="s">
        <v>96</v>
      </c>
      <c r="F58" s="30" t="s">
        <v>288</v>
      </c>
      <c r="G58" s="27" t="s">
        <v>52</v>
      </c>
      <c r="H58" s="31">
        <v>8</v>
      </c>
      <c r="I58" s="31">
        <v>8</v>
      </c>
      <c r="J58" s="31">
        <v>7</v>
      </c>
      <c r="K58" s="31" t="s">
        <v>29</v>
      </c>
      <c r="L58" s="39"/>
      <c r="M58" s="39"/>
      <c r="N58" s="39"/>
      <c r="O58" s="94"/>
      <c r="P58" s="33">
        <v>6.5</v>
      </c>
      <c r="Q58" s="34">
        <f t="shared" si="7"/>
        <v>6.9</v>
      </c>
      <c r="R58" s="35" t="str">
        <f t="shared" si="8"/>
        <v>C+</v>
      </c>
      <c r="S58" s="36" t="str">
        <f t="shared" si="9"/>
        <v>Trung bình</v>
      </c>
      <c r="T58" s="37" t="str">
        <f t="shared" si="6"/>
        <v/>
      </c>
      <c r="U58" s="38" t="s">
        <v>538</v>
      </c>
      <c r="V58" s="3"/>
      <c r="W58" s="25"/>
      <c r="X58" s="76" t="str">
        <f t="shared" si="10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289</v>
      </c>
      <c r="D59" s="28" t="s">
        <v>290</v>
      </c>
      <c r="E59" s="29" t="s">
        <v>99</v>
      </c>
      <c r="F59" s="30" t="s">
        <v>291</v>
      </c>
      <c r="G59" s="27" t="s">
        <v>181</v>
      </c>
      <c r="H59" s="31">
        <v>8</v>
      </c>
      <c r="I59" s="31">
        <v>7</v>
      </c>
      <c r="J59" s="31">
        <v>8</v>
      </c>
      <c r="K59" s="31" t="s">
        <v>29</v>
      </c>
      <c r="L59" s="39"/>
      <c r="M59" s="39"/>
      <c r="N59" s="39"/>
      <c r="O59" s="94"/>
      <c r="P59" s="33">
        <v>1</v>
      </c>
      <c r="Q59" s="34">
        <f t="shared" si="7"/>
        <v>3</v>
      </c>
      <c r="R59" s="35" t="str">
        <f t="shared" si="8"/>
        <v>F</v>
      </c>
      <c r="S59" s="36" t="str">
        <f t="shared" si="9"/>
        <v>Kém</v>
      </c>
      <c r="T59" s="37" t="str">
        <f t="shared" si="6"/>
        <v/>
      </c>
      <c r="U59" s="38" t="s">
        <v>538</v>
      </c>
      <c r="V59" s="3"/>
      <c r="W59" s="25"/>
      <c r="X59" s="76" t="str">
        <f t="shared" si="10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292</v>
      </c>
      <c r="D60" s="28" t="s">
        <v>104</v>
      </c>
      <c r="E60" s="29" t="s">
        <v>293</v>
      </c>
      <c r="F60" s="30" t="s">
        <v>294</v>
      </c>
      <c r="G60" s="27" t="s">
        <v>54</v>
      </c>
      <c r="H60" s="31">
        <v>8</v>
      </c>
      <c r="I60" s="31">
        <v>8</v>
      </c>
      <c r="J60" s="31">
        <v>6</v>
      </c>
      <c r="K60" s="31" t="s">
        <v>29</v>
      </c>
      <c r="L60" s="39"/>
      <c r="M60" s="39"/>
      <c r="N60" s="39"/>
      <c r="O60" s="94"/>
      <c r="P60" s="33">
        <v>2.5</v>
      </c>
      <c r="Q60" s="34">
        <f t="shared" si="7"/>
        <v>4</v>
      </c>
      <c r="R60" s="35" t="str">
        <f t="shared" si="8"/>
        <v>D</v>
      </c>
      <c r="S60" s="36" t="str">
        <f t="shared" si="9"/>
        <v>Trung bình yếu</v>
      </c>
      <c r="T60" s="37" t="str">
        <f t="shared" si="6"/>
        <v/>
      </c>
      <c r="U60" s="38" t="s">
        <v>538</v>
      </c>
      <c r="V60" s="3"/>
      <c r="W60" s="25"/>
      <c r="X60" s="76" t="str">
        <f t="shared" si="10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295</v>
      </c>
      <c r="D61" s="28" t="s">
        <v>296</v>
      </c>
      <c r="E61" s="29" t="s">
        <v>101</v>
      </c>
      <c r="F61" s="30" t="s">
        <v>297</v>
      </c>
      <c r="G61" s="27" t="s">
        <v>52</v>
      </c>
      <c r="H61" s="31">
        <v>8</v>
      </c>
      <c r="I61" s="31">
        <v>8</v>
      </c>
      <c r="J61" s="31">
        <v>7</v>
      </c>
      <c r="K61" s="31" t="s">
        <v>29</v>
      </c>
      <c r="L61" s="39"/>
      <c r="M61" s="39"/>
      <c r="N61" s="39"/>
      <c r="O61" s="94"/>
      <c r="P61" s="33">
        <v>0</v>
      </c>
      <c r="Q61" s="34">
        <f t="shared" si="7"/>
        <v>2.2999999999999998</v>
      </c>
      <c r="R61" s="35" t="str">
        <f t="shared" si="8"/>
        <v>F</v>
      </c>
      <c r="S61" s="36" t="str">
        <f t="shared" si="9"/>
        <v>Kém</v>
      </c>
      <c r="T61" s="37" t="str">
        <f t="shared" si="6"/>
        <v/>
      </c>
      <c r="U61" s="38" t="s">
        <v>538</v>
      </c>
      <c r="V61" s="3"/>
      <c r="W61" s="25"/>
      <c r="X61" s="76" t="str">
        <f t="shared" si="10"/>
        <v>Học lại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298</v>
      </c>
      <c r="D62" s="28" t="s">
        <v>299</v>
      </c>
      <c r="E62" s="29" t="s">
        <v>101</v>
      </c>
      <c r="F62" s="30" t="s">
        <v>300</v>
      </c>
      <c r="G62" s="27" t="s">
        <v>131</v>
      </c>
      <c r="H62" s="31">
        <v>7</v>
      </c>
      <c r="I62" s="31">
        <v>8</v>
      </c>
      <c r="J62" s="31">
        <v>8</v>
      </c>
      <c r="K62" s="31" t="s">
        <v>29</v>
      </c>
      <c r="L62" s="39"/>
      <c r="M62" s="39"/>
      <c r="N62" s="39"/>
      <c r="O62" s="94"/>
      <c r="P62" s="33">
        <v>4</v>
      </c>
      <c r="Q62" s="34">
        <f t="shared" si="7"/>
        <v>5.0999999999999996</v>
      </c>
      <c r="R62" s="35" t="str">
        <f t="shared" si="8"/>
        <v>D+</v>
      </c>
      <c r="S62" s="36" t="str">
        <f t="shared" si="9"/>
        <v>Trung bình yếu</v>
      </c>
      <c r="T62" s="37" t="str">
        <f t="shared" si="6"/>
        <v/>
      </c>
      <c r="U62" s="38" t="s">
        <v>538</v>
      </c>
      <c r="V62" s="3"/>
      <c r="W62" s="25"/>
      <c r="X62" s="76" t="str">
        <f t="shared" si="10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301</v>
      </c>
      <c r="D63" s="28" t="s">
        <v>122</v>
      </c>
      <c r="E63" s="29" t="s">
        <v>144</v>
      </c>
      <c r="F63" s="30" t="s">
        <v>302</v>
      </c>
      <c r="G63" s="27" t="s">
        <v>92</v>
      </c>
      <c r="H63" s="31">
        <v>10</v>
      </c>
      <c r="I63" s="31">
        <v>9</v>
      </c>
      <c r="J63" s="31">
        <v>9</v>
      </c>
      <c r="K63" s="31" t="s">
        <v>29</v>
      </c>
      <c r="L63" s="39"/>
      <c r="M63" s="39"/>
      <c r="N63" s="39"/>
      <c r="O63" s="94"/>
      <c r="P63" s="33">
        <v>6.5</v>
      </c>
      <c r="Q63" s="34">
        <f t="shared" si="7"/>
        <v>7.4</v>
      </c>
      <c r="R63" s="35" t="str">
        <f t="shared" si="8"/>
        <v>B</v>
      </c>
      <c r="S63" s="36" t="str">
        <f t="shared" si="9"/>
        <v>Khá</v>
      </c>
      <c r="T63" s="37" t="str">
        <f t="shared" si="6"/>
        <v/>
      </c>
      <c r="U63" s="38" t="s">
        <v>538</v>
      </c>
      <c r="V63" s="3"/>
      <c r="W63" s="25"/>
      <c r="X63" s="76" t="str">
        <f t="shared" si="10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303</v>
      </c>
      <c r="D64" s="28" t="s">
        <v>73</v>
      </c>
      <c r="E64" s="29" t="s">
        <v>145</v>
      </c>
      <c r="F64" s="30" t="s">
        <v>149</v>
      </c>
      <c r="G64" s="27" t="s">
        <v>58</v>
      </c>
      <c r="H64" s="31">
        <v>8</v>
      </c>
      <c r="I64" s="31">
        <v>8</v>
      </c>
      <c r="J64" s="31">
        <v>7</v>
      </c>
      <c r="K64" s="31" t="s">
        <v>29</v>
      </c>
      <c r="L64" s="39"/>
      <c r="M64" s="39"/>
      <c r="N64" s="39"/>
      <c r="O64" s="94"/>
      <c r="P64" s="33">
        <v>2.5</v>
      </c>
      <c r="Q64" s="34">
        <f t="shared" si="7"/>
        <v>4.0999999999999996</v>
      </c>
      <c r="R64" s="35" t="str">
        <f t="shared" si="8"/>
        <v>D</v>
      </c>
      <c r="S64" s="36" t="str">
        <f t="shared" si="9"/>
        <v>Trung bình yếu</v>
      </c>
      <c r="T64" s="37" t="str">
        <f t="shared" si="6"/>
        <v/>
      </c>
      <c r="U64" s="38" t="s">
        <v>538</v>
      </c>
      <c r="V64" s="3"/>
      <c r="W64" s="25"/>
      <c r="X64" s="76" t="str">
        <f t="shared" si="10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2:39" ht="30" customHeight="1">
      <c r="B65" s="26">
        <v>56</v>
      </c>
      <c r="C65" s="27" t="s">
        <v>304</v>
      </c>
      <c r="D65" s="28" t="s">
        <v>305</v>
      </c>
      <c r="E65" s="29" t="s">
        <v>145</v>
      </c>
      <c r="F65" s="30" t="s">
        <v>64</v>
      </c>
      <c r="G65" s="27" t="s">
        <v>53</v>
      </c>
      <c r="H65" s="31">
        <v>7</v>
      </c>
      <c r="I65" s="31">
        <v>8</v>
      </c>
      <c r="J65" s="31">
        <v>9</v>
      </c>
      <c r="K65" s="31" t="s">
        <v>29</v>
      </c>
      <c r="L65" s="39"/>
      <c r="M65" s="39"/>
      <c r="N65" s="39"/>
      <c r="O65" s="94"/>
      <c r="P65" s="33">
        <v>1</v>
      </c>
      <c r="Q65" s="34">
        <f t="shared" si="7"/>
        <v>3.1</v>
      </c>
      <c r="R65" s="35" t="str">
        <f t="shared" si="8"/>
        <v>F</v>
      </c>
      <c r="S65" s="36" t="str">
        <f t="shared" si="9"/>
        <v>Kém</v>
      </c>
      <c r="T65" s="37" t="str">
        <f t="shared" si="6"/>
        <v/>
      </c>
      <c r="U65" s="38" t="s">
        <v>538</v>
      </c>
      <c r="V65" s="3"/>
      <c r="W65" s="25"/>
      <c r="X65" s="76" t="str">
        <f t="shared" si="10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2:39" ht="30" customHeight="1">
      <c r="B66" s="26">
        <v>57</v>
      </c>
      <c r="C66" s="27" t="s">
        <v>306</v>
      </c>
      <c r="D66" s="28" t="s">
        <v>307</v>
      </c>
      <c r="E66" s="29" t="s">
        <v>308</v>
      </c>
      <c r="F66" s="30" t="s">
        <v>85</v>
      </c>
      <c r="G66" s="27" t="s">
        <v>52</v>
      </c>
      <c r="H66" s="31">
        <v>0</v>
      </c>
      <c r="I66" s="31">
        <v>0</v>
      </c>
      <c r="J66" s="31">
        <v>6</v>
      </c>
      <c r="K66" s="31" t="s">
        <v>29</v>
      </c>
      <c r="L66" s="39"/>
      <c r="M66" s="39"/>
      <c r="N66" s="39"/>
      <c r="O66" s="94"/>
      <c r="P66" s="33" t="s">
        <v>544</v>
      </c>
      <c r="Q66" s="34">
        <f t="shared" si="7"/>
        <v>0.6</v>
      </c>
      <c r="R66" s="35" t="str">
        <f t="shared" si="8"/>
        <v>F</v>
      </c>
      <c r="S66" s="36" t="str">
        <f t="shared" si="9"/>
        <v>Kém</v>
      </c>
      <c r="T66" s="37" t="str">
        <f t="shared" si="6"/>
        <v>Không đủ ĐKDT</v>
      </c>
      <c r="U66" s="38" t="s">
        <v>538</v>
      </c>
      <c r="V66" s="3"/>
      <c r="W66" s="25"/>
      <c r="X66" s="76" t="str">
        <f t="shared" si="10"/>
        <v>Học lại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2:39" ht="30" customHeight="1">
      <c r="B67" s="26">
        <v>58</v>
      </c>
      <c r="C67" s="27" t="s">
        <v>309</v>
      </c>
      <c r="D67" s="28" t="s">
        <v>91</v>
      </c>
      <c r="E67" s="29" t="s">
        <v>310</v>
      </c>
      <c r="F67" s="30" t="s">
        <v>189</v>
      </c>
      <c r="G67" s="27" t="s">
        <v>53</v>
      </c>
      <c r="H67" s="31">
        <v>5</v>
      </c>
      <c r="I67" s="31">
        <v>6</v>
      </c>
      <c r="J67" s="31">
        <v>8</v>
      </c>
      <c r="K67" s="31" t="s">
        <v>29</v>
      </c>
      <c r="L67" s="39"/>
      <c r="M67" s="39"/>
      <c r="N67" s="39"/>
      <c r="O67" s="94"/>
      <c r="P67" s="33">
        <v>0.5</v>
      </c>
      <c r="Q67" s="34">
        <f t="shared" si="7"/>
        <v>2.2999999999999998</v>
      </c>
      <c r="R67" s="35" t="str">
        <f t="shared" si="8"/>
        <v>F</v>
      </c>
      <c r="S67" s="36" t="str">
        <f t="shared" si="9"/>
        <v>Kém</v>
      </c>
      <c r="T67" s="37" t="str">
        <f t="shared" si="6"/>
        <v/>
      </c>
      <c r="U67" s="38" t="s">
        <v>538</v>
      </c>
      <c r="V67" s="3"/>
      <c r="W67" s="25"/>
      <c r="X67" s="76" t="str">
        <f t="shared" si="10"/>
        <v>Học lại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2:39" ht="30" customHeight="1">
      <c r="B68" s="26">
        <v>59</v>
      </c>
      <c r="C68" s="27" t="s">
        <v>311</v>
      </c>
      <c r="D68" s="28" t="s">
        <v>76</v>
      </c>
      <c r="E68" s="29" t="s">
        <v>312</v>
      </c>
      <c r="F68" s="30" t="s">
        <v>313</v>
      </c>
      <c r="G68" s="27" t="s">
        <v>54</v>
      </c>
      <c r="H68" s="31">
        <v>9</v>
      </c>
      <c r="I68" s="31">
        <v>8</v>
      </c>
      <c r="J68" s="31">
        <v>4</v>
      </c>
      <c r="K68" s="31" t="s">
        <v>29</v>
      </c>
      <c r="L68" s="39"/>
      <c r="M68" s="39"/>
      <c r="N68" s="39"/>
      <c r="O68" s="94"/>
      <c r="P68" s="33">
        <v>1</v>
      </c>
      <c r="Q68" s="34">
        <f t="shared" si="7"/>
        <v>2.8</v>
      </c>
      <c r="R68" s="35" t="str">
        <f t="shared" si="8"/>
        <v>F</v>
      </c>
      <c r="S68" s="36" t="str">
        <f t="shared" si="9"/>
        <v>Kém</v>
      </c>
      <c r="T68" s="37" t="str">
        <f t="shared" si="6"/>
        <v/>
      </c>
      <c r="U68" s="38" t="s">
        <v>538</v>
      </c>
      <c r="V68" s="3"/>
      <c r="W68" s="25"/>
      <c r="X68" s="76" t="str">
        <f t="shared" si="10"/>
        <v>Học lại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2:39" ht="30" customHeight="1">
      <c r="B69" s="26">
        <v>60</v>
      </c>
      <c r="C69" s="27" t="s">
        <v>314</v>
      </c>
      <c r="D69" s="28" t="s">
        <v>162</v>
      </c>
      <c r="E69" s="29" t="s">
        <v>315</v>
      </c>
      <c r="F69" s="30" t="s">
        <v>316</v>
      </c>
      <c r="G69" s="27" t="s">
        <v>52</v>
      </c>
      <c r="H69" s="31">
        <v>8</v>
      </c>
      <c r="I69" s="31">
        <v>8</v>
      </c>
      <c r="J69" s="31">
        <v>7</v>
      </c>
      <c r="K69" s="31" t="s">
        <v>29</v>
      </c>
      <c r="L69" s="39"/>
      <c r="M69" s="39"/>
      <c r="N69" s="39"/>
      <c r="O69" s="94"/>
      <c r="P69" s="33">
        <v>1.5</v>
      </c>
      <c r="Q69" s="34">
        <f t="shared" si="7"/>
        <v>3.4</v>
      </c>
      <c r="R69" s="35" t="str">
        <f t="shared" si="8"/>
        <v>F</v>
      </c>
      <c r="S69" s="36" t="str">
        <f t="shared" si="9"/>
        <v>Kém</v>
      </c>
      <c r="T69" s="37" t="str">
        <f t="shared" si="6"/>
        <v/>
      </c>
      <c r="U69" s="38" t="s">
        <v>538</v>
      </c>
      <c r="V69" s="3"/>
      <c r="W69" s="25"/>
      <c r="X69" s="76" t="str">
        <f t="shared" si="10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2:39" ht="30" customHeight="1">
      <c r="B70" s="26">
        <v>61</v>
      </c>
      <c r="C70" s="27" t="s">
        <v>317</v>
      </c>
      <c r="D70" s="28" t="s">
        <v>318</v>
      </c>
      <c r="E70" s="29" t="s">
        <v>102</v>
      </c>
      <c r="F70" s="30" t="s">
        <v>319</v>
      </c>
      <c r="G70" s="27" t="s">
        <v>58</v>
      </c>
      <c r="H70" s="31">
        <v>8</v>
      </c>
      <c r="I70" s="31">
        <v>8</v>
      </c>
      <c r="J70" s="31">
        <v>8</v>
      </c>
      <c r="K70" s="31" t="s">
        <v>29</v>
      </c>
      <c r="L70" s="39"/>
      <c r="M70" s="39"/>
      <c r="N70" s="39"/>
      <c r="O70" s="94"/>
      <c r="P70" s="33">
        <v>0</v>
      </c>
      <c r="Q70" s="34">
        <f t="shared" si="7"/>
        <v>2.4</v>
      </c>
      <c r="R70" s="35" t="str">
        <f t="shared" si="8"/>
        <v>F</v>
      </c>
      <c r="S70" s="36" t="str">
        <f t="shared" si="9"/>
        <v>Kém</v>
      </c>
      <c r="T70" s="37" t="str">
        <f t="shared" si="6"/>
        <v/>
      </c>
      <c r="U70" s="38" t="s">
        <v>538</v>
      </c>
      <c r="V70" s="3"/>
      <c r="W70" s="25"/>
      <c r="X70" s="76" t="str">
        <f t="shared" si="10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2:39" ht="30" customHeight="1">
      <c r="B71" s="26">
        <v>62</v>
      </c>
      <c r="C71" s="27" t="s">
        <v>320</v>
      </c>
      <c r="D71" s="28" t="s">
        <v>321</v>
      </c>
      <c r="E71" s="29" t="s">
        <v>102</v>
      </c>
      <c r="F71" s="30" t="s">
        <v>121</v>
      </c>
      <c r="G71" s="27" t="s">
        <v>54</v>
      </c>
      <c r="H71" s="31">
        <v>6</v>
      </c>
      <c r="I71" s="31">
        <v>6</v>
      </c>
      <c r="J71" s="31">
        <v>8</v>
      </c>
      <c r="K71" s="31" t="s">
        <v>29</v>
      </c>
      <c r="L71" s="39"/>
      <c r="M71" s="39"/>
      <c r="N71" s="39"/>
      <c r="O71" s="94"/>
      <c r="P71" s="33">
        <v>1</v>
      </c>
      <c r="Q71" s="34">
        <f t="shared" si="7"/>
        <v>2.7</v>
      </c>
      <c r="R71" s="35" t="str">
        <f t="shared" si="8"/>
        <v>F</v>
      </c>
      <c r="S71" s="36" t="str">
        <f t="shared" si="9"/>
        <v>Kém</v>
      </c>
      <c r="T71" s="37" t="str">
        <f t="shared" si="6"/>
        <v/>
      </c>
      <c r="U71" s="38" t="s">
        <v>538</v>
      </c>
      <c r="V71" s="3"/>
      <c r="W71" s="25"/>
      <c r="X71" s="76" t="str">
        <f t="shared" si="10"/>
        <v>Học lại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2:39" ht="30" customHeight="1">
      <c r="B72" s="26">
        <v>63</v>
      </c>
      <c r="C72" s="27" t="s">
        <v>322</v>
      </c>
      <c r="D72" s="28" t="s">
        <v>323</v>
      </c>
      <c r="E72" s="29" t="s">
        <v>102</v>
      </c>
      <c r="F72" s="30" t="s">
        <v>138</v>
      </c>
      <c r="G72" s="27" t="s">
        <v>53</v>
      </c>
      <c r="H72" s="31">
        <v>6</v>
      </c>
      <c r="I72" s="31">
        <v>7</v>
      </c>
      <c r="J72" s="31">
        <v>7</v>
      </c>
      <c r="K72" s="31" t="s">
        <v>29</v>
      </c>
      <c r="L72" s="39"/>
      <c r="M72" s="39"/>
      <c r="N72" s="39"/>
      <c r="O72" s="94"/>
      <c r="P72" s="33">
        <v>0</v>
      </c>
      <c r="Q72" s="34">
        <f t="shared" si="7"/>
        <v>2</v>
      </c>
      <c r="R72" s="35" t="str">
        <f t="shared" si="8"/>
        <v>F</v>
      </c>
      <c r="S72" s="36" t="str">
        <f t="shared" si="9"/>
        <v>Kém</v>
      </c>
      <c r="T72" s="37" t="str">
        <f t="shared" si="6"/>
        <v/>
      </c>
      <c r="U72" s="38" t="s">
        <v>538</v>
      </c>
      <c r="V72" s="3"/>
      <c r="W72" s="25"/>
      <c r="X72" s="76" t="str">
        <f t="shared" si="10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2:39" ht="30" customHeight="1">
      <c r="B73" s="26">
        <v>64</v>
      </c>
      <c r="C73" s="27" t="s">
        <v>324</v>
      </c>
      <c r="D73" s="28" t="s">
        <v>93</v>
      </c>
      <c r="E73" s="29" t="s">
        <v>325</v>
      </c>
      <c r="F73" s="30" t="s">
        <v>103</v>
      </c>
      <c r="G73" s="27" t="s">
        <v>53</v>
      </c>
      <c r="H73" s="31">
        <v>8</v>
      </c>
      <c r="I73" s="31">
        <v>8</v>
      </c>
      <c r="J73" s="31">
        <v>7</v>
      </c>
      <c r="K73" s="31" t="s">
        <v>29</v>
      </c>
      <c r="L73" s="39"/>
      <c r="M73" s="39"/>
      <c r="N73" s="39"/>
      <c r="O73" s="94"/>
      <c r="P73" s="33">
        <v>0</v>
      </c>
      <c r="Q73" s="34">
        <f t="shared" si="7"/>
        <v>2.2999999999999998</v>
      </c>
      <c r="R73" s="35" t="str">
        <f t="shared" si="8"/>
        <v>F</v>
      </c>
      <c r="S73" s="36" t="str">
        <f t="shared" si="9"/>
        <v>Kém</v>
      </c>
      <c r="T73" s="37" t="str">
        <f t="shared" si="6"/>
        <v/>
      </c>
      <c r="U73" s="38" t="s">
        <v>538</v>
      </c>
      <c r="V73" s="3"/>
      <c r="W73" s="25"/>
      <c r="X73" s="76" t="str">
        <f t="shared" si="10"/>
        <v>Học lại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2:39" ht="30" customHeight="1">
      <c r="B74" s="26">
        <v>65</v>
      </c>
      <c r="C74" s="27" t="s">
        <v>326</v>
      </c>
      <c r="D74" s="28" t="s">
        <v>327</v>
      </c>
      <c r="E74" s="29" t="s">
        <v>328</v>
      </c>
      <c r="F74" s="30" t="s">
        <v>329</v>
      </c>
      <c r="G74" s="27" t="s">
        <v>53</v>
      </c>
      <c r="H74" s="31">
        <v>8</v>
      </c>
      <c r="I74" s="31">
        <v>7</v>
      </c>
      <c r="J74" s="31">
        <v>7</v>
      </c>
      <c r="K74" s="31" t="s">
        <v>29</v>
      </c>
      <c r="L74" s="39"/>
      <c r="M74" s="39"/>
      <c r="N74" s="39"/>
      <c r="O74" s="94"/>
      <c r="P74" s="33">
        <v>4</v>
      </c>
      <c r="Q74" s="34">
        <f t="shared" ref="Q74:Q84" si="11">ROUND(SUMPRODUCT(H74:P74,$H$9:$P$9)/100,1)</f>
        <v>5</v>
      </c>
      <c r="R74" s="35" t="str">
        <f t="shared" ref="R74:R84" si="12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D+</v>
      </c>
      <c r="S74" s="36" t="str">
        <f t="shared" ref="S74:S84" si="13">IF($Q74&lt;4,"Kém",IF(AND($Q74&gt;=4,$Q74&lt;=5.4),"Trung bình yếu",IF(AND($Q74&gt;=5.5,$Q74&lt;=6.9),"Trung bình",IF(AND($Q74&gt;=7,$Q74&lt;=8.4),"Khá",IF(AND($Q74&gt;=8.5,$Q74&lt;=10),"Giỏi","")))))</f>
        <v>Trung bình yếu</v>
      </c>
      <c r="T74" s="37" t="str">
        <f t="shared" si="6"/>
        <v/>
      </c>
      <c r="U74" s="38" t="s">
        <v>538</v>
      </c>
      <c r="V74" s="3"/>
      <c r="W74" s="25"/>
      <c r="X74" s="76" t="str">
        <f t="shared" ref="X74:X84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2:39" ht="30" customHeight="1">
      <c r="B75" s="26">
        <v>66</v>
      </c>
      <c r="C75" s="27" t="s">
        <v>330</v>
      </c>
      <c r="D75" s="28" t="s">
        <v>331</v>
      </c>
      <c r="E75" s="29" t="s">
        <v>332</v>
      </c>
      <c r="F75" s="30" t="s">
        <v>333</v>
      </c>
      <c r="G75" s="27" t="s">
        <v>181</v>
      </c>
      <c r="H75" s="31">
        <v>9</v>
      </c>
      <c r="I75" s="31">
        <v>7</v>
      </c>
      <c r="J75" s="31">
        <v>6</v>
      </c>
      <c r="K75" s="31" t="s">
        <v>29</v>
      </c>
      <c r="L75" s="39"/>
      <c r="M75" s="39"/>
      <c r="N75" s="39"/>
      <c r="O75" s="94"/>
      <c r="P75" s="33">
        <v>3.5</v>
      </c>
      <c r="Q75" s="34">
        <f t="shared" si="11"/>
        <v>4.7</v>
      </c>
      <c r="R75" s="35" t="str">
        <f t="shared" si="12"/>
        <v>D</v>
      </c>
      <c r="S75" s="36" t="str">
        <f t="shared" si="13"/>
        <v>Trung bình yếu</v>
      </c>
      <c r="T75" s="37" t="str">
        <f t="shared" si="6"/>
        <v/>
      </c>
      <c r="U75" s="38" t="s">
        <v>538</v>
      </c>
      <c r="V75" s="3"/>
      <c r="W75" s="25"/>
      <c r="X75" s="76" t="str">
        <f t="shared" si="14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2:39" ht="30" customHeight="1">
      <c r="B76" s="26">
        <v>67</v>
      </c>
      <c r="C76" s="27" t="s">
        <v>334</v>
      </c>
      <c r="D76" s="28" t="s">
        <v>108</v>
      </c>
      <c r="E76" s="29" t="s">
        <v>335</v>
      </c>
      <c r="F76" s="30" t="s">
        <v>336</v>
      </c>
      <c r="G76" s="27" t="s">
        <v>52</v>
      </c>
      <c r="H76" s="31">
        <v>7</v>
      </c>
      <c r="I76" s="31">
        <v>8</v>
      </c>
      <c r="J76" s="31">
        <v>6</v>
      </c>
      <c r="K76" s="31" t="s">
        <v>29</v>
      </c>
      <c r="L76" s="39"/>
      <c r="M76" s="39"/>
      <c r="N76" s="39"/>
      <c r="O76" s="94"/>
      <c r="P76" s="33">
        <v>0</v>
      </c>
      <c r="Q76" s="34">
        <f t="shared" si="11"/>
        <v>2.1</v>
      </c>
      <c r="R76" s="35" t="str">
        <f t="shared" si="12"/>
        <v>F</v>
      </c>
      <c r="S76" s="36" t="str">
        <f t="shared" si="13"/>
        <v>Kém</v>
      </c>
      <c r="T76" s="37" t="str">
        <f t="shared" si="6"/>
        <v/>
      </c>
      <c r="U76" s="38" t="s">
        <v>538</v>
      </c>
      <c r="V76" s="3"/>
      <c r="W76" s="25"/>
      <c r="X76" s="76" t="str">
        <f t="shared" si="14"/>
        <v>Học lại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2:39" ht="30" customHeight="1">
      <c r="B77" s="26">
        <v>68</v>
      </c>
      <c r="C77" s="27" t="s">
        <v>337</v>
      </c>
      <c r="D77" s="28" t="s">
        <v>338</v>
      </c>
      <c r="E77" s="29" t="s">
        <v>148</v>
      </c>
      <c r="F77" s="30" t="s">
        <v>339</v>
      </c>
      <c r="G77" s="27" t="s">
        <v>54</v>
      </c>
      <c r="H77" s="31">
        <v>8</v>
      </c>
      <c r="I77" s="31">
        <v>8</v>
      </c>
      <c r="J77" s="31">
        <v>6</v>
      </c>
      <c r="K77" s="31" t="s">
        <v>29</v>
      </c>
      <c r="L77" s="39"/>
      <c r="M77" s="39"/>
      <c r="N77" s="39"/>
      <c r="O77" s="94"/>
      <c r="P77" s="33">
        <v>7.5</v>
      </c>
      <c r="Q77" s="34">
        <f t="shared" si="11"/>
        <v>7.5</v>
      </c>
      <c r="R77" s="35" t="str">
        <f t="shared" si="12"/>
        <v>B</v>
      </c>
      <c r="S77" s="36" t="str">
        <f t="shared" si="13"/>
        <v>Khá</v>
      </c>
      <c r="T77" s="37" t="str">
        <f t="shared" si="6"/>
        <v/>
      </c>
      <c r="U77" s="38" t="s">
        <v>538</v>
      </c>
      <c r="V77" s="3"/>
      <c r="W77" s="25"/>
      <c r="X77" s="76" t="str">
        <f t="shared" si="14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2:39" ht="30" customHeight="1">
      <c r="B78" s="26">
        <v>69</v>
      </c>
      <c r="C78" s="27" t="s">
        <v>340</v>
      </c>
      <c r="D78" s="28" t="s">
        <v>341</v>
      </c>
      <c r="E78" s="29" t="s">
        <v>342</v>
      </c>
      <c r="F78" s="30" t="s">
        <v>138</v>
      </c>
      <c r="G78" s="27" t="s">
        <v>54</v>
      </c>
      <c r="H78" s="31">
        <v>8</v>
      </c>
      <c r="I78" s="31">
        <v>8</v>
      </c>
      <c r="J78" s="31">
        <v>7</v>
      </c>
      <c r="K78" s="31" t="s">
        <v>29</v>
      </c>
      <c r="L78" s="39"/>
      <c r="M78" s="39"/>
      <c r="N78" s="39"/>
      <c r="O78" s="94"/>
      <c r="P78" s="33">
        <v>0</v>
      </c>
      <c r="Q78" s="34">
        <f t="shared" si="11"/>
        <v>2.2999999999999998</v>
      </c>
      <c r="R78" s="35" t="str">
        <f t="shared" si="12"/>
        <v>F</v>
      </c>
      <c r="S78" s="36" t="str">
        <f t="shared" si="13"/>
        <v>Kém</v>
      </c>
      <c r="T78" s="37" t="str">
        <f t="shared" si="6"/>
        <v/>
      </c>
      <c r="U78" s="38" t="s">
        <v>538</v>
      </c>
      <c r="V78" s="3"/>
      <c r="W78" s="25"/>
      <c r="X78" s="76" t="str">
        <f t="shared" si="14"/>
        <v>Học lại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2:39" ht="30" customHeight="1">
      <c r="B79" s="26">
        <v>70</v>
      </c>
      <c r="C79" s="27" t="s">
        <v>343</v>
      </c>
      <c r="D79" s="28" t="s">
        <v>188</v>
      </c>
      <c r="E79" s="29" t="s">
        <v>152</v>
      </c>
      <c r="F79" s="30" t="s">
        <v>344</v>
      </c>
      <c r="G79" s="27" t="s">
        <v>52</v>
      </c>
      <c r="H79" s="31">
        <v>8</v>
      </c>
      <c r="I79" s="31">
        <v>8</v>
      </c>
      <c r="J79" s="31">
        <v>7</v>
      </c>
      <c r="K79" s="31" t="s">
        <v>29</v>
      </c>
      <c r="L79" s="39"/>
      <c r="M79" s="39"/>
      <c r="N79" s="39"/>
      <c r="O79" s="94"/>
      <c r="P79" s="33">
        <v>1</v>
      </c>
      <c r="Q79" s="34">
        <f t="shared" si="11"/>
        <v>3</v>
      </c>
      <c r="R79" s="35" t="str">
        <f t="shared" si="12"/>
        <v>F</v>
      </c>
      <c r="S79" s="36" t="str">
        <f t="shared" si="13"/>
        <v>Kém</v>
      </c>
      <c r="T79" s="37" t="str">
        <f t="shared" si="6"/>
        <v/>
      </c>
      <c r="U79" s="38" t="s">
        <v>538</v>
      </c>
      <c r="V79" s="3"/>
      <c r="W79" s="25"/>
      <c r="X79" s="76" t="str">
        <f t="shared" si="14"/>
        <v>Học lại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2:39" ht="30" customHeight="1">
      <c r="B80" s="26">
        <v>71</v>
      </c>
      <c r="C80" s="27" t="s">
        <v>345</v>
      </c>
      <c r="D80" s="28" t="s">
        <v>346</v>
      </c>
      <c r="E80" s="29" t="s">
        <v>114</v>
      </c>
      <c r="F80" s="30" t="s">
        <v>126</v>
      </c>
      <c r="G80" s="27" t="s">
        <v>58</v>
      </c>
      <c r="H80" s="31">
        <v>7</v>
      </c>
      <c r="I80" s="31">
        <v>8</v>
      </c>
      <c r="J80" s="31">
        <v>7</v>
      </c>
      <c r="K80" s="31" t="s">
        <v>29</v>
      </c>
      <c r="L80" s="39"/>
      <c r="M80" s="39"/>
      <c r="N80" s="39"/>
      <c r="O80" s="94"/>
      <c r="P80" s="33">
        <v>0</v>
      </c>
      <c r="Q80" s="34">
        <f t="shared" si="11"/>
        <v>2.2000000000000002</v>
      </c>
      <c r="R80" s="35" t="str">
        <f t="shared" si="12"/>
        <v>F</v>
      </c>
      <c r="S80" s="36" t="str">
        <f t="shared" si="13"/>
        <v>Kém</v>
      </c>
      <c r="T80" s="37" t="str">
        <f t="shared" si="6"/>
        <v/>
      </c>
      <c r="U80" s="38" t="s">
        <v>538</v>
      </c>
      <c r="V80" s="3"/>
      <c r="W80" s="25"/>
      <c r="X80" s="76" t="str">
        <f t="shared" si="14"/>
        <v>Học lại</v>
      </c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ht="30" customHeight="1">
      <c r="B81" s="26">
        <v>72</v>
      </c>
      <c r="C81" s="27" t="s">
        <v>347</v>
      </c>
      <c r="D81" s="28" t="s">
        <v>348</v>
      </c>
      <c r="E81" s="29" t="s">
        <v>114</v>
      </c>
      <c r="F81" s="30" t="s">
        <v>153</v>
      </c>
      <c r="G81" s="27" t="s">
        <v>52</v>
      </c>
      <c r="H81" s="31">
        <v>7</v>
      </c>
      <c r="I81" s="31">
        <v>8</v>
      </c>
      <c r="J81" s="31">
        <v>6</v>
      </c>
      <c r="K81" s="31" t="s">
        <v>29</v>
      </c>
      <c r="L81" s="39"/>
      <c r="M81" s="39"/>
      <c r="N81" s="39"/>
      <c r="O81" s="94"/>
      <c r="P81" s="33">
        <v>0</v>
      </c>
      <c r="Q81" s="34">
        <f t="shared" si="11"/>
        <v>2.1</v>
      </c>
      <c r="R81" s="35" t="str">
        <f t="shared" si="12"/>
        <v>F</v>
      </c>
      <c r="S81" s="36" t="str">
        <f t="shared" si="13"/>
        <v>Kém</v>
      </c>
      <c r="T81" s="37" t="str">
        <f t="shared" si="6"/>
        <v/>
      </c>
      <c r="U81" s="38" t="s">
        <v>538</v>
      </c>
      <c r="V81" s="3"/>
      <c r="W81" s="25"/>
      <c r="X81" s="76" t="str">
        <f t="shared" si="14"/>
        <v>Học lại</v>
      </c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ht="30" customHeight="1">
      <c r="B82" s="26">
        <v>73</v>
      </c>
      <c r="C82" s="27" t="s">
        <v>349</v>
      </c>
      <c r="D82" s="28" t="s">
        <v>350</v>
      </c>
      <c r="E82" s="29" t="s">
        <v>116</v>
      </c>
      <c r="F82" s="30" t="s">
        <v>351</v>
      </c>
      <c r="G82" s="27" t="s">
        <v>54</v>
      </c>
      <c r="H82" s="31">
        <v>8</v>
      </c>
      <c r="I82" s="31">
        <v>8</v>
      </c>
      <c r="J82" s="31">
        <v>6</v>
      </c>
      <c r="K82" s="31" t="s">
        <v>29</v>
      </c>
      <c r="L82" s="39"/>
      <c r="M82" s="39"/>
      <c r="N82" s="39"/>
      <c r="O82" s="94"/>
      <c r="P82" s="33">
        <v>4</v>
      </c>
      <c r="Q82" s="34">
        <f t="shared" si="11"/>
        <v>5</v>
      </c>
      <c r="R82" s="35" t="str">
        <f t="shared" si="12"/>
        <v>D+</v>
      </c>
      <c r="S82" s="36" t="str">
        <f t="shared" si="13"/>
        <v>Trung bình yếu</v>
      </c>
      <c r="T82" s="37" t="str">
        <f t="shared" si="6"/>
        <v/>
      </c>
      <c r="U82" s="38" t="s">
        <v>538</v>
      </c>
      <c r="V82" s="3"/>
      <c r="W82" s="25"/>
      <c r="X82" s="76" t="str">
        <f t="shared" si="14"/>
        <v>Đạt</v>
      </c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ht="30" customHeight="1">
      <c r="B83" s="26">
        <v>74</v>
      </c>
      <c r="C83" s="27" t="s">
        <v>352</v>
      </c>
      <c r="D83" s="28" t="s">
        <v>353</v>
      </c>
      <c r="E83" s="29" t="s">
        <v>117</v>
      </c>
      <c r="F83" s="30" t="s">
        <v>146</v>
      </c>
      <c r="G83" s="27" t="s">
        <v>54</v>
      </c>
      <c r="H83" s="31">
        <v>8</v>
      </c>
      <c r="I83" s="31">
        <v>8</v>
      </c>
      <c r="J83" s="31">
        <v>6</v>
      </c>
      <c r="K83" s="31" t="s">
        <v>29</v>
      </c>
      <c r="L83" s="39"/>
      <c r="M83" s="39"/>
      <c r="N83" s="39"/>
      <c r="O83" s="94"/>
      <c r="P83" s="33">
        <v>5</v>
      </c>
      <c r="Q83" s="34">
        <f t="shared" si="11"/>
        <v>5.7</v>
      </c>
      <c r="R83" s="35" t="str">
        <f t="shared" si="12"/>
        <v>C</v>
      </c>
      <c r="S83" s="36" t="str">
        <f t="shared" si="13"/>
        <v>Trung bình</v>
      </c>
      <c r="T83" s="37" t="str">
        <f t="shared" si="6"/>
        <v/>
      </c>
      <c r="U83" s="38" t="s">
        <v>538</v>
      </c>
      <c r="V83" s="3"/>
      <c r="W83" s="25"/>
      <c r="X83" s="76" t="str">
        <f t="shared" si="14"/>
        <v>Đạt</v>
      </c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ht="30" customHeight="1">
      <c r="B84" s="26">
        <v>75</v>
      </c>
      <c r="C84" s="27" t="s">
        <v>354</v>
      </c>
      <c r="D84" s="28" t="s">
        <v>188</v>
      </c>
      <c r="E84" s="29" t="s">
        <v>155</v>
      </c>
      <c r="F84" s="30" t="s">
        <v>355</v>
      </c>
      <c r="G84" s="27" t="s">
        <v>52</v>
      </c>
      <c r="H84" s="31">
        <v>8</v>
      </c>
      <c r="I84" s="31">
        <v>8</v>
      </c>
      <c r="J84" s="31">
        <v>4</v>
      </c>
      <c r="K84" s="31" t="s">
        <v>29</v>
      </c>
      <c r="L84" s="39"/>
      <c r="M84" s="39"/>
      <c r="N84" s="39"/>
      <c r="O84" s="94"/>
      <c r="P84" s="33">
        <v>1</v>
      </c>
      <c r="Q84" s="34">
        <f t="shared" si="11"/>
        <v>2.7</v>
      </c>
      <c r="R84" s="35" t="str">
        <f t="shared" si="12"/>
        <v>F</v>
      </c>
      <c r="S84" s="36" t="str">
        <f t="shared" si="13"/>
        <v>Kém</v>
      </c>
      <c r="T84" s="37" t="str">
        <f t="shared" si="6"/>
        <v/>
      </c>
      <c r="U84" s="38" t="s">
        <v>538</v>
      </c>
      <c r="V84" s="3"/>
      <c r="W84" s="25"/>
      <c r="X84" s="76" t="str">
        <f t="shared" si="14"/>
        <v>Học lại</v>
      </c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ht="9" customHeight="1">
      <c r="A85" s="2"/>
      <c r="B85" s="40"/>
      <c r="C85" s="41"/>
      <c r="D85" s="41"/>
      <c r="E85" s="42"/>
      <c r="F85" s="42"/>
      <c r="G85" s="42"/>
      <c r="H85" s="43"/>
      <c r="I85" s="44"/>
      <c r="J85" s="44"/>
      <c r="K85" s="45"/>
      <c r="L85" s="45"/>
      <c r="M85" s="45"/>
      <c r="N85" s="45"/>
      <c r="O85" s="95"/>
      <c r="P85" s="45"/>
      <c r="Q85" s="45"/>
      <c r="R85" s="45"/>
      <c r="S85" s="45"/>
      <c r="T85" s="45"/>
      <c r="U85" s="45"/>
      <c r="V85" s="3"/>
    </row>
    <row r="86" spans="1:39" ht="16.5">
      <c r="A86" s="2"/>
      <c r="B86" s="124" t="s">
        <v>30</v>
      </c>
      <c r="C86" s="124"/>
      <c r="D86" s="41"/>
      <c r="E86" s="42"/>
      <c r="F86" s="42"/>
      <c r="G86" s="42"/>
      <c r="H86" s="43"/>
      <c r="I86" s="44"/>
      <c r="J86" s="44"/>
      <c r="K86" s="45"/>
      <c r="L86" s="45"/>
      <c r="M86" s="45"/>
      <c r="N86" s="45"/>
      <c r="O86" s="95"/>
      <c r="P86" s="45"/>
      <c r="Q86" s="45"/>
      <c r="R86" s="45"/>
      <c r="S86" s="45"/>
      <c r="T86" s="45"/>
      <c r="U86" s="45"/>
      <c r="V86" s="3"/>
    </row>
    <row r="87" spans="1:39" ht="16.5" customHeight="1">
      <c r="A87" s="2"/>
      <c r="B87" s="46" t="s">
        <v>31</v>
      </c>
      <c r="C87" s="46"/>
      <c r="D87" s="47">
        <f>+$AA$8</f>
        <v>75</v>
      </c>
      <c r="E87" s="48" t="s">
        <v>32</v>
      </c>
      <c r="F87" s="109" t="s">
        <v>33</v>
      </c>
      <c r="G87" s="109"/>
      <c r="H87" s="109"/>
      <c r="I87" s="109"/>
      <c r="J87" s="109"/>
      <c r="K87" s="109"/>
      <c r="L87" s="109"/>
      <c r="M87" s="109"/>
      <c r="N87" s="109"/>
      <c r="O87" s="109"/>
      <c r="P87" s="49">
        <f>$AA$8 -COUNTIF($T$9:$T$274,"Vắng") -COUNTIF($T$9:$T$274,"Vắng có phép") - COUNTIF($T$9:$T$274,"Đình chỉ thi") - COUNTIF($T$9:$T$274,"Không đủ ĐKDT")</f>
        <v>72</v>
      </c>
      <c r="Q87" s="49"/>
      <c r="R87" s="49"/>
      <c r="S87" s="50"/>
      <c r="T87" s="51" t="s">
        <v>32</v>
      </c>
      <c r="U87" s="50"/>
      <c r="V87" s="3"/>
    </row>
    <row r="88" spans="1:39" ht="16.5" customHeight="1">
      <c r="A88" s="2"/>
      <c r="B88" s="46" t="s">
        <v>34</v>
      </c>
      <c r="C88" s="46"/>
      <c r="D88" s="47">
        <f>+$AL$8</f>
        <v>36</v>
      </c>
      <c r="E88" s="48" t="s">
        <v>32</v>
      </c>
      <c r="F88" s="109" t="s">
        <v>35</v>
      </c>
      <c r="G88" s="109"/>
      <c r="H88" s="109"/>
      <c r="I88" s="109"/>
      <c r="J88" s="109"/>
      <c r="K88" s="109"/>
      <c r="L88" s="109"/>
      <c r="M88" s="109"/>
      <c r="N88" s="109"/>
      <c r="O88" s="109"/>
      <c r="P88" s="52">
        <f>COUNTIF($T$9:$T$150,"Vắng")</f>
        <v>2</v>
      </c>
      <c r="Q88" s="52"/>
      <c r="R88" s="52"/>
      <c r="S88" s="53"/>
      <c r="T88" s="51" t="s">
        <v>32</v>
      </c>
      <c r="U88" s="53"/>
      <c r="V88" s="3"/>
    </row>
    <row r="89" spans="1:39" ht="16.5" customHeight="1">
      <c r="A89" s="2"/>
      <c r="B89" s="46" t="s">
        <v>43</v>
      </c>
      <c r="C89" s="46"/>
      <c r="D89" s="62">
        <f>COUNTIF(X10:X84,"Học lại")</f>
        <v>39</v>
      </c>
      <c r="E89" s="48" t="s">
        <v>32</v>
      </c>
      <c r="F89" s="109" t="s">
        <v>44</v>
      </c>
      <c r="G89" s="109"/>
      <c r="H89" s="109"/>
      <c r="I89" s="109"/>
      <c r="J89" s="109"/>
      <c r="K89" s="109"/>
      <c r="L89" s="109"/>
      <c r="M89" s="109"/>
      <c r="N89" s="109"/>
      <c r="O89" s="109"/>
      <c r="P89" s="49">
        <f>COUNTIF($T$9:$T$150,"Vắng có phép")</f>
        <v>0</v>
      </c>
      <c r="Q89" s="49"/>
      <c r="R89" s="49"/>
      <c r="S89" s="50"/>
      <c r="T89" s="51" t="s">
        <v>32</v>
      </c>
      <c r="U89" s="50"/>
      <c r="V89" s="3"/>
    </row>
    <row r="90" spans="1:39" ht="3" customHeight="1">
      <c r="A90" s="2"/>
      <c r="B90" s="40"/>
      <c r="C90" s="41"/>
      <c r="D90" s="41"/>
      <c r="E90" s="42"/>
      <c r="F90" s="42"/>
      <c r="G90" s="42"/>
      <c r="H90" s="43"/>
      <c r="I90" s="44"/>
      <c r="J90" s="44"/>
      <c r="K90" s="45"/>
      <c r="L90" s="45"/>
      <c r="M90" s="45"/>
      <c r="N90" s="45"/>
      <c r="O90" s="95"/>
      <c r="P90" s="45"/>
      <c r="Q90" s="45"/>
      <c r="R90" s="45"/>
      <c r="S90" s="45"/>
      <c r="T90" s="45"/>
      <c r="U90" s="45"/>
      <c r="V90" s="3"/>
    </row>
    <row r="91" spans="1:39">
      <c r="B91" s="81" t="s">
        <v>45</v>
      </c>
      <c r="C91" s="81"/>
      <c r="D91" s="82">
        <f>COUNTIF(X10:X84,"Thi lại")</f>
        <v>0</v>
      </c>
      <c r="E91" s="83" t="s">
        <v>32</v>
      </c>
      <c r="F91" s="3"/>
      <c r="G91" s="3"/>
      <c r="H91" s="3"/>
      <c r="I91" s="3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3"/>
    </row>
    <row r="92" spans="1:39" ht="24.75" customHeight="1">
      <c r="B92" s="81"/>
      <c r="C92" s="81"/>
      <c r="D92" s="82"/>
      <c r="E92" s="83"/>
      <c r="F92" s="3"/>
      <c r="G92" s="3"/>
      <c r="H92" s="3"/>
      <c r="I92" s="3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3"/>
    </row>
    <row r="93" spans="1:39">
      <c r="A93" s="54"/>
      <c r="B93" s="110"/>
      <c r="C93" s="110"/>
      <c r="D93" s="110"/>
      <c r="E93" s="110"/>
      <c r="F93" s="110"/>
      <c r="G93" s="110"/>
      <c r="H93" s="110"/>
      <c r="I93" s="55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3"/>
    </row>
    <row r="94" spans="1:39" ht="4.5" customHeight="1">
      <c r="A94" s="2"/>
      <c r="B94" s="40"/>
      <c r="C94" s="56"/>
      <c r="D94" s="56"/>
      <c r="E94" s="57"/>
      <c r="F94" s="57"/>
      <c r="G94" s="57"/>
      <c r="H94" s="58"/>
      <c r="I94" s="59"/>
      <c r="J94" s="59"/>
      <c r="K94" s="3"/>
      <c r="L94" s="3"/>
      <c r="M94" s="3"/>
      <c r="N94" s="3"/>
      <c r="O94" s="96"/>
      <c r="P94" s="3"/>
      <c r="Q94" s="3"/>
      <c r="R94" s="3"/>
      <c r="S94" s="3"/>
      <c r="T94" s="3"/>
      <c r="U94" s="3"/>
      <c r="V94" s="3"/>
    </row>
    <row r="95" spans="1:39" s="2" customFormat="1">
      <c r="B95" s="110"/>
      <c r="C95" s="110"/>
      <c r="D95" s="111"/>
      <c r="E95" s="111"/>
      <c r="F95" s="111"/>
      <c r="G95" s="111"/>
      <c r="H95" s="111"/>
      <c r="I95" s="59"/>
      <c r="J95" s="59"/>
      <c r="K95" s="45"/>
      <c r="L95" s="45"/>
      <c r="M95" s="45"/>
      <c r="N95" s="45"/>
      <c r="O95" s="95"/>
      <c r="P95" s="45"/>
      <c r="Q95" s="45"/>
      <c r="R95" s="45"/>
      <c r="S95" s="45"/>
      <c r="T95" s="45"/>
      <c r="U95" s="45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96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96"/>
      <c r="P97" s="3"/>
      <c r="Q97" s="3"/>
      <c r="R97" s="3"/>
      <c r="S97" s="3"/>
      <c r="T97" s="3"/>
      <c r="U97" s="3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96"/>
      <c r="P98" s="3"/>
      <c r="Q98" s="3"/>
      <c r="R98" s="3"/>
      <c r="S98" s="3"/>
      <c r="T98" s="3"/>
      <c r="U98" s="3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9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96"/>
      <c r="P99" s="3"/>
      <c r="Q99" s="3"/>
      <c r="R99" s="3"/>
      <c r="S99" s="3"/>
      <c r="T99" s="3"/>
      <c r="U99" s="3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3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96"/>
      <c r="P100" s="3"/>
      <c r="Q100" s="3"/>
      <c r="R100" s="3"/>
      <c r="S100" s="3"/>
      <c r="T100" s="3"/>
      <c r="U100" s="3"/>
      <c r="V100" s="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 ht="18" customHeight="1">
      <c r="A101" s="1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 ht="4.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96"/>
      <c r="P102" s="3"/>
      <c r="Q102" s="3"/>
      <c r="R102" s="3"/>
      <c r="S102" s="3"/>
      <c r="T102" s="3"/>
      <c r="U102" s="3"/>
      <c r="V102" s="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3" spans="1:39" s="2" customFormat="1" ht="36.75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96"/>
      <c r="P103" s="3"/>
      <c r="Q103" s="3"/>
      <c r="R103" s="3"/>
      <c r="S103" s="3"/>
      <c r="T103" s="3"/>
      <c r="U103" s="3"/>
      <c r="V103" s="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</row>
    <row r="104" spans="1:39" s="2" customFormat="1" ht="21.75" customHeight="1">
      <c r="A104" s="1"/>
      <c r="B104" s="110"/>
      <c r="C104" s="110"/>
      <c r="D104" s="110"/>
      <c r="E104" s="110"/>
      <c r="F104" s="110"/>
      <c r="G104" s="110"/>
      <c r="H104" s="110"/>
      <c r="I104" s="55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</row>
    <row r="105" spans="1:39" s="2" customFormat="1">
      <c r="A105" s="1"/>
      <c r="B105" s="40"/>
      <c r="C105" s="56"/>
      <c r="D105" s="56"/>
      <c r="E105" s="57"/>
      <c r="F105" s="57"/>
      <c r="G105" s="57"/>
      <c r="H105" s="58"/>
      <c r="I105" s="59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</row>
    <row r="106" spans="1:39" s="2" customFormat="1">
      <c r="A106" s="1"/>
      <c r="B106" s="110"/>
      <c r="C106" s="110"/>
      <c r="D106" s="111"/>
      <c r="E106" s="111"/>
      <c r="F106" s="111"/>
      <c r="G106" s="111"/>
      <c r="H106" s="111"/>
      <c r="I106" s="59"/>
      <c r="J106" s="59"/>
      <c r="K106" s="45"/>
      <c r="L106" s="45"/>
      <c r="M106" s="45"/>
      <c r="N106" s="45"/>
      <c r="O106" s="95"/>
      <c r="P106" s="45"/>
      <c r="Q106" s="45"/>
      <c r="R106" s="45"/>
      <c r="S106" s="45"/>
      <c r="T106" s="45"/>
      <c r="U106" s="45"/>
      <c r="V106" s="1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</row>
    <row r="107" spans="1:39" s="2" customFormat="1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96"/>
      <c r="P107" s="3"/>
      <c r="Q107" s="3"/>
      <c r="R107" s="3"/>
      <c r="S107" s="3"/>
      <c r="T107" s="3"/>
      <c r="U107" s="3"/>
      <c r="V107" s="1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</row>
    <row r="111" spans="1:39"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</row>
  </sheetData>
  <sheetProtection formatCells="0" formatColumns="0" formatRows="0" insertColumns="0" insertRows="0" insertHyperlinks="0" deleteColumns="0" deleteRows="0" sort="0" autoFilter="0" pivotTables="0"/>
  <autoFilter ref="A8:AM84">
    <filterColumn colId="3" showButton="0"/>
  </autoFilter>
  <sortState ref="A10:AM84">
    <sortCondition ref="B10:B84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O7:O8"/>
    <mergeCell ref="C7:C8"/>
    <mergeCell ref="D7:E8"/>
    <mergeCell ref="AJ4:AK6"/>
    <mergeCell ref="J101:U101"/>
    <mergeCell ref="B104:H104"/>
    <mergeCell ref="J104:U104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6:C86"/>
    <mergeCell ref="F87:O87"/>
    <mergeCell ref="F88:O88"/>
    <mergeCell ref="B106:C106"/>
    <mergeCell ref="D106:H106"/>
    <mergeCell ref="B111:C111"/>
    <mergeCell ref="D111:I111"/>
    <mergeCell ref="J111:U111"/>
    <mergeCell ref="J105:U105"/>
    <mergeCell ref="F89:O89"/>
    <mergeCell ref="J91:U91"/>
    <mergeCell ref="J92:U92"/>
    <mergeCell ref="B93:H93"/>
    <mergeCell ref="J93:U93"/>
    <mergeCell ref="B95:C95"/>
    <mergeCell ref="D95:H95"/>
    <mergeCell ref="B101:C101"/>
    <mergeCell ref="D101:I101"/>
  </mergeCells>
  <conditionalFormatting sqref="H10:N84 P10:P84">
    <cfRule type="cellIs" dxfId="14" priority="4" operator="greaterThan">
      <formula>10</formula>
    </cfRule>
  </conditionalFormatting>
  <conditionalFormatting sqref="O106:O1048576 O1:O104">
    <cfRule type="duplicateValues" dxfId="13" priority="3"/>
  </conditionalFormatting>
  <conditionalFormatting sqref="C1:C1048576">
    <cfRule type="duplicateValues" dxfId="12" priority="2"/>
  </conditionalFormatting>
  <conditionalFormatting sqref="O1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89 Y2:AM8 X10:X8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7"/>
  <sheetViews>
    <sheetView topLeftCell="B1" workbookViewId="0">
      <pane ySplit="3" topLeftCell="A100" activePane="bottomLeft" state="frozen"/>
      <selection activeCell="A6" sqref="A6:XFD6"/>
      <selection pane="bottomLeft" activeCell="B88" sqref="A88:XFD107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75" style="1" customWidth="1"/>
    <col min="8" max="8" width="5.625" style="1" customWidth="1"/>
    <col min="9" max="9" width="5.25" style="1" customWidth="1"/>
    <col min="10" max="10" width="6.375" style="1" customWidth="1"/>
    <col min="11" max="11" width="4.375" style="1" hidden="1" customWidth="1"/>
    <col min="12" max="12" width="4.75" style="1" hidden="1" customWidth="1"/>
    <col min="13" max="13" width="4.5" style="1" hidden="1" customWidth="1"/>
    <col min="14" max="14" width="9" style="1" hidden="1" customWidth="1"/>
    <col min="15" max="15" width="17.75" style="105" hidden="1" customWidth="1"/>
    <col min="16" max="16" width="7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87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6" t="s">
        <v>0</v>
      </c>
      <c r="C1" s="136"/>
      <c r="D1" s="136"/>
      <c r="E1" s="136"/>
      <c r="F1" s="136"/>
      <c r="G1" s="136"/>
      <c r="H1" s="137" t="s">
        <v>543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2:39" ht="25.5" customHeight="1">
      <c r="B2" s="138" t="s">
        <v>1</v>
      </c>
      <c r="C2" s="138"/>
      <c r="D2" s="138"/>
      <c r="E2" s="138"/>
      <c r="F2" s="138"/>
      <c r="G2" s="138"/>
      <c r="H2" s="139" t="s">
        <v>46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1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40" t="s">
        <v>2</v>
      </c>
      <c r="C4" s="140"/>
      <c r="D4" s="86" t="s">
        <v>47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02"/>
      <c r="P4" s="141" t="s">
        <v>541</v>
      </c>
      <c r="Q4" s="141"/>
      <c r="R4" s="141"/>
      <c r="S4" s="141"/>
      <c r="T4" s="141"/>
      <c r="U4" s="141"/>
      <c r="X4" s="64"/>
      <c r="Y4" s="132" t="s">
        <v>42</v>
      </c>
      <c r="Z4" s="132" t="s">
        <v>8</v>
      </c>
      <c r="AA4" s="132" t="s">
        <v>41</v>
      </c>
      <c r="AB4" s="132" t="s">
        <v>40</v>
      </c>
      <c r="AC4" s="132"/>
      <c r="AD4" s="132"/>
      <c r="AE4" s="132"/>
      <c r="AF4" s="132" t="s">
        <v>39</v>
      </c>
      <c r="AG4" s="132"/>
      <c r="AH4" s="132" t="s">
        <v>37</v>
      </c>
      <c r="AI4" s="132"/>
      <c r="AJ4" s="132" t="s">
        <v>38</v>
      </c>
      <c r="AK4" s="132"/>
      <c r="AL4" s="132" t="s">
        <v>36</v>
      </c>
      <c r="AM4" s="132"/>
    </row>
    <row r="5" spans="2:39" ht="17.25" customHeight="1">
      <c r="B5" s="133" t="s">
        <v>3</v>
      </c>
      <c r="C5" s="133"/>
      <c r="D5" s="9">
        <v>2</v>
      </c>
      <c r="G5" s="134" t="s">
        <v>49</v>
      </c>
      <c r="H5" s="134"/>
      <c r="I5" s="134"/>
      <c r="J5" s="134"/>
      <c r="K5" s="134"/>
      <c r="L5" s="134"/>
      <c r="M5" s="134"/>
      <c r="N5" s="134"/>
      <c r="O5" s="134"/>
      <c r="P5" s="135" t="s">
        <v>48</v>
      </c>
      <c r="Q5" s="135"/>
      <c r="R5" s="135"/>
      <c r="S5" s="135"/>
      <c r="T5" s="135"/>
      <c r="U5" s="135"/>
      <c r="X5" s="64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3"/>
      <c r="P6" s="60"/>
      <c r="Q6" s="3"/>
      <c r="R6" s="3"/>
      <c r="S6" s="3"/>
      <c r="T6" s="3"/>
      <c r="U6" s="3"/>
      <c r="X6" s="64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</row>
    <row r="7" spans="2:39" ht="44.25" customHeight="1">
      <c r="B7" s="117" t="s">
        <v>4</v>
      </c>
      <c r="C7" s="126" t="s">
        <v>5</v>
      </c>
      <c r="D7" s="128" t="s">
        <v>6</v>
      </c>
      <c r="E7" s="129"/>
      <c r="F7" s="117" t="s">
        <v>7</v>
      </c>
      <c r="G7" s="117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6" t="s">
        <v>13</v>
      </c>
      <c r="M7" s="116" t="s">
        <v>14</v>
      </c>
      <c r="N7" s="116" t="s">
        <v>15</v>
      </c>
      <c r="O7" s="142"/>
      <c r="P7" s="116" t="s">
        <v>17</v>
      </c>
      <c r="Q7" s="117" t="s">
        <v>18</v>
      </c>
      <c r="R7" s="116" t="s">
        <v>19</v>
      </c>
      <c r="S7" s="117" t="s">
        <v>20</v>
      </c>
      <c r="T7" s="117" t="s">
        <v>21</v>
      </c>
      <c r="U7" s="117" t="s">
        <v>22</v>
      </c>
      <c r="X7" s="64"/>
      <c r="Y7" s="132"/>
      <c r="Z7" s="132"/>
      <c r="AA7" s="132"/>
      <c r="AB7" s="67" t="s">
        <v>23</v>
      </c>
      <c r="AC7" s="67" t="s">
        <v>24</v>
      </c>
      <c r="AD7" s="67" t="s">
        <v>25</v>
      </c>
      <c r="AE7" s="67" t="s">
        <v>26</v>
      </c>
      <c r="AF7" s="67" t="s">
        <v>27</v>
      </c>
      <c r="AG7" s="67" t="s">
        <v>26</v>
      </c>
      <c r="AH7" s="67" t="s">
        <v>27</v>
      </c>
      <c r="AI7" s="67" t="s">
        <v>26</v>
      </c>
      <c r="AJ7" s="67" t="s">
        <v>27</v>
      </c>
      <c r="AK7" s="67" t="s">
        <v>26</v>
      </c>
      <c r="AL7" s="67" t="s">
        <v>27</v>
      </c>
      <c r="AM7" s="68" t="s">
        <v>26</v>
      </c>
    </row>
    <row r="8" spans="2:39" ht="44.25" customHeight="1">
      <c r="B8" s="119"/>
      <c r="C8" s="127"/>
      <c r="D8" s="130"/>
      <c r="E8" s="131"/>
      <c r="F8" s="119"/>
      <c r="G8" s="119"/>
      <c r="H8" s="120"/>
      <c r="I8" s="120"/>
      <c r="J8" s="120"/>
      <c r="K8" s="120"/>
      <c r="L8" s="116"/>
      <c r="M8" s="116"/>
      <c r="N8" s="116"/>
      <c r="O8" s="142"/>
      <c r="P8" s="116"/>
      <c r="Q8" s="118"/>
      <c r="R8" s="116"/>
      <c r="S8" s="119"/>
      <c r="T8" s="118"/>
      <c r="U8" s="118"/>
      <c r="W8" s="11"/>
      <c r="X8" s="64"/>
      <c r="Y8" s="69" t="str">
        <f>+D4</f>
        <v>Kỹ thuật số</v>
      </c>
      <c r="Z8" s="70" t="str">
        <f>+P4</f>
        <v>Nhóm: ELE1433-04</v>
      </c>
      <c r="AA8" s="71">
        <f>+$AJ$8+$AL$8+$AH$8</f>
        <v>71</v>
      </c>
      <c r="AB8" s="65">
        <f>COUNTIF($T$9:$T$140,"Khiển trách")</f>
        <v>0</v>
      </c>
      <c r="AC8" s="65">
        <f>COUNTIF($T$9:$T$140,"Cảnh cáo")</f>
        <v>0</v>
      </c>
      <c r="AD8" s="65">
        <f>COUNTIF($T$9:$T$140,"Đình chỉ thi")</f>
        <v>0</v>
      </c>
      <c r="AE8" s="72">
        <f>+($AB$8+$AC$8+$AD$8)/$AA$8*100%</f>
        <v>0</v>
      </c>
      <c r="AF8" s="65">
        <f>SUM(COUNTIF($T$9:$T$138,"Vắng"),COUNTIF($T$9:$T$138,"Vắng có phép"))</f>
        <v>2</v>
      </c>
      <c r="AG8" s="73">
        <f>+$AF$8/$AA$8</f>
        <v>2.8169014084507043E-2</v>
      </c>
      <c r="AH8" s="74">
        <f>COUNTIF($X$9:$X$138,"Thi lại")</f>
        <v>0</v>
      </c>
      <c r="AI8" s="73">
        <f>+$AH$8/$AA$8</f>
        <v>0</v>
      </c>
      <c r="AJ8" s="74">
        <f>COUNTIF($X$9:$X$139,"Học lại")</f>
        <v>22</v>
      </c>
      <c r="AK8" s="73">
        <f>+$AJ$8/$AA$8</f>
        <v>0.30985915492957744</v>
      </c>
      <c r="AL8" s="65">
        <f>COUNTIF($X$10:$X$139,"Đạt")</f>
        <v>49</v>
      </c>
      <c r="AM8" s="72">
        <f>+$AL$8/$AA$8</f>
        <v>0.6901408450704225</v>
      </c>
    </row>
    <row r="9" spans="2:39" ht="27" customHeight="1">
      <c r="B9" s="121" t="s">
        <v>28</v>
      </c>
      <c r="C9" s="122"/>
      <c r="D9" s="122"/>
      <c r="E9" s="122"/>
      <c r="F9" s="122"/>
      <c r="G9" s="123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88"/>
      <c r="P9" s="61">
        <f>100-(H9+I9+J9+K9)</f>
        <v>70</v>
      </c>
      <c r="Q9" s="119"/>
      <c r="R9" s="15"/>
      <c r="S9" s="15"/>
      <c r="T9" s="119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356</v>
      </c>
      <c r="D10" s="18" t="s">
        <v>357</v>
      </c>
      <c r="E10" s="19" t="s">
        <v>50</v>
      </c>
      <c r="F10" s="20" t="s">
        <v>358</v>
      </c>
      <c r="G10" s="17" t="s">
        <v>359</v>
      </c>
      <c r="H10" s="21">
        <v>0</v>
      </c>
      <c r="I10" s="21">
        <v>0</v>
      </c>
      <c r="J10" s="21">
        <v>1</v>
      </c>
      <c r="K10" s="21" t="s">
        <v>29</v>
      </c>
      <c r="L10" s="106"/>
      <c r="M10" s="106"/>
      <c r="N10" s="106"/>
      <c r="O10" s="98"/>
      <c r="P10" s="100" t="s">
        <v>544</v>
      </c>
      <c r="Q10" s="22">
        <f t="shared" ref="Q10:Q41" si="0">ROUND(SUMPRODUCT(H10:P10,$H$9:$P$9)/100,1)</f>
        <v>0.1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4" t="str">
        <f t="shared" ref="T10:T21" si="3">+IF(OR($H10=0,$I10=0,$J10=0,$K10=0),"Không đủ ĐKDT","")</f>
        <v>Không đủ ĐKDT</v>
      </c>
      <c r="U10" s="24" t="s">
        <v>539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360</v>
      </c>
      <c r="D11" s="28" t="s">
        <v>361</v>
      </c>
      <c r="E11" s="29" t="s">
        <v>50</v>
      </c>
      <c r="F11" s="30" t="s">
        <v>362</v>
      </c>
      <c r="G11" s="27" t="s">
        <v>52</v>
      </c>
      <c r="H11" s="31">
        <v>10</v>
      </c>
      <c r="I11" s="31">
        <v>7</v>
      </c>
      <c r="J11" s="31">
        <v>7</v>
      </c>
      <c r="K11" s="31" t="s">
        <v>29</v>
      </c>
      <c r="L11" s="32"/>
      <c r="M11" s="32"/>
      <c r="N11" s="32"/>
      <c r="O11" s="99"/>
      <c r="P11" s="33">
        <v>4.5</v>
      </c>
      <c r="Q11" s="34">
        <f t="shared" si="0"/>
        <v>5.6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38" t="s">
        <v>539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363</v>
      </c>
      <c r="D12" s="28" t="s">
        <v>364</v>
      </c>
      <c r="E12" s="29" t="s">
        <v>50</v>
      </c>
      <c r="F12" s="30" t="s">
        <v>69</v>
      </c>
      <c r="G12" s="27" t="s">
        <v>53</v>
      </c>
      <c r="H12" s="31">
        <v>8</v>
      </c>
      <c r="I12" s="31">
        <v>7</v>
      </c>
      <c r="J12" s="31">
        <v>7</v>
      </c>
      <c r="K12" s="31" t="s">
        <v>29</v>
      </c>
      <c r="L12" s="39"/>
      <c r="M12" s="39"/>
      <c r="N12" s="39"/>
      <c r="O12" s="99"/>
      <c r="P12" s="33">
        <v>1.5</v>
      </c>
      <c r="Q12" s="34">
        <f t="shared" si="0"/>
        <v>3.3</v>
      </c>
      <c r="R12" s="35" t="str">
        <f t="shared" si="1"/>
        <v>F</v>
      </c>
      <c r="S12" s="36" t="str">
        <f t="shared" si="2"/>
        <v>Kém</v>
      </c>
      <c r="T12" s="37" t="str">
        <f t="shared" si="3"/>
        <v/>
      </c>
      <c r="U12" s="38" t="s">
        <v>539</v>
      </c>
      <c r="V12" s="3"/>
      <c r="W12" s="25"/>
      <c r="X12" s="76" t="str">
        <f t="shared" si="4"/>
        <v>Học lại</v>
      </c>
      <c r="Y12" s="77"/>
      <c r="Z12" s="77"/>
      <c r="AA12" s="87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365</v>
      </c>
      <c r="D13" s="28" t="s">
        <v>162</v>
      </c>
      <c r="E13" s="29" t="s">
        <v>366</v>
      </c>
      <c r="F13" s="30" t="s">
        <v>367</v>
      </c>
      <c r="G13" s="27" t="s">
        <v>53</v>
      </c>
      <c r="H13" s="31">
        <v>8</v>
      </c>
      <c r="I13" s="31">
        <v>8</v>
      </c>
      <c r="J13" s="31">
        <v>7</v>
      </c>
      <c r="K13" s="31" t="s">
        <v>29</v>
      </c>
      <c r="L13" s="39"/>
      <c r="M13" s="39"/>
      <c r="N13" s="39"/>
      <c r="O13" s="99"/>
      <c r="P13" s="33">
        <v>5.5</v>
      </c>
      <c r="Q13" s="34">
        <f t="shared" si="0"/>
        <v>6.2</v>
      </c>
      <c r="R13" s="35" t="str">
        <f t="shared" si="1"/>
        <v>C</v>
      </c>
      <c r="S13" s="36" t="str">
        <f t="shared" si="2"/>
        <v>Trung bình</v>
      </c>
      <c r="T13" s="37" t="str">
        <f t="shared" si="3"/>
        <v/>
      </c>
      <c r="U13" s="38" t="s">
        <v>539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368</v>
      </c>
      <c r="D14" s="28" t="s">
        <v>369</v>
      </c>
      <c r="E14" s="29" t="s">
        <v>55</v>
      </c>
      <c r="F14" s="30" t="s">
        <v>370</v>
      </c>
      <c r="G14" s="27" t="s">
        <v>54</v>
      </c>
      <c r="H14" s="31">
        <v>8</v>
      </c>
      <c r="I14" s="31">
        <v>8</v>
      </c>
      <c r="J14" s="31">
        <v>7</v>
      </c>
      <c r="K14" s="31" t="s">
        <v>29</v>
      </c>
      <c r="L14" s="39"/>
      <c r="M14" s="39"/>
      <c r="N14" s="39"/>
      <c r="O14" s="99"/>
      <c r="P14" s="33">
        <v>4</v>
      </c>
      <c r="Q14" s="34">
        <f t="shared" si="0"/>
        <v>5.0999999999999996</v>
      </c>
      <c r="R14" s="35" t="str">
        <f t="shared" si="1"/>
        <v>D+</v>
      </c>
      <c r="S14" s="36" t="str">
        <f t="shared" si="2"/>
        <v>Trung bình yếu</v>
      </c>
      <c r="T14" s="37" t="str">
        <f t="shared" si="3"/>
        <v/>
      </c>
      <c r="U14" s="38" t="s">
        <v>539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371</v>
      </c>
      <c r="D15" s="28" t="s">
        <v>372</v>
      </c>
      <c r="E15" s="29" t="s">
        <v>55</v>
      </c>
      <c r="F15" s="30" t="s">
        <v>373</v>
      </c>
      <c r="G15" s="27" t="s">
        <v>80</v>
      </c>
      <c r="H15" s="31">
        <v>9</v>
      </c>
      <c r="I15" s="31">
        <v>7</v>
      </c>
      <c r="J15" s="31">
        <v>7</v>
      </c>
      <c r="K15" s="31" t="s">
        <v>29</v>
      </c>
      <c r="L15" s="39"/>
      <c r="M15" s="39"/>
      <c r="N15" s="39"/>
      <c r="O15" s="99"/>
      <c r="P15" s="33">
        <v>3</v>
      </c>
      <c r="Q15" s="34">
        <f t="shared" si="0"/>
        <v>4.4000000000000004</v>
      </c>
      <c r="R15" s="35" t="str">
        <f t="shared" si="1"/>
        <v>D</v>
      </c>
      <c r="S15" s="36" t="str">
        <f t="shared" si="2"/>
        <v>Trung bình yếu</v>
      </c>
      <c r="T15" s="37" t="str">
        <f t="shared" si="3"/>
        <v/>
      </c>
      <c r="U15" s="38" t="s">
        <v>539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374</v>
      </c>
      <c r="D16" s="28" t="s">
        <v>171</v>
      </c>
      <c r="E16" s="29" t="s">
        <v>56</v>
      </c>
      <c r="F16" s="30" t="s">
        <v>375</v>
      </c>
      <c r="G16" s="27" t="s">
        <v>135</v>
      </c>
      <c r="H16" s="31">
        <v>10</v>
      </c>
      <c r="I16" s="31">
        <v>10</v>
      </c>
      <c r="J16" s="31">
        <v>7</v>
      </c>
      <c r="K16" s="31" t="s">
        <v>29</v>
      </c>
      <c r="L16" s="39"/>
      <c r="M16" s="39"/>
      <c r="N16" s="39"/>
      <c r="O16" s="99"/>
      <c r="P16" s="33">
        <v>5.5</v>
      </c>
      <c r="Q16" s="34">
        <f t="shared" si="0"/>
        <v>6.6</v>
      </c>
      <c r="R16" s="35" t="str">
        <f t="shared" si="1"/>
        <v>C+</v>
      </c>
      <c r="S16" s="36" t="str">
        <f t="shared" si="2"/>
        <v>Trung bình</v>
      </c>
      <c r="T16" s="37" t="str">
        <f t="shared" si="3"/>
        <v/>
      </c>
      <c r="U16" s="38" t="s">
        <v>539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376</v>
      </c>
      <c r="D17" s="28" t="s">
        <v>62</v>
      </c>
      <c r="E17" s="29" t="s">
        <v>127</v>
      </c>
      <c r="F17" s="30" t="s">
        <v>377</v>
      </c>
      <c r="G17" s="27" t="s">
        <v>58</v>
      </c>
      <c r="H17" s="31">
        <v>10</v>
      </c>
      <c r="I17" s="31">
        <v>8</v>
      </c>
      <c r="J17" s="31">
        <v>6</v>
      </c>
      <c r="K17" s="31" t="s">
        <v>29</v>
      </c>
      <c r="L17" s="39"/>
      <c r="M17" s="39"/>
      <c r="N17" s="39"/>
      <c r="O17" s="99"/>
      <c r="P17" s="33">
        <v>1</v>
      </c>
      <c r="Q17" s="34">
        <f t="shared" si="0"/>
        <v>3.1</v>
      </c>
      <c r="R17" s="35" t="str">
        <f t="shared" si="1"/>
        <v>F</v>
      </c>
      <c r="S17" s="36" t="str">
        <f t="shared" si="2"/>
        <v>Kém</v>
      </c>
      <c r="T17" s="37" t="str">
        <f t="shared" si="3"/>
        <v/>
      </c>
      <c r="U17" s="38" t="s">
        <v>539</v>
      </c>
      <c r="V17" s="3"/>
      <c r="W17" s="25"/>
      <c r="X17" s="76" t="str">
        <f t="shared" si="4"/>
        <v>Học lại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378</v>
      </c>
      <c r="D18" s="28" t="s">
        <v>132</v>
      </c>
      <c r="E18" s="29" t="s">
        <v>127</v>
      </c>
      <c r="F18" s="30" t="s">
        <v>280</v>
      </c>
      <c r="G18" s="27" t="s">
        <v>54</v>
      </c>
      <c r="H18" s="31">
        <v>9</v>
      </c>
      <c r="I18" s="31">
        <v>8</v>
      </c>
      <c r="J18" s="31">
        <v>6</v>
      </c>
      <c r="K18" s="31" t="s">
        <v>29</v>
      </c>
      <c r="L18" s="39"/>
      <c r="M18" s="39"/>
      <c r="N18" s="39"/>
      <c r="O18" s="99"/>
      <c r="P18" s="33">
        <v>1.5</v>
      </c>
      <c r="Q18" s="34">
        <f t="shared" si="0"/>
        <v>3.4</v>
      </c>
      <c r="R18" s="35" t="str">
        <f t="shared" si="1"/>
        <v>F</v>
      </c>
      <c r="S18" s="36" t="str">
        <f t="shared" si="2"/>
        <v>Kém</v>
      </c>
      <c r="T18" s="37" t="str">
        <f t="shared" si="3"/>
        <v/>
      </c>
      <c r="U18" s="38" t="s">
        <v>539</v>
      </c>
      <c r="V18" s="3"/>
      <c r="W18" s="25"/>
      <c r="X18" s="76" t="str">
        <f t="shared" si="4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379</v>
      </c>
      <c r="D19" s="28" t="s">
        <v>380</v>
      </c>
      <c r="E19" s="29" t="s">
        <v>381</v>
      </c>
      <c r="F19" s="30" t="s">
        <v>382</v>
      </c>
      <c r="G19" s="27" t="s">
        <v>80</v>
      </c>
      <c r="H19" s="31">
        <v>8</v>
      </c>
      <c r="I19" s="31">
        <v>7</v>
      </c>
      <c r="J19" s="31">
        <v>6</v>
      </c>
      <c r="K19" s="31" t="s">
        <v>29</v>
      </c>
      <c r="L19" s="39"/>
      <c r="M19" s="39"/>
      <c r="N19" s="39"/>
      <c r="O19" s="99"/>
      <c r="P19" s="33">
        <v>4.5</v>
      </c>
      <c r="Q19" s="34">
        <f t="shared" si="0"/>
        <v>5.3</v>
      </c>
      <c r="R19" s="35" t="str">
        <f t="shared" si="1"/>
        <v>D+</v>
      </c>
      <c r="S19" s="36" t="str">
        <f t="shared" si="2"/>
        <v>Trung bình yếu</v>
      </c>
      <c r="T19" s="37" t="str">
        <f t="shared" si="3"/>
        <v/>
      </c>
      <c r="U19" s="38" t="s">
        <v>539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383</v>
      </c>
      <c r="D20" s="28" t="s">
        <v>384</v>
      </c>
      <c r="E20" s="29" t="s">
        <v>63</v>
      </c>
      <c r="F20" s="30" t="s">
        <v>147</v>
      </c>
      <c r="G20" s="27" t="s">
        <v>54</v>
      </c>
      <c r="H20" s="31">
        <v>9</v>
      </c>
      <c r="I20" s="31">
        <v>7</v>
      </c>
      <c r="J20" s="31">
        <v>7</v>
      </c>
      <c r="K20" s="31" t="s">
        <v>29</v>
      </c>
      <c r="L20" s="39"/>
      <c r="M20" s="39"/>
      <c r="N20" s="39"/>
      <c r="O20" s="99"/>
      <c r="P20" s="33">
        <v>4.5</v>
      </c>
      <c r="Q20" s="34">
        <f t="shared" si="0"/>
        <v>5.5</v>
      </c>
      <c r="R20" s="35" t="str">
        <f t="shared" si="1"/>
        <v>C</v>
      </c>
      <c r="S20" s="36" t="str">
        <f t="shared" si="2"/>
        <v>Trung bình</v>
      </c>
      <c r="T20" s="37" t="str">
        <f t="shared" si="3"/>
        <v/>
      </c>
      <c r="U20" s="38" t="s">
        <v>539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385</v>
      </c>
      <c r="D21" s="28" t="s">
        <v>386</v>
      </c>
      <c r="E21" s="29" t="s">
        <v>387</v>
      </c>
      <c r="F21" s="30" t="s">
        <v>388</v>
      </c>
      <c r="G21" s="27" t="s">
        <v>54</v>
      </c>
      <c r="H21" s="31">
        <v>10</v>
      </c>
      <c r="I21" s="31">
        <v>8</v>
      </c>
      <c r="J21" s="31">
        <v>6</v>
      </c>
      <c r="K21" s="31" t="s">
        <v>29</v>
      </c>
      <c r="L21" s="39"/>
      <c r="M21" s="39"/>
      <c r="N21" s="39"/>
      <c r="O21" s="99"/>
      <c r="P21" s="33">
        <v>1</v>
      </c>
      <c r="Q21" s="34">
        <f t="shared" si="0"/>
        <v>3.1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38" t="s">
        <v>539</v>
      </c>
      <c r="V21" s="3"/>
      <c r="W21" s="25"/>
      <c r="X21" s="76" t="str">
        <f t="shared" si="4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389</v>
      </c>
      <c r="D22" s="28" t="s">
        <v>199</v>
      </c>
      <c r="E22" s="29" t="s">
        <v>390</v>
      </c>
      <c r="F22" s="30" t="s">
        <v>391</v>
      </c>
      <c r="G22" s="27" t="s">
        <v>58</v>
      </c>
      <c r="H22" s="31">
        <v>9</v>
      </c>
      <c r="I22" s="31">
        <v>9</v>
      </c>
      <c r="J22" s="31">
        <v>9</v>
      </c>
      <c r="K22" s="31" t="s">
        <v>29</v>
      </c>
      <c r="L22" s="39"/>
      <c r="M22" s="39"/>
      <c r="N22" s="39"/>
      <c r="O22" s="99"/>
      <c r="P22" s="33" t="s">
        <v>545</v>
      </c>
      <c r="Q22" s="34">
        <f t="shared" si="0"/>
        <v>2.7</v>
      </c>
      <c r="R22" s="35" t="str">
        <f t="shared" si="1"/>
        <v>F</v>
      </c>
      <c r="S22" s="36" t="str">
        <f t="shared" si="2"/>
        <v>Kém</v>
      </c>
      <c r="T22" s="37" t="s">
        <v>546</v>
      </c>
      <c r="U22" s="38" t="s">
        <v>539</v>
      </c>
      <c r="V22" s="3"/>
      <c r="W22" s="25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392</v>
      </c>
      <c r="D23" s="28" t="s">
        <v>393</v>
      </c>
      <c r="E23" s="29" t="s">
        <v>194</v>
      </c>
      <c r="F23" s="30" t="s">
        <v>394</v>
      </c>
      <c r="G23" s="27" t="s">
        <v>80</v>
      </c>
      <c r="H23" s="31">
        <v>9</v>
      </c>
      <c r="I23" s="31">
        <v>8</v>
      </c>
      <c r="J23" s="31">
        <v>6</v>
      </c>
      <c r="K23" s="31" t="s">
        <v>29</v>
      </c>
      <c r="L23" s="39"/>
      <c r="M23" s="39"/>
      <c r="N23" s="39"/>
      <c r="O23" s="99"/>
      <c r="P23" s="33">
        <v>3</v>
      </c>
      <c r="Q23" s="34">
        <f t="shared" si="0"/>
        <v>4.4000000000000004</v>
      </c>
      <c r="R23" s="35" t="str">
        <f t="shared" si="1"/>
        <v>D</v>
      </c>
      <c r="S23" s="36" t="str">
        <f t="shared" si="2"/>
        <v>Trung bình yếu</v>
      </c>
      <c r="T23" s="37" t="str">
        <f t="shared" ref="T23:T54" si="5">+IF(OR($H23=0,$I23=0,$J23=0,$K23=0),"Không đủ ĐKDT","")</f>
        <v/>
      </c>
      <c r="U23" s="38" t="s">
        <v>539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395</v>
      </c>
      <c r="D24" s="28" t="s">
        <v>396</v>
      </c>
      <c r="E24" s="29" t="s">
        <v>194</v>
      </c>
      <c r="F24" s="30" t="s">
        <v>397</v>
      </c>
      <c r="G24" s="27" t="s">
        <v>54</v>
      </c>
      <c r="H24" s="31">
        <v>9</v>
      </c>
      <c r="I24" s="31">
        <v>7</v>
      </c>
      <c r="J24" s="31">
        <v>6</v>
      </c>
      <c r="K24" s="31" t="s">
        <v>29</v>
      </c>
      <c r="L24" s="39"/>
      <c r="M24" s="39"/>
      <c r="N24" s="39"/>
      <c r="O24" s="99"/>
      <c r="P24" s="33">
        <v>0</v>
      </c>
      <c r="Q24" s="34">
        <f t="shared" si="0"/>
        <v>2.2000000000000002</v>
      </c>
      <c r="R24" s="35" t="str">
        <f t="shared" si="1"/>
        <v>F</v>
      </c>
      <c r="S24" s="36" t="str">
        <f t="shared" si="2"/>
        <v>Kém</v>
      </c>
      <c r="T24" s="37" t="str">
        <f t="shared" si="5"/>
        <v/>
      </c>
      <c r="U24" s="38" t="s">
        <v>539</v>
      </c>
      <c r="V24" s="3"/>
      <c r="W24" s="25"/>
      <c r="X24" s="76" t="str">
        <f t="shared" si="4"/>
        <v>Học lại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398</v>
      </c>
      <c r="D25" s="28" t="s">
        <v>122</v>
      </c>
      <c r="E25" s="29" t="s">
        <v>194</v>
      </c>
      <c r="F25" s="30" t="s">
        <v>399</v>
      </c>
      <c r="G25" s="27" t="s">
        <v>52</v>
      </c>
      <c r="H25" s="31">
        <v>0</v>
      </c>
      <c r="I25" s="31">
        <v>0</v>
      </c>
      <c r="J25" s="31">
        <v>1</v>
      </c>
      <c r="K25" s="31" t="s">
        <v>29</v>
      </c>
      <c r="L25" s="39"/>
      <c r="M25" s="39"/>
      <c r="N25" s="39"/>
      <c r="O25" s="99"/>
      <c r="P25" s="33" t="s">
        <v>544</v>
      </c>
      <c r="Q25" s="34">
        <f t="shared" si="0"/>
        <v>0.1</v>
      </c>
      <c r="R25" s="35" t="str">
        <f t="shared" si="1"/>
        <v>F</v>
      </c>
      <c r="S25" s="36" t="str">
        <f t="shared" si="2"/>
        <v>Kém</v>
      </c>
      <c r="T25" s="37" t="str">
        <f t="shared" si="5"/>
        <v>Không đủ ĐKDT</v>
      </c>
      <c r="U25" s="38" t="s">
        <v>539</v>
      </c>
      <c r="V25" s="3"/>
      <c r="W25" s="25"/>
      <c r="X25" s="76" t="str">
        <f t="shared" si="4"/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400</v>
      </c>
      <c r="D26" s="28" t="s">
        <v>401</v>
      </c>
      <c r="E26" s="29" t="s">
        <v>194</v>
      </c>
      <c r="F26" s="30" t="s">
        <v>329</v>
      </c>
      <c r="G26" s="27" t="s">
        <v>53</v>
      </c>
      <c r="H26" s="31">
        <v>8</v>
      </c>
      <c r="I26" s="31">
        <v>9</v>
      </c>
      <c r="J26" s="31">
        <v>9</v>
      </c>
      <c r="K26" s="31" t="s">
        <v>29</v>
      </c>
      <c r="L26" s="39"/>
      <c r="M26" s="39"/>
      <c r="N26" s="39"/>
      <c r="O26" s="99"/>
      <c r="P26" s="33">
        <v>6</v>
      </c>
      <c r="Q26" s="34">
        <f t="shared" si="0"/>
        <v>6.8</v>
      </c>
      <c r="R26" s="35" t="str">
        <f t="shared" si="1"/>
        <v>C+</v>
      </c>
      <c r="S26" s="36" t="str">
        <f t="shared" si="2"/>
        <v>Trung bình</v>
      </c>
      <c r="T26" s="37" t="str">
        <f t="shared" si="5"/>
        <v/>
      </c>
      <c r="U26" s="38" t="s">
        <v>539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402</v>
      </c>
      <c r="D27" s="28" t="s">
        <v>403</v>
      </c>
      <c r="E27" s="29" t="s">
        <v>129</v>
      </c>
      <c r="F27" s="30" t="s">
        <v>60</v>
      </c>
      <c r="G27" s="27" t="s">
        <v>54</v>
      </c>
      <c r="H27" s="31">
        <v>10</v>
      </c>
      <c r="I27" s="31">
        <v>8</v>
      </c>
      <c r="J27" s="31">
        <v>6</v>
      </c>
      <c r="K27" s="31" t="s">
        <v>29</v>
      </c>
      <c r="L27" s="39"/>
      <c r="M27" s="39"/>
      <c r="N27" s="39"/>
      <c r="O27" s="99"/>
      <c r="P27" s="33">
        <v>6.5</v>
      </c>
      <c r="Q27" s="34">
        <f t="shared" si="0"/>
        <v>7</v>
      </c>
      <c r="R27" s="35" t="str">
        <f t="shared" si="1"/>
        <v>B</v>
      </c>
      <c r="S27" s="36" t="str">
        <f t="shared" si="2"/>
        <v>Khá</v>
      </c>
      <c r="T27" s="37" t="str">
        <f t="shared" si="5"/>
        <v/>
      </c>
      <c r="U27" s="38" t="s">
        <v>539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404</v>
      </c>
      <c r="D28" s="28" t="s">
        <v>405</v>
      </c>
      <c r="E28" s="29" t="s">
        <v>129</v>
      </c>
      <c r="F28" s="30" t="s">
        <v>297</v>
      </c>
      <c r="G28" s="27" t="s">
        <v>52</v>
      </c>
      <c r="H28" s="31">
        <v>9</v>
      </c>
      <c r="I28" s="31">
        <v>8</v>
      </c>
      <c r="J28" s="31">
        <v>8</v>
      </c>
      <c r="K28" s="31" t="s">
        <v>29</v>
      </c>
      <c r="L28" s="39"/>
      <c r="M28" s="39"/>
      <c r="N28" s="39"/>
      <c r="O28" s="99"/>
      <c r="P28" s="33">
        <v>3.5</v>
      </c>
      <c r="Q28" s="34">
        <f t="shared" si="0"/>
        <v>5</v>
      </c>
      <c r="R28" s="35" t="str">
        <f t="shared" si="1"/>
        <v>D+</v>
      </c>
      <c r="S28" s="36" t="str">
        <f t="shared" si="2"/>
        <v>Trung bình yếu</v>
      </c>
      <c r="T28" s="37" t="str">
        <f t="shared" si="5"/>
        <v/>
      </c>
      <c r="U28" s="38" t="s">
        <v>539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406</v>
      </c>
      <c r="D29" s="28" t="s">
        <v>61</v>
      </c>
      <c r="E29" s="29" t="s">
        <v>130</v>
      </c>
      <c r="F29" s="30" t="s">
        <v>407</v>
      </c>
      <c r="G29" s="27" t="s">
        <v>54</v>
      </c>
      <c r="H29" s="31">
        <v>10</v>
      </c>
      <c r="I29" s="31">
        <v>8</v>
      </c>
      <c r="J29" s="31">
        <v>7</v>
      </c>
      <c r="K29" s="31" t="s">
        <v>29</v>
      </c>
      <c r="L29" s="39"/>
      <c r="M29" s="39"/>
      <c r="N29" s="39"/>
      <c r="O29" s="99"/>
      <c r="P29" s="33">
        <v>4.5</v>
      </c>
      <c r="Q29" s="34">
        <f t="shared" si="0"/>
        <v>5.7</v>
      </c>
      <c r="R29" s="35" t="str">
        <f t="shared" si="1"/>
        <v>C</v>
      </c>
      <c r="S29" s="36" t="str">
        <f t="shared" si="2"/>
        <v>Trung bình</v>
      </c>
      <c r="T29" s="37" t="str">
        <f t="shared" si="5"/>
        <v/>
      </c>
      <c r="U29" s="38" t="s">
        <v>539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408</v>
      </c>
      <c r="D30" s="28" t="s">
        <v>409</v>
      </c>
      <c r="E30" s="29" t="s">
        <v>65</v>
      </c>
      <c r="F30" s="30" t="s">
        <v>410</v>
      </c>
      <c r="G30" s="27" t="s">
        <v>53</v>
      </c>
      <c r="H30" s="31">
        <v>9</v>
      </c>
      <c r="I30" s="31">
        <v>8</v>
      </c>
      <c r="J30" s="31">
        <v>9</v>
      </c>
      <c r="K30" s="31" t="s">
        <v>29</v>
      </c>
      <c r="L30" s="39"/>
      <c r="M30" s="39"/>
      <c r="N30" s="39"/>
      <c r="O30" s="99"/>
      <c r="P30" s="33">
        <v>5</v>
      </c>
      <c r="Q30" s="34">
        <f t="shared" si="0"/>
        <v>6.1</v>
      </c>
      <c r="R30" s="35" t="str">
        <f t="shared" si="1"/>
        <v>C</v>
      </c>
      <c r="S30" s="36" t="str">
        <f t="shared" si="2"/>
        <v>Trung bình</v>
      </c>
      <c r="T30" s="37" t="str">
        <f t="shared" si="5"/>
        <v/>
      </c>
      <c r="U30" s="38" t="s">
        <v>539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411</v>
      </c>
      <c r="D31" s="28" t="s">
        <v>412</v>
      </c>
      <c r="E31" s="29" t="s">
        <v>68</v>
      </c>
      <c r="F31" s="30" t="s">
        <v>413</v>
      </c>
      <c r="G31" s="27" t="s">
        <v>54</v>
      </c>
      <c r="H31" s="31">
        <v>10</v>
      </c>
      <c r="I31" s="31">
        <v>7</v>
      </c>
      <c r="J31" s="31">
        <v>7</v>
      </c>
      <c r="K31" s="31" t="s">
        <v>29</v>
      </c>
      <c r="L31" s="39"/>
      <c r="M31" s="39"/>
      <c r="N31" s="39"/>
      <c r="O31" s="99"/>
      <c r="P31" s="33">
        <v>9</v>
      </c>
      <c r="Q31" s="34">
        <f t="shared" si="0"/>
        <v>8.6999999999999993</v>
      </c>
      <c r="R31" s="35" t="str">
        <f t="shared" si="1"/>
        <v>A</v>
      </c>
      <c r="S31" s="36" t="str">
        <f t="shared" si="2"/>
        <v>Giỏi</v>
      </c>
      <c r="T31" s="37" t="str">
        <f t="shared" si="5"/>
        <v/>
      </c>
      <c r="U31" s="38" t="s">
        <v>539</v>
      </c>
      <c r="V31" s="3"/>
      <c r="W31" s="25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414</v>
      </c>
      <c r="D32" s="28" t="s">
        <v>415</v>
      </c>
      <c r="E32" s="29" t="s">
        <v>71</v>
      </c>
      <c r="F32" s="30" t="s">
        <v>288</v>
      </c>
      <c r="G32" s="27" t="s">
        <v>54</v>
      </c>
      <c r="H32" s="31">
        <v>0</v>
      </c>
      <c r="I32" s="31">
        <v>0</v>
      </c>
      <c r="J32" s="31">
        <v>1</v>
      </c>
      <c r="K32" s="31" t="s">
        <v>29</v>
      </c>
      <c r="L32" s="39"/>
      <c r="M32" s="39"/>
      <c r="N32" s="39"/>
      <c r="O32" s="99"/>
      <c r="P32" s="33" t="s">
        <v>544</v>
      </c>
      <c r="Q32" s="34">
        <f t="shared" si="0"/>
        <v>0.1</v>
      </c>
      <c r="R32" s="35" t="str">
        <f t="shared" si="1"/>
        <v>F</v>
      </c>
      <c r="S32" s="36" t="str">
        <f t="shared" si="2"/>
        <v>Kém</v>
      </c>
      <c r="T32" s="37" t="str">
        <f t="shared" si="5"/>
        <v>Không đủ ĐKDT</v>
      </c>
      <c r="U32" s="38" t="s">
        <v>539</v>
      </c>
      <c r="V32" s="3"/>
      <c r="W32" s="25"/>
      <c r="X32" s="76" t="str">
        <f t="shared" si="4"/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416</v>
      </c>
      <c r="D33" s="28" t="s">
        <v>104</v>
      </c>
      <c r="E33" s="29" t="s">
        <v>71</v>
      </c>
      <c r="F33" s="30" t="s">
        <v>118</v>
      </c>
      <c r="G33" s="27" t="s">
        <v>54</v>
      </c>
      <c r="H33" s="31">
        <v>10</v>
      </c>
      <c r="I33" s="31">
        <v>8</v>
      </c>
      <c r="J33" s="31">
        <v>6</v>
      </c>
      <c r="K33" s="31" t="s">
        <v>29</v>
      </c>
      <c r="L33" s="39"/>
      <c r="M33" s="39"/>
      <c r="N33" s="39"/>
      <c r="O33" s="99"/>
      <c r="P33" s="33">
        <v>5</v>
      </c>
      <c r="Q33" s="34">
        <f t="shared" si="0"/>
        <v>5.9</v>
      </c>
      <c r="R33" s="35" t="str">
        <f t="shared" si="1"/>
        <v>C</v>
      </c>
      <c r="S33" s="36" t="str">
        <f t="shared" si="2"/>
        <v>Trung bình</v>
      </c>
      <c r="T33" s="37" t="str">
        <f t="shared" si="5"/>
        <v/>
      </c>
      <c r="U33" s="38" t="s">
        <v>539</v>
      </c>
      <c r="V33" s="3"/>
      <c r="W33" s="25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417</v>
      </c>
      <c r="D34" s="28" t="s">
        <v>122</v>
      </c>
      <c r="E34" s="29" t="s">
        <v>71</v>
      </c>
      <c r="F34" s="30" t="s">
        <v>418</v>
      </c>
      <c r="G34" s="27" t="s">
        <v>58</v>
      </c>
      <c r="H34" s="31">
        <v>10</v>
      </c>
      <c r="I34" s="31">
        <v>7</v>
      </c>
      <c r="J34" s="31">
        <v>9</v>
      </c>
      <c r="K34" s="31" t="s">
        <v>29</v>
      </c>
      <c r="L34" s="39"/>
      <c r="M34" s="39"/>
      <c r="N34" s="39"/>
      <c r="O34" s="99"/>
      <c r="P34" s="33">
        <v>7</v>
      </c>
      <c r="Q34" s="34">
        <f t="shared" si="0"/>
        <v>7.5</v>
      </c>
      <c r="R34" s="35" t="str">
        <f t="shared" si="1"/>
        <v>B</v>
      </c>
      <c r="S34" s="36" t="str">
        <f t="shared" si="2"/>
        <v>Khá</v>
      </c>
      <c r="T34" s="37" t="str">
        <f t="shared" si="5"/>
        <v/>
      </c>
      <c r="U34" s="38" t="s">
        <v>539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419</v>
      </c>
      <c r="D35" s="28" t="s">
        <v>97</v>
      </c>
      <c r="E35" s="29" t="s">
        <v>420</v>
      </c>
      <c r="F35" s="30" t="s">
        <v>421</v>
      </c>
      <c r="G35" s="27" t="s">
        <v>52</v>
      </c>
      <c r="H35" s="31">
        <v>9</v>
      </c>
      <c r="I35" s="31">
        <v>9</v>
      </c>
      <c r="J35" s="31">
        <v>8</v>
      </c>
      <c r="K35" s="31" t="s">
        <v>29</v>
      </c>
      <c r="L35" s="39"/>
      <c r="M35" s="39"/>
      <c r="N35" s="39"/>
      <c r="O35" s="99"/>
      <c r="P35" s="33">
        <v>4.5</v>
      </c>
      <c r="Q35" s="34">
        <f t="shared" si="0"/>
        <v>5.8</v>
      </c>
      <c r="R35" s="35" t="str">
        <f t="shared" si="1"/>
        <v>C</v>
      </c>
      <c r="S35" s="36" t="str">
        <f t="shared" si="2"/>
        <v>Trung bình</v>
      </c>
      <c r="T35" s="37" t="str">
        <f t="shared" si="5"/>
        <v/>
      </c>
      <c r="U35" s="38" t="s">
        <v>539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422</v>
      </c>
      <c r="D36" s="28" t="s">
        <v>423</v>
      </c>
      <c r="E36" s="29" t="s">
        <v>74</v>
      </c>
      <c r="F36" s="30" t="s">
        <v>125</v>
      </c>
      <c r="G36" s="27" t="s">
        <v>53</v>
      </c>
      <c r="H36" s="31">
        <v>8</v>
      </c>
      <c r="I36" s="31">
        <v>10</v>
      </c>
      <c r="J36" s="31">
        <v>9</v>
      </c>
      <c r="K36" s="31" t="s">
        <v>29</v>
      </c>
      <c r="L36" s="39"/>
      <c r="M36" s="39"/>
      <c r="N36" s="39"/>
      <c r="O36" s="99"/>
      <c r="P36" s="33">
        <v>6.5</v>
      </c>
      <c r="Q36" s="34">
        <f t="shared" si="0"/>
        <v>7.3</v>
      </c>
      <c r="R36" s="35" t="str">
        <f t="shared" si="1"/>
        <v>B</v>
      </c>
      <c r="S36" s="36" t="str">
        <f t="shared" si="2"/>
        <v>Khá</v>
      </c>
      <c r="T36" s="37" t="str">
        <f t="shared" si="5"/>
        <v/>
      </c>
      <c r="U36" s="38" t="s">
        <v>539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424</v>
      </c>
      <c r="D37" s="28" t="s">
        <v>425</v>
      </c>
      <c r="E37" s="29" t="s">
        <v>74</v>
      </c>
      <c r="F37" s="30" t="s">
        <v>191</v>
      </c>
      <c r="G37" s="27" t="s">
        <v>54</v>
      </c>
      <c r="H37" s="31">
        <v>9</v>
      </c>
      <c r="I37" s="31">
        <v>8</v>
      </c>
      <c r="J37" s="31">
        <v>6</v>
      </c>
      <c r="K37" s="31" t="s">
        <v>29</v>
      </c>
      <c r="L37" s="39"/>
      <c r="M37" s="39"/>
      <c r="N37" s="39"/>
      <c r="O37" s="99"/>
      <c r="P37" s="33">
        <v>6</v>
      </c>
      <c r="Q37" s="34">
        <f t="shared" si="0"/>
        <v>6.5</v>
      </c>
      <c r="R37" s="35" t="str">
        <f t="shared" si="1"/>
        <v>C+</v>
      </c>
      <c r="S37" s="36" t="str">
        <f t="shared" si="2"/>
        <v>Trung bình</v>
      </c>
      <c r="T37" s="37" t="str">
        <f t="shared" si="5"/>
        <v/>
      </c>
      <c r="U37" s="38" t="s">
        <v>539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426</v>
      </c>
      <c r="D38" s="28" t="s">
        <v>427</v>
      </c>
      <c r="E38" s="29" t="s">
        <v>428</v>
      </c>
      <c r="F38" s="30" t="s">
        <v>429</v>
      </c>
      <c r="G38" s="27" t="s">
        <v>52</v>
      </c>
      <c r="H38" s="31">
        <v>10</v>
      </c>
      <c r="I38" s="31">
        <v>8</v>
      </c>
      <c r="J38" s="31">
        <v>7</v>
      </c>
      <c r="K38" s="31" t="s">
        <v>29</v>
      </c>
      <c r="L38" s="39"/>
      <c r="M38" s="39"/>
      <c r="N38" s="39"/>
      <c r="O38" s="99"/>
      <c r="P38" s="33">
        <v>3.5</v>
      </c>
      <c r="Q38" s="34">
        <f t="shared" si="0"/>
        <v>5</v>
      </c>
      <c r="R38" s="35" t="str">
        <f t="shared" si="1"/>
        <v>D+</v>
      </c>
      <c r="S38" s="36" t="str">
        <f t="shared" si="2"/>
        <v>Trung bình yếu</v>
      </c>
      <c r="T38" s="37" t="str">
        <f t="shared" si="5"/>
        <v/>
      </c>
      <c r="U38" s="38" t="s">
        <v>539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430</v>
      </c>
      <c r="D39" s="28" t="s">
        <v>384</v>
      </c>
      <c r="E39" s="29" t="s">
        <v>75</v>
      </c>
      <c r="F39" s="30" t="s">
        <v>431</v>
      </c>
      <c r="G39" s="27" t="s">
        <v>432</v>
      </c>
      <c r="H39" s="31">
        <v>8</v>
      </c>
      <c r="I39" s="31">
        <v>8</v>
      </c>
      <c r="J39" s="31">
        <v>1</v>
      </c>
      <c r="K39" s="31" t="s">
        <v>29</v>
      </c>
      <c r="L39" s="39"/>
      <c r="M39" s="39"/>
      <c r="N39" s="39"/>
      <c r="O39" s="99"/>
      <c r="P39" s="33">
        <v>3</v>
      </c>
      <c r="Q39" s="34">
        <f t="shared" si="0"/>
        <v>3.8</v>
      </c>
      <c r="R39" s="35" t="str">
        <f t="shared" si="1"/>
        <v>F</v>
      </c>
      <c r="S39" s="36" t="str">
        <f t="shared" si="2"/>
        <v>Kém</v>
      </c>
      <c r="T39" s="37" t="str">
        <f t="shared" si="5"/>
        <v/>
      </c>
      <c r="U39" s="38" t="s">
        <v>539</v>
      </c>
      <c r="V39" s="3"/>
      <c r="W39" s="25"/>
      <c r="X39" s="76" t="str">
        <f t="shared" si="4"/>
        <v>Học lại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433</v>
      </c>
      <c r="D40" s="28" t="s">
        <v>120</v>
      </c>
      <c r="E40" s="29" t="s">
        <v>434</v>
      </c>
      <c r="F40" s="30" t="s">
        <v>143</v>
      </c>
      <c r="G40" s="27" t="s">
        <v>53</v>
      </c>
      <c r="H40" s="31">
        <v>9</v>
      </c>
      <c r="I40" s="31">
        <v>9</v>
      </c>
      <c r="J40" s="31">
        <v>7</v>
      </c>
      <c r="K40" s="31" t="s">
        <v>29</v>
      </c>
      <c r="L40" s="39"/>
      <c r="M40" s="39"/>
      <c r="N40" s="39"/>
      <c r="O40" s="99"/>
      <c r="P40" s="33">
        <v>3.5</v>
      </c>
      <c r="Q40" s="34">
        <f t="shared" si="0"/>
        <v>5</v>
      </c>
      <c r="R40" s="35" t="str">
        <f t="shared" si="1"/>
        <v>D+</v>
      </c>
      <c r="S40" s="36" t="str">
        <f t="shared" si="2"/>
        <v>Trung bình yếu</v>
      </c>
      <c r="T40" s="37" t="str">
        <f t="shared" si="5"/>
        <v/>
      </c>
      <c r="U40" s="38" t="s">
        <v>539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435</v>
      </c>
      <c r="D41" s="28" t="s">
        <v>122</v>
      </c>
      <c r="E41" s="29" t="s">
        <v>436</v>
      </c>
      <c r="F41" s="30" t="s">
        <v>437</v>
      </c>
      <c r="G41" s="27" t="s">
        <v>181</v>
      </c>
      <c r="H41" s="31">
        <v>0</v>
      </c>
      <c r="I41" s="31">
        <v>0</v>
      </c>
      <c r="J41" s="31">
        <v>1</v>
      </c>
      <c r="K41" s="31" t="s">
        <v>29</v>
      </c>
      <c r="L41" s="39"/>
      <c r="M41" s="39"/>
      <c r="N41" s="39"/>
      <c r="O41" s="99"/>
      <c r="P41" s="33" t="s">
        <v>544</v>
      </c>
      <c r="Q41" s="34">
        <f t="shared" si="0"/>
        <v>0.1</v>
      </c>
      <c r="R41" s="35" t="str">
        <f t="shared" si="1"/>
        <v>F</v>
      </c>
      <c r="S41" s="36" t="str">
        <f t="shared" si="2"/>
        <v>Kém</v>
      </c>
      <c r="T41" s="37" t="str">
        <f t="shared" si="5"/>
        <v>Không đủ ĐKDT</v>
      </c>
      <c r="U41" s="38" t="s">
        <v>539</v>
      </c>
      <c r="V41" s="3"/>
      <c r="W41" s="25"/>
      <c r="X41" s="76" t="str">
        <f t="shared" si="4"/>
        <v>Học lại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438</v>
      </c>
      <c r="D42" s="28" t="s">
        <v>162</v>
      </c>
      <c r="E42" s="29" t="s">
        <v>137</v>
      </c>
      <c r="F42" s="30" t="s">
        <v>418</v>
      </c>
      <c r="G42" s="27" t="s">
        <v>52</v>
      </c>
      <c r="H42" s="31">
        <v>10</v>
      </c>
      <c r="I42" s="31">
        <v>7</v>
      </c>
      <c r="J42" s="31">
        <v>7</v>
      </c>
      <c r="K42" s="31" t="s">
        <v>29</v>
      </c>
      <c r="L42" s="39"/>
      <c r="M42" s="39"/>
      <c r="N42" s="39"/>
      <c r="O42" s="99"/>
      <c r="P42" s="33">
        <v>2</v>
      </c>
      <c r="Q42" s="34">
        <f t="shared" ref="Q42:Q73" si="6">ROUND(SUMPRODUCT(H42:P42,$H$9:$P$9)/100,1)</f>
        <v>3.8</v>
      </c>
      <c r="R42" s="35" t="str">
        <f t="shared" ref="R42:R73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6" t="str">
        <f t="shared" ref="S42:S73" si="8">IF($Q42&lt;4,"Kém",IF(AND($Q42&gt;=4,$Q42&lt;=5.4),"Trung bình yếu",IF(AND($Q42&gt;=5.5,$Q42&lt;=6.9),"Trung bình",IF(AND($Q42&gt;=7,$Q42&lt;=8.4),"Khá",IF(AND($Q42&gt;=8.5,$Q42&lt;=10),"Giỏi","")))))</f>
        <v>Kém</v>
      </c>
      <c r="T42" s="37" t="str">
        <f t="shared" si="5"/>
        <v/>
      </c>
      <c r="U42" s="38" t="s">
        <v>539</v>
      </c>
      <c r="V42" s="3"/>
      <c r="W42" s="25"/>
      <c r="X42" s="76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439</v>
      </c>
      <c r="D43" s="28" t="s">
        <v>122</v>
      </c>
      <c r="E43" s="29" t="s">
        <v>82</v>
      </c>
      <c r="F43" s="30" t="s">
        <v>440</v>
      </c>
      <c r="G43" s="27" t="s">
        <v>53</v>
      </c>
      <c r="H43" s="31">
        <v>9</v>
      </c>
      <c r="I43" s="31">
        <v>8</v>
      </c>
      <c r="J43" s="31">
        <v>6</v>
      </c>
      <c r="K43" s="31" t="s">
        <v>29</v>
      </c>
      <c r="L43" s="39"/>
      <c r="M43" s="39"/>
      <c r="N43" s="39"/>
      <c r="O43" s="99"/>
      <c r="P43" s="33">
        <v>5</v>
      </c>
      <c r="Q43" s="34">
        <f t="shared" si="6"/>
        <v>5.8</v>
      </c>
      <c r="R43" s="35" t="str">
        <f t="shared" si="7"/>
        <v>C</v>
      </c>
      <c r="S43" s="36" t="str">
        <f t="shared" si="8"/>
        <v>Trung bình</v>
      </c>
      <c r="T43" s="37" t="str">
        <f t="shared" si="5"/>
        <v/>
      </c>
      <c r="U43" s="38" t="s">
        <v>539</v>
      </c>
      <c r="V43" s="3"/>
      <c r="W43" s="25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441</v>
      </c>
      <c r="D44" s="28" t="s">
        <v>442</v>
      </c>
      <c r="E44" s="29" t="s">
        <v>82</v>
      </c>
      <c r="F44" s="30" t="s">
        <v>66</v>
      </c>
      <c r="G44" s="27" t="s">
        <v>54</v>
      </c>
      <c r="H44" s="31">
        <v>8</v>
      </c>
      <c r="I44" s="31">
        <v>7</v>
      </c>
      <c r="J44" s="31">
        <v>6</v>
      </c>
      <c r="K44" s="31" t="s">
        <v>29</v>
      </c>
      <c r="L44" s="39"/>
      <c r="M44" s="39"/>
      <c r="N44" s="39"/>
      <c r="O44" s="99"/>
      <c r="P44" s="33">
        <v>2</v>
      </c>
      <c r="Q44" s="34">
        <f t="shared" si="6"/>
        <v>3.5</v>
      </c>
      <c r="R44" s="35" t="str">
        <f t="shared" si="7"/>
        <v>F</v>
      </c>
      <c r="S44" s="36" t="str">
        <f t="shared" si="8"/>
        <v>Kém</v>
      </c>
      <c r="T44" s="37" t="str">
        <f t="shared" si="5"/>
        <v/>
      </c>
      <c r="U44" s="38" t="s">
        <v>539</v>
      </c>
      <c r="V44" s="3"/>
      <c r="W44" s="25"/>
      <c r="X44" s="76" t="str">
        <f t="shared" si="9"/>
        <v>Học lại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443</v>
      </c>
      <c r="D45" s="28" t="s">
        <v>444</v>
      </c>
      <c r="E45" s="29" t="s">
        <v>83</v>
      </c>
      <c r="F45" s="30" t="s">
        <v>445</v>
      </c>
      <c r="G45" s="27" t="s">
        <v>446</v>
      </c>
      <c r="H45" s="31">
        <v>10</v>
      </c>
      <c r="I45" s="31">
        <v>7</v>
      </c>
      <c r="J45" s="31">
        <v>1</v>
      </c>
      <c r="K45" s="31" t="s">
        <v>29</v>
      </c>
      <c r="L45" s="39"/>
      <c r="M45" s="39"/>
      <c r="N45" s="39"/>
      <c r="O45" s="99"/>
      <c r="P45" s="33">
        <v>2</v>
      </c>
      <c r="Q45" s="34">
        <f t="shared" si="6"/>
        <v>3.2</v>
      </c>
      <c r="R45" s="35" t="str">
        <f t="shared" si="7"/>
        <v>F</v>
      </c>
      <c r="S45" s="36" t="str">
        <f t="shared" si="8"/>
        <v>Kém</v>
      </c>
      <c r="T45" s="37" t="str">
        <f t="shared" si="5"/>
        <v/>
      </c>
      <c r="U45" s="38" t="s">
        <v>539</v>
      </c>
      <c r="V45" s="3"/>
      <c r="W45" s="25"/>
      <c r="X45" s="76" t="str">
        <f t="shared" si="9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447</v>
      </c>
      <c r="D46" s="28" t="s">
        <v>448</v>
      </c>
      <c r="E46" s="29" t="s">
        <v>86</v>
      </c>
      <c r="F46" s="30" t="s">
        <v>449</v>
      </c>
      <c r="G46" s="27" t="s">
        <v>53</v>
      </c>
      <c r="H46" s="31">
        <v>10</v>
      </c>
      <c r="I46" s="31">
        <v>7</v>
      </c>
      <c r="J46" s="31">
        <v>7</v>
      </c>
      <c r="K46" s="31" t="s">
        <v>29</v>
      </c>
      <c r="L46" s="39"/>
      <c r="M46" s="39"/>
      <c r="N46" s="39"/>
      <c r="O46" s="99"/>
      <c r="P46" s="33">
        <v>4.5</v>
      </c>
      <c r="Q46" s="34">
        <f t="shared" si="6"/>
        <v>5.6</v>
      </c>
      <c r="R46" s="35" t="str">
        <f t="shared" si="7"/>
        <v>C</v>
      </c>
      <c r="S46" s="36" t="str">
        <f t="shared" si="8"/>
        <v>Trung bình</v>
      </c>
      <c r="T46" s="37" t="str">
        <f t="shared" si="5"/>
        <v/>
      </c>
      <c r="U46" s="38" t="s">
        <v>540</v>
      </c>
      <c r="V46" s="3"/>
      <c r="W46" s="25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450</v>
      </c>
      <c r="D47" s="28" t="s">
        <v>128</v>
      </c>
      <c r="E47" s="29" t="s">
        <v>86</v>
      </c>
      <c r="F47" s="30" t="s">
        <v>139</v>
      </c>
      <c r="G47" s="27" t="s">
        <v>54</v>
      </c>
      <c r="H47" s="31">
        <v>8</v>
      </c>
      <c r="I47" s="31">
        <v>9</v>
      </c>
      <c r="J47" s="31">
        <v>9</v>
      </c>
      <c r="K47" s="31" t="s">
        <v>29</v>
      </c>
      <c r="L47" s="39"/>
      <c r="M47" s="39"/>
      <c r="N47" s="39"/>
      <c r="O47" s="99"/>
      <c r="P47" s="33">
        <v>4.5</v>
      </c>
      <c r="Q47" s="34">
        <f t="shared" si="6"/>
        <v>5.8</v>
      </c>
      <c r="R47" s="35" t="str">
        <f t="shared" si="7"/>
        <v>C</v>
      </c>
      <c r="S47" s="36" t="str">
        <f t="shared" si="8"/>
        <v>Trung bình</v>
      </c>
      <c r="T47" s="37" t="str">
        <f t="shared" si="5"/>
        <v/>
      </c>
      <c r="U47" s="38" t="s">
        <v>540</v>
      </c>
      <c r="V47" s="3"/>
      <c r="W47" s="25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451</v>
      </c>
      <c r="D48" s="28" t="s">
        <v>452</v>
      </c>
      <c r="E48" s="29" t="s">
        <v>86</v>
      </c>
      <c r="F48" s="30" t="s">
        <v>453</v>
      </c>
      <c r="G48" s="27" t="s">
        <v>54</v>
      </c>
      <c r="H48" s="31">
        <v>9</v>
      </c>
      <c r="I48" s="31">
        <v>9</v>
      </c>
      <c r="J48" s="31">
        <v>6</v>
      </c>
      <c r="K48" s="31" t="s">
        <v>29</v>
      </c>
      <c r="L48" s="39"/>
      <c r="M48" s="39"/>
      <c r="N48" s="39"/>
      <c r="O48" s="99"/>
      <c r="P48" s="33">
        <v>5</v>
      </c>
      <c r="Q48" s="34">
        <f t="shared" si="6"/>
        <v>5.9</v>
      </c>
      <c r="R48" s="35" t="str">
        <f t="shared" si="7"/>
        <v>C</v>
      </c>
      <c r="S48" s="36" t="str">
        <f t="shared" si="8"/>
        <v>Trung bình</v>
      </c>
      <c r="T48" s="37" t="str">
        <f t="shared" si="5"/>
        <v/>
      </c>
      <c r="U48" s="38" t="s">
        <v>540</v>
      </c>
      <c r="V48" s="3"/>
      <c r="W48" s="25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454</v>
      </c>
      <c r="D49" s="28" t="s">
        <v>124</v>
      </c>
      <c r="E49" s="29" t="s">
        <v>86</v>
      </c>
      <c r="F49" s="30" t="s">
        <v>455</v>
      </c>
      <c r="G49" s="27" t="s">
        <v>52</v>
      </c>
      <c r="H49" s="31">
        <v>9</v>
      </c>
      <c r="I49" s="31">
        <v>8</v>
      </c>
      <c r="J49" s="31">
        <v>7</v>
      </c>
      <c r="K49" s="31" t="s">
        <v>29</v>
      </c>
      <c r="L49" s="39"/>
      <c r="M49" s="39"/>
      <c r="N49" s="39"/>
      <c r="O49" s="99"/>
      <c r="P49" s="33">
        <v>1</v>
      </c>
      <c r="Q49" s="34">
        <f t="shared" si="6"/>
        <v>3.1</v>
      </c>
      <c r="R49" s="35" t="str">
        <f t="shared" si="7"/>
        <v>F</v>
      </c>
      <c r="S49" s="36" t="str">
        <f t="shared" si="8"/>
        <v>Kém</v>
      </c>
      <c r="T49" s="37" t="str">
        <f t="shared" si="5"/>
        <v/>
      </c>
      <c r="U49" s="38" t="s">
        <v>540</v>
      </c>
      <c r="V49" s="3"/>
      <c r="W49" s="25"/>
      <c r="X49" s="76" t="str">
        <f t="shared" si="9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456</v>
      </c>
      <c r="D50" s="28" t="s">
        <v>457</v>
      </c>
      <c r="E50" s="29" t="s">
        <v>458</v>
      </c>
      <c r="F50" s="30" t="s">
        <v>459</v>
      </c>
      <c r="G50" s="27" t="s">
        <v>52</v>
      </c>
      <c r="H50" s="31">
        <v>9</v>
      </c>
      <c r="I50" s="31">
        <v>9</v>
      </c>
      <c r="J50" s="31">
        <v>8</v>
      </c>
      <c r="K50" s="31" t="s">
        <v>29</v>
      </c>
      <c r="L50" s="39"/>
      <c r="M50" s="39"/>
      <c r="N50" s="39"/>
      <c r="O50" s="99"/>
      <c r="P50" s="33">
        <v>1</v>
      </c>
      <c r="Q50" s="34">
        <f t="shared" si="6"/>
        <v>3.3</v>
      </c>
      <c r="R50" s="35" t="str">
        <f t="shared" si="7"/>
        <v>F</v>
      </c>
      <c r="S50" s="36" t="str">
        <f t="shared" si="8"/>
        <v>Kém</v>
      </c>
      <c r="T50" s="37" t="str">
        <f t="shared" si="5"/>
        <v/>
      </c>
      <c r="U50" s="38" t="s">
        <v>540</v>
      </c>
      <c r="V50" s="3"/>
      <c r="W50" s="25"/>
      <c r="X50" s="76" t="str">
        <f t="shared" si="9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460</v>
      </c>
      <c r="D51" s="28" t="s">
        <v>122</v>
      </c>
      <c r="E51" s="29" t="s">
        <v>142</v>
      </c>
      <c r="F51" s="30" t="s">
        <v>156</v>
      </c>
      <c r="G51" s="27" t="s">
        <v>52</v>
      </c>
      <c r="H51" s="31">
        <v>9</v>
      </c>
      <c r="I51" s="31">
        <v>8</v>
      </c>
      <c r="J51" s="31">
        <v>8</v>
      </c>
      <c r="K51" s="31" t="s">
        <v>29</v>
      </c>
      <c r="L51" s="39"/>
      <c r="M51" s="39"/>
      <c r="N51" s="39"/>
      <c r="O51" s="99"/>
      <c r="P51" s="33">
        <v>4</v>
      </c>
      <c r="Q51" s="34">
        <f t="shared" si="6"/>
        <v>5.3</v>
      </c>
      <c r="R51" s="35" t="str">
        <f t="shared" si="7"/>
        <v>D+</v>
      </c>
      <c r="S51" s="36" t="str">
        <f t="shared" si="8"/>
        <v>Trung bình yếu</v>
      </c>
      <c r="T51" s="37" t="str">
        <f t="shared" si="5"/>
        <v/>
      </c>
      <c r="U51" s="38" t="s">
        <v>540</v>
      </c>
      <c r="V51" s="3"/>
      <c r="W51" s="25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461</v>
      </c>
      <c r="D52" s="28" t="s">
        <v>462</v>
      </c>
      <c r="E52" s="29" t="s">
        <v>463</v>
      </c>
      <c r="F52" s="30" t="s">
        <v>195</v>
      </c>
      <c r="G52" s="27" t="s">
        <v>58</v>
      </c>
      <c r="H52" s="31">
        <v>9</v>
      </c>
      <c r="I52" s="31">
        <v>10</v>
      </c>
      <c r="J52" s="31">
        <v>8</v>
      </c>
      <c r="K52" s="31" t="s">
        <v>29</v>
      </c>
      <c r="L52" s="39"/>
      <c r="M52" s="39"/>
      <c r="N52" s="39"/>
      <c r="O52" s="99"/>
      <c r="P52" s="33">
        <v>4</v>
      </c>
      <c r="Q52" s="34">
        <f t="shared" si="6"/>
        <v>5.5</v>
      </c>
      <c r="R52" s="35" t="str">
        <f t="shared" si="7"/>
        <v>C</v>
      </c>
      <c r="S52" s="36" t="str">
        <f t="shared" si="8"/>
        <v>Trung bình</v>
      </c>
      <c r="T52" s="37" t="str">
        <f t="shared" si="5"/>
        <v/>
      </c>
      <c r="U52" s="38" t="s">
        <v>540</v>
      </c>
      <c r="V52" s="3"/>
      <c r="W52" s="25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464</v>
      </c>
      <c r="D53" s="28" t="s">
        <v>158</v>
      </c>
      <c r="E53" s="29" t="s">
        <v>95</v>
      </c>
      <c r="F53" s="30" t="s">
        <v>465</v>
      </c>
      <c r="G53" s="27" t="s">
        <v>54</v>
      </c>
      <c r="H53" s="31">
        <v>10</v>
      </c>
      <c r="I53" s="31">
        <v>8</v>
      </c>
      <c r="J53" s="31">
        <v>7</v>
      </c>
      <c r="K53" s="31" t="s">
        <v>29</v>
      </c>
      <c r="L53" s="39"/>
      <c r="M53" s="39"/>
      <c r="N53" s="39"/>
      <c r="O53" s="99"/>
      <c r="P53" s="33">
        <v>2.5</v>
      </c>
      <c r="Q53" s="34">
        <f t="shared" si="6"/>
        <v>4.3</v>
      </c>
      <c r="R53" s="35" t="str">
        <f t="shared" si="7"/>
        <v>D</v>
      </c>
      <c r="S53" s="36" t="str">
        <f t="shared" si="8"/>
        <v>Trung bình yếu</v>
      </c>
      <c r="T53" s="37" t="str">
        <f t="shared" si="5"/>
        <v/>
      </c>
      <c r="U53" s="38" t="s">
        <v>540</v>
      </c>
      <c r="V53" s="3"/>
      <c r="W53" s="25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466</v>
      </c>
      <c r="D54" s="28" t="s">
        <v>467</v>
      </c>
      <c r="E54" s="29" t="s">
        <v>468</v>
      </c>
      <c r="F54" s="30" t="s">
        <v>469</v>
      </c>
      <c r="G54" s="27" t="s">
        <v>53</v>
      </c>
      <c r="H54" s="31">
        <v>9</v>
      </c>
      <c r="I54" s="31">
        <v>9</v>
      </c>
      <c r="J54" s="31">
        <v>6</v>
      </c>
      <c r="K54" s="31" t="s">
        <v>29</v>
      </c>
      <c r="L54" s="39"/>
      <c r="M54" s="39"/>
      <c r="N54" s="39"/>
      <c r="O54" s="99"/>
      <c r="P54" s="33">
        <v>4.5</v>
      </c>
      <c r="Q54" s="34">
        <f t="shared" si="6"/>
        <v>5.6</v>
      </c>
      <c r="R54" s="35" t="str">
        <f t="shared" si="7"/>
        <v>C</v>
      </c>
      <c r="S54" s="36" t="str">
        <f t="shared" si="8"/>
        <v>Trung bình</v>
      </c>
      <c r="T54" s="37" t="str">
        <f t="shared" si="5"/>
        <v/>
      </c>
      <c r="U54" s="38" t="s">
        <v>540</v>
      </c>
      <c r="V54" s="3"/>
      <c r="W54" s="25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470</v>
      </c>
      <c r="D55" s="28" t="s">
        <v>471</v>
      </c>
      <c r="E55" s="29" t="s">
        <v>98</v>
      </c>
      <c r="F55" s="30" t="s">
        <v>472</v>
      </c>
      <c r="G55" s="27" t="s">
        <v>53</v>
      </c>
      <c r="H55" s="31">
        <v>8</v>
      </c>
      <c r="I55" s="31">
        <v>8</v>
      </c>
      <c r="J55" s="31">
        <v>6</v>
      </c>
      <c r="K55" s="31" t="s">
        <v>29</v>
      </c>
      <c r="L55" s="39"/>
      <c r="M55" s="39"/>
      <c r="N55" s="39"/>
      <c r="O55" s="99"/>
      <c r="P55" s="33">
        <v>3</v>
      </c>
      <c r="Q55" s="34">
        <f t="shared" si="6"/>
        <v>4.3</v>
      </c>
      <c r="R55" s="35" t="str">
        <f t="shared" si="7"/>
        <v>D</v>
      </c>
      <c r="S55" s="36" t="str">
        <f t="shared" si="8"/>
        <v>Trung bình yếu</v>
      </c>
      <c r="T55" s="37" t="str">
        <f t="shared" ref="T55:T77" si="10">+IF(OR($H55=0,$I55=0,$J55=0,$K55=0),"Không đủ ĐKDT","")</f>
        <v/>
      </c>
      <c r="U55" s="38" t="s">
        <v>540</v>
      </c>
      <c r="V55" s="3"/>
      <c r="W55" s="25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473</v>
      </c>
      <c r="D56" s="28" t="s">
        <v>474</v>
      </c>
      <c r="E56" s="29" t="s">
        <v>101</v>
      </c>
      <c r="F56" s="30" t="s">
        <v>475</v>
      </c>
      <c r="G56" s="27" t="s">
        <v>58</v>
      </c>
      <c r="H56" s="31">
        <v>8</v>
      </c>
      <c r="I56" s="31">
        <v>7</v>
      </c>
      <c r="J56" s="31">
        <v>8</v>
      </c>
      <c r="K56" s="31" t="s">
        <v>29</v>
      </c>
      <c r="L56" s="39"/>
      <c r="M56" s="39"/>
      <c r="N56" s="39"/>
      <c r="O56" s="99"/>
      <c r="P56" s="33">
        <v>2.5</v>
      </c>
      <c r="Q56" s="34">
        <f t="shared" si="6"/>
        <v>4.0999999999999996</v>
      </c>
      <c r="R56" s="35" t="str">
        <f t="shared" si="7"/>
        <v>D</v>
      </c>
      <c r="S56" s="36" t="str">
        <f t="shared" si="8"/>
        <v>Trung bình yếu</v>
      </c>
      <c r="T56" s="37" t="str">
        <f t="shared" si="10"/>
        <v/>
      </c>
      <c r="U56" s="38" t="s">
        <v>540</v>
      </c>
      <c r="V56" s="3"/>
      <c r="W56" s="25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476</v>
      </c>
      <c r="D57" s="28" t="s">
        <v>122</v>
      </c>
      <c r="E57" s="29" t="s">
        <v>144</v>
      </c>
      <c r="F57" s="30" t="s">
        <v>477</v>
      </c>
      <c r="G57" s="27" t="s">
        <v>54</v>
      </c>
      <c r="H57" s="31">
        <v>8</v>
      </c>
      <c r="I57" s="31">
        <v>9</v>
      </c>
      <c r="J57" s="31">
        <v>6</v>
      </c>
      <c r="K57" s="31" t="s">
        <v>29</v>
      </c>
      <c r="L57" s="39"/>
      <c r="M57" s="39"/>
      <c r="N57" s="39"/>
      <c r="O57" s="99"/>
      <c r="P57" s="33">
        <v>3.5</v>
      </c>
      <c r="Q57" s="34">
        <f t="shared" si="6"/>
        <v>4.8</v>
      </c>
      <c r="R57" s="35" t="str">
        <f t="shared" si="7"/>
        <v>D</v>
      </c>
      <c r="S57" s="36" t="str">
        <f t="shared" si="8"/>
        <v>Trung bình yếu</v>
      </c>
      <c r="T57" s="37" t="str">
        <f t="shared" si="10"/>
        <v/>
      </c>
      <c r="U57" s="38" t="s">
        <v>540</v>
      </c>
      <c r="V57" s="3"/>
      <c r="W57" s="25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478</v>
      </c>
      <c r="D58" s="28" t="s">
        <v>479</v>
      </c>
      <c r="E58" s="29" t="s">
        <v>145</v>
      </c>
      <c r="F58" s="30" t="s">
        <v>480</v>
      </c>
      <c r="G58" s="27" t="s">
        <v>112</v>
      </c>
      <c r="H58" s="31">
        <v>9</v>
      </c>
      <c r="I58" s="31">
        <v>9</v>
      </c>
      <c r="J58" s="31">
        <v>8</v>
      </c>
      <c r="K58" s="31" t="s">
        <v>29</v>
      </c>
      <c r="L58" s="39"/>
      <c r="M58" s="39"/>
      <c r="N58" s="39"/>
      <c r="O58" s="99"/>
      <c r="P58" s="33">
        <v>3.5</v>
      </c>
      <c r="Q58" s="34">
        <f t="shared" si="6"/>
        <v>5.0999999999999996</v>
      </c>
      <c r="R58" s="35" t="str">
        <f t="shared" si="7"/>
        <v>D+</v>
      </c>
      <c r="S58" s="36" t="str">
        <f t="shared" si="8"/>
        <v>Trung bình yếu</v>
      </c>
      <c r="T58" s="37" t="str">
        <f t="shared" si="10"/>
        <v/>
      </c>
      <c r="U58" s="38" t="s">
        <v>540</v>
      </c>
      <c r="V58" s="3"/>
      <c r="W58" s="25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481</v>
      </c>
      <c r="D59" s="28" t="s">
        <v>482</v>
      </c>
      <c r="E59" s="29" t="s">
        <v>483</v>
      </c>
      <c r="F59" s="30" t="s">
        <v>484</v>
      </c>
      <c r="G59" s="27" t="s">
        <v>485</v>
      </c>
      <c r="H59" s="31">
        <v>0</v>
      </c>
      <c r="I59" s="31">
        <v>0</v>
      </c>
      <c r="J59" s="31">
        <v>1</v>
      </c>
      <c r="K59" s="31" t="s">
        <v>29</v>
      </c>
      <c r="L59" s="39"/>
      <c r="M59" s="39"/>
      <c r="N59" s="39"/>
      <c r="O59" s="99"/>
      <c r="P59" s="33" t="s">
        <v>544</v>
      </c>
      <c r="Q59" s="34">
        <f t="shared" si="6"/>
        <v>0.1</v>
      </c>
      <c r="R59" s="35" t="str">
        <f t="shared" si="7"/>
        <v>F</v>
      </c>
      <c r="S59" s="36" t="str">
        <f t="shared" si="8"/>
        <v>Kém</v>
      </c>
      <c r="T59" s="37" t="str">
        <f t="shared" si="10"/>
        <v>Không đủ ĐKDT</v>
      </c>
      <c r="U59" s="38" t="s">
        <v>540</v>
      </c>
      <c r="V59" s="3"/>
      <c r="W59" s="25"/>
      <c r="X59" s="76" t="str">
        <f t="shared" si="9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486</v>
      </c>
      <c r="D60" s="28" t="s">
        <v>162</v>
      </c>
      <c r="E60" s="29" t="s">
        <v>105</v>
      </c>
      <c r="F60" s="30" t="s">
        <v>487</v>
      </c>
      <c r="G60" s="27" t="s">
        <v>54</v>
      </c>
      <c r="H60" s="31">
        <v>10</v>
      </c>
      <c r="I60" s="31">
        <v>8</v>
      </c>
      <c r="J60" s="31">
        <v>7</v>
      </c>
      <c r="K60" s="31" t="s">
        <v>29</v>
      </c>
      <c r="L60" s="39"/>
      <c r="M60" s="39"/>
      <c r="N60" s="39"/>
      <c r="O60" s="99"/>
      <c r="P60" s="33">
        <v>5</v>
      </c>
      <c r="Q60" s="34">
        <f t="shared" si="6"/>
        <v>6</v>
      </c>
      <c r="R60" s="35" t="str">
        <f t="shared" si="7"/>
        <v>C</v>
      </c>
      <c r="S60" s="36" t="str">
        <f t="shared" si="8"/>
        <v>Trung bình</v>
      </c>
      <c r="T60" s="37" t="str">
        <f t="shared" si="10"/>
        <v/>
      </c>
      <c r="U60" s="38" t="s">
        <v>540</v>
      </c>
      <c r="V60" s="3"/>
      <c r="W60" s="25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488</v>
      </c>
      <c r="D61" s="28" t="s">
        <v>489</v>
      </c>
      <c r="E61" s="29" t="s">
        <v>109</v>
      </c>
      <c r="F61" s="30" t="s">
        <v>490</v>
      </c>
      <c r="G61" s="27" t="s">
        <v>54</v>
      </c>
      <c r="H61" s="31">
        <v>10</v>
      </c>
      <c r="I61" s="31">
        <v>8</v>
      </c>
      <c r="J61" s="31">
        <v>6</v>
      </c>
      <c r="K61" s="31" t="s">
        <v>29</v>
      </c>
      <c r="L61" s="39"/>
      <c r="M61" s="39"/>
      <c r="N61" s="39"/>
      <c r="O61" s="99"/>
      <c r="P61" s="33">
        <v>2.5</v>
      </c>
      <c r="Q61" s="34">
        <f t="shared" si="6"/>
        <v>4.2</v>
      </c>
      <c r="R61" s="35" t="str">
        <f t="shared" si="7"/>
        <v>D</v>
      </c>
      <c r="S61" s="36" t="str">
        <f t="shared" si="8"/>
        <v>Trung bình yếu</v>
      </c>
      <c r="T61" s="37" t="str">
        <f t="shared" si="10"/>
        <v/>
      </c>
      <c r="U61" s="38" t="s">
        <v>540</v>
      </c>
      <c r="V61" s="3"/>
      <c r="W61" s="25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491</v>
      </c>
      <c r="D62" s="28" t="s">
        <v>283</v>
      </c>
      <c r="E62" s="29" t="s">
        <v>111</v>
      </c>
      <c r="F62" s="30" t="s">
        <v>492</v>
      </c>
      <c r="G62" s="27" t="s">
        <v>493</v>
      </c>
      <c r="H62" s="31">
        <v>9</v>
      </c>
      <c r="I62" s="31">
        <v>7</v>
      </c>
      <c r="J62" s="31">
        <v>9</v>
      </c>
      <c r="K62" s="31" t="s">
        <v>29</v>
      </c>
      <c r="L62" s="39"/>
      <c r="M62" s="39"/>
      <c r="N62" s="39"/>
      <c r="O62" s="99"/>
      <c r="P62" s="33">
        <v>2.5</v>
      </c>
      <c r="Q62" s="34">
        <f t="shared" si="6"/>
        <v>4.3</v>
      </c>
      <c r="R62" s="35" t="str">
        <f t="shared" si="7"/>
        <v>D</v>
      </c>
      <c r="S62" s="36" t="str">
        <f t="shared" si="8"/>
        <v>Trung bình yếu</v>
      </c>
      <c r="T62" s="37" t="str">
        <f t="shared" si="10"/>
        <v/>
      </c>
      <c r="U62" s="38" t="s">
        <v>540</v>
      </c>
      <c r="V62" s="3"/>
      <c r="W62" s="25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494</v>
      </c>
      <c r="D63" s="28" t="s">
        <v>495</v>
      </c>
      <c r="E63" s="29" t="s">
        <v>496</v>
      </c>
      <c r="F63" s="30" t="s">
        <v>138</v>
      </c>
      <c r="G63" s="27" t="s">
        <v>52</v>
      </c>
      <c r="H63" s="31">
        <v>10</v>
      </c>
      <c r="I63" s="31">
        <v>9</v>
      </c>
      <c r="J63" s="31">
        <v>7</v>
      </c>
      <c r="K63" s="31" t="s">
        <v>29</v>
      </c>
      <c r="L63" s="39"/>
      <c r="M63" s="39"/>
      <c r="N63" s="39"/>
      <c r="O63" s="99"/>
      <c r="P63" s="33">
        <v>4.5</v>
      </c>
      <c r="Q63" s="34">
        <f t="shared" si="6"/>
        <v>5.8</v>
      </c>
      <c r="R63" s="35" t="str">
        <f t="shared" si="7"/>
        <v>C</v>
      </c>
      <c r="S63" s="36" t="str">
        <f t="shared" si="8"/>
        <v>Trung bình</v>
      </c>
      <c r="T63" s="37" t="str">
        <f t="shared" si="10"/>
        <v/>
      </c>
      <c r="U63" s="38" t="s">
        <v>540</v>
      </c>
      <c r="V63" s="3"/>
      <c r="W63" s="25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497</v>
      </c>
      <c r="D64" s="28" t="s">
        <v>498</v>
      </c>
      <c r="E64" s="29" t="s">
        <v>499</v>
      </c>
      <c r="F64" s="30" t="s">
        <v>500</v>
      </c>
      <c r="G64" s="27" t="s">
        <v>135</v>
      </c>
      <c r="H64" s="31">
        <v>10</v>
      </c>
      <c r="I64" s="31">
        <v>8</v>
      </c>
      <c r="J64" s="31">
        <v>7</v>
      </c>
      <c r="K64" s="31" t="s">
        <v>29</v>
      </c>
      <c r="L64" s="39"/>
      <c r="M64" s="39"/>
      <c r="N64" s="39"/>
      <c r="O64" s="99"/>
      <c r="P64" s="33">
        <v>4</v>
      </c>
      <c r="Q64" s="34">
        <f t="shared" si="6"/>
        <v>5.3</v>
      </c>
      <c r="R64" s="35" t="str">
        <f t="shared" si="7"/>
        <v>D+</v>
      </c>
      <c r="S64" s="36" t="str">
        <f t="shared" si="8"/>
        <v>Trung bình yếu</v>
      </c>
      <c r="T64" s="37" t="str">
        <f t="shared" si="10"/>
        <v/>
      </c>
      <c r="U64" s="38" t="s">
        <v>540</v>
      </c>
      <c r="V64" s="3"/>
      <c r="W64" s="25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2:39" ht="30" customHeight="1">
      <c r="B65" s="26">
        <v>56</v>
      </c>
      <c r="C65" s="27" t="s">
        <v>501</v>
      </c>
      <c r="D65" s="28" t="s">
        <v>338</v>
      </c>
      <c r="E65" s="29" t="s">
        <v>148</v>
      </c>
      <c r="F65" s="30" t="s">
        <v>329</v>
      </c>
      <c r="G65" s="27" t="s">
        <v>53</v>
      </c>
      <c r="H65" s="31">
        <v>8</v>
      </c>
      <c r="I65" s="31">
        <v>10</v>
      </c>
      <c r="J65" s="31">
        <v>9</v>
      </c>
      <c r="K65" s="31" t="s">
        <v>29</v>
      </c>
      <c r="L65" s="39"/>
      <c r="M65" s="39"/>
      <c r="N65" s="39"/>
      <c r="O65" s="99"/>
      <c r="P65" s="33">
        <v>9</v>
      </c>
      <c r="Q65" s="34">
        <f t="shared" si="6"/>
        <v>9</v>
      </c>
      <c r="R65" s="35" t="str">
        <f t="shared" si="7"/>
        <v>A+</v>
      </c>
      <c r="S65" s="36" t="str">
        <f t="shared" si="8"/>
        <v>Giỏi</v>
      </c>
      <c r="T65" s="37" t="str">
        <f t="shared" si="10"/>
        <v/>
      </c>
      <c r="U65" s="38" t="s">
        <v>540</v>
      </c>
      <c r="V65" s="3"/>
      <c r="W65" s="25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2:39" ht="30" customHeight="1">
      <c r="B66" s="26">
        <v>57</v>
      </c>
      <c r="C66" s="27" t="s">
        <v>502</v>
      </c>
      <c r="D66" s="28" t="s">
        <v>67</v>
      </c>
      <c r="E66" s="29" t="s">
        <v>148</v>
      </c>
      <c r="F66" s="30" t="s">
        <v>503</v>
      </c>
      <c r="G66" s="27" t="s">
        <v>58</v>
      </c>
      <c r="H66" s="31">
        <v>9</v>
      </c>
      <c r="I66" s="31">
        <v>10</v>
      </c>
      <c r="J66" s="31">
        <v>7</v>
      </c>
      <c r="K66" s="31" t="s">
        <v>29</v>
      </c>
      <c r="L66" s="39"/>
      <c r="M66" s="39"/>
      <c r="N66" s="39"/>
      <c r="O66" s="99"/>
      <c r="P66" s="33">
        <v>4</v>
      </c>
      <c r="Q66" s="34">
        <f t="shared" si="6"/>
        <v>5.4</v>
      </c>
      <c r="R66" s="35" t="str">
        <f t="shared" si="7"/>
        <v>D+</v>
      </c>
      <c r="S66" s="36" t="str">
        <f t="shared" si="8"/>
        <v>Trung bình yếu</v>
      </c>
      <c r="T66" s="37" t="str">
        <f t="shared" si="10"/>
        <v/>
      </c>
      <c r="U66" s="38" t="s">
        <v>540</v>
      </c>
      <c r="V66" s="3"/>
      <c r="W66" s="25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2:39" ht="30" customHeight="1">
      <c r="B67" s="26">
        <v>58</v>
      </c>
      <c r="C67" s="27" t="s">
        <v>504</v>
      </c>
      <c r="D67" s="28" t="s">
        <v>505</v>
      </c>
      <c r="E67" s="29" t="s">
        <v>150</v>
      </c>
      <c r="F67" s="30" t="s">
        <v>51</v>
      </c>
      <c r="G67" s="27" t="s">
        <v>52</v>
      </c>
      <c r="H67" s="31">
        <v>9</v>
      </c>
      <c r="I67" s="31">
        <v>8</v>
      </c>
      <c r="J67" s="31">
        <v>6</v>
      </c>
      <c r="K67" s="31" t="s">
        <v>29</v>
      </c>
      <c r="L67" s="39"/>
      <c r="M67" s="39"/>
      <c r="N67" s="39"/>
      <c r="O67" s="99"/>
      <c r="P67" s="33">
        <v>4.5</v>
      </c>
      <c r="Q67" s="34">
        <f t="shared" si="6"/>
        <v>5.5</v>
      </c>
      <c r="R67" s="35" t="str">
        <f t="shared" si="7"/>
        <v>C</v>
      </c>
      <c r="S67" s="36" t="str">
        <f t="shared" si="8"/>
        <v>Trung bình</v>
      </c>
      <c r="T67" s="37" t="str">
        <f t="shared" si="10"/>
        <v/>
      </c>
      <c r="U67" s="38" t="s">
        <v>540</v>
      </c>
      <c r="V67" s="3"/>
      <c r="W67" s="25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2:39" ht="30" customHeight="1">
      <c r="B68" s="26">
        <v>59</v>
      </c>
      <c r="C68" s="27" t="s">
        <v>506</v>
      </c>
      <c r="D68" s="28" t="s">
        <v>122</v>
      </c>
      <c r="E68" s="29" t="s">
        <v>150</v>
      </c>
      <c r="F68" s="30" t="s">
        <v>140</v>
      </c>
      <c r="G68" s="27" t="s">
        <v>53</v>
      </c>
      <c r="H68" s="31">
        <v>9</v>
      </c>
      <c r="I68" s="31">
        <v>8</v>
      </c>
      <c r="J68" s="31">
        <v>8</v>
      </c>
      <c r="K68" s="31" t="s">
        <v>29</v>
      </c>
      <c r="L68" s="39"/>
      <c r="M68" s="39"/>
      <c r="N68" s="39"/>
      <c r="O68" s="99"/>
      <c r="P68" s="33">
        <v>4</v>
      </c>
      <c r="Q68" s="34">
        <f t="shared" si="6"/>
        <v>5.3</v>
      </c>
      <c r="R68" s="35" t="str">
        <f t="shared" si="7"/>
        <v>D+</v>
      </c>
      <c r="S68" s="36" t="str">
        <f t="shared" si="8"/>
        <v>Trung bình yếu</v>
      </c>
      <c r="T68" s="37" t="str">
        <f t="shared" si="10"/>
        <v/>
      </c>
      <c r="U68" s="38" t="s">
        <v>540</v>
      </c>
      <c r="V68" s="3"/>
      <c r="W68" s="25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2:39" ht="30" customHeight="1">
      <c r="B69" s="26">
        <v>60</v>
      </c>
      <c r="C69" s="27" t="s">
        <v>507</v>
      </c>
      <c r="D69" s="28" t="s">
        <v>115</v>
      </c>
      <c r="E69" s="29" t="s">
        <v>151</v>
      </c>
      <c r="F69" s="30" t="s">
        <v>508</v>
      </c>
      <c r="G69" s="27" t="s">
        <v>58</v>
      </c>
      <c r="H69" s="31">
        <v>10</v>
      </c>
      <c r="I69" s="31">
        <v>9</v>
      </c>
      <c r="J69" s="31">
        <v>6</v>
      </c>
      <c r="K69" s="31" t="s">
        <v>29</v>
      </c>
      <c r="L69" s="39"/>
      <c r="M69" s="39"/>
      <c r="N69" s="39"/>
      <c r="O69" s="99"/>
      <c r="P69" s="33">
        <v>1.5</v>
      </c>
      <c r="Q69" s="34">
        <f t="shared" si="6"/>
        <v>3.6</v>
      </c>
      <c r="R69" s="35" t="str">
        <f t="shared" si="7"/>
        <v>F</v>
      </c>
      <c r="S69" s="36" t="str">
        <f t="shared" si="8"/>
        <v>Kém</v>
      </c>
      <c r="T69" s="37" t="str">
        <f t="shared" si="10"/>
        <v/>
      </c>
      <c r="U69" s="38" t="s">
        <v>540</v>
      </c>
      <c r="V69" s="3"/>
      <c r="W69" s="25"/>
      <c r="X69" s="76" t="str">
        <f t="shared" si="9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2:39" ht="30" customHeight="1">
      <c r="B70" s="26">
        <v>61</v>
      </c>
      <c r="C70" s="27" t="s">
        <v>509</v>
      </c>
      <c r="D70" s="28" t="s">
        <v>510</v>
      </c>
      <c r="E70" s="29" t="s">
        <v>152</v>
      </c>
      <c r="F70" s="30" t="s">
        <v>511</v>
      </c>
      <c r="G70" s="27" t="s">
        <v>512</v>
      </c>
      <c r="H70" s="31">
        <v>10</v>
      </c>
      <c r="I70" s="31">
        <v>7</v>
      </c>
      <c r="J70" s="31">
        <v>8</v>
      </c>
      <c r="K70" s="31" t="s">
        <v>29</v>
      </c>
      <c r="L70" s="39"/>
      <c r="M70" s="39"/>
      <c r="N70" s="39"/>
      <c r="O70" s="99"/>
      <c r="P70" s="33">
        <v>6</v>
      </c>
      <c r="Q70" s="34">
        <f t="shared" si="6"/>
        <v>6.7</v>
      </c>
      <c r="R70" s="35" t="str">
        <f t="shared" si="7"/>
        <v>C+</v>
      </c>
      <c r="S70" s="36" t="str">
        <f t="shared" si="8"/>
        <v>Trung bình</v>
      </c>
      <c r="T70" s="37" t="str">
        <f t="shared" si="10"/>
        <v/>
      </c>
      <c r="U70" s="38" t="s">
        <v>540</v>
      </c>
      <c r="V70" s="3"/>
      <c r="W70" s="25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2:39" ht="30" customHeight="1">
      <c r="B71" s="26">
        <v>62</v>
      </c>
      <c r="C71" s="27" t="s">
        <v>513</v>
      </c>
      <c r="D71" s="28" t="s">
        <v>188</v>
      </c>
      <c r="E71" s="29" t="s">
        <v>152</v>
      </c>
      <c r="F71" s="30" t="s">
        <v>514</v>
      </c>
      <c r="G71" s="27" t="s">
        <v>54</v>
      </c>
      <c r="H71" s="31">
        <v>10</v>
      </c>
      <c r="I71" s="31">
        <v>8</v>
      </c>
      <c r="J71" s="31">
        <v>7</v>
      </c>
      <c r="K71" s="31" t="s">
        <v>29</v>
      </c>
      <c r="L71" s="39"/>
      <c r="M71" s="39"/>
      <c r="N71" s="39"/>
      <c r="O71" s="99"/>
      <c r="P71" s="33">
        <v>3.5</v>
      </c>
      <c r="Q71" s="34">
        <f t="shared" si="6"/>
        <v>5</v>
      </c>
      <c r="R71" s="35" t="str">
        <f t="shared" si="7"/>
        <v>D+</v>
      </c>
      <c r="S71" s="36" t="str">
        <f t="shared" si="8"/>
        <v>Trung bình yếu</v>
      </c>
      <c r="T71" s="37" t="str">
        <f t="shared" si="10"/>
        <v/>
      </c>
      <c r="U71" s="38" t="s">
        <v>540</v>
      </c>
      <c r="V71" s="3"/>
      <c r="W71" s="25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2:39" ht="30" customHeight="1">
      <c r="B72" s="26">
        <v>63</v>
      </c>
      <c r="C72" s="27" t="s">
        <v>515</v>
      </c>
      <c r="D72" s="28" t="s">
        <v>516</v>
      </c>
      <c r="E72" s="29" t="s">
        <v>152</v>
      </c>
      <c r="F72" s="30" t="s">
        <v>133</v>
      </c>
      <c r="G72" s="27" t="s">
        <v>58</v>
      </c>
      <c r="H72" s="31">
        <v>0</v>
      </c>
      <c r="I72" s="31">
        <v>0</v>
      </c>
      <c r="J72" s="31">
        <v>7</v>
      </c>
      <c r="K72" s="31" t="s">
        <v>29</v>
      </c>
      <c r="L72" s="39"/>
      <c r="M72" s="39"/>
      <c r="N72" s="39"/>
      <c r="O72" s="99"/>
      <c r="P72" s="33" t="s">
        <v>544</v>
      </c>
      <c r="Q72" s="34">
        <f t="shared" si="6"/>
        <v>0.7</v>
      </c>
      <c r="R72" s="35" t="str">
        <f t="shared" si="7"/>
        <v>F</v>
      </c>
      <c r="S72" s="36" t="str">
        <f t="shared" si="8"/>
        <v>Kém</v>
      </c>
      <c r="T72" s="37" t="str">
        <f t="shared" si="10"/>
        <v>Không đủ ĐKDT</v>
      </c>
      <c r="U72" s="38" t="s">
        <v>540</v>
      </c>
      <c r="V72" s="3"/>
      <c r="W72" s="25"/>
      <c r="X72" s="76" t="str">
        <f t="shared" si="9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2:39" ht="30" customHeight="1">
      <c r="B73" s="26">
        <v>64</v>
      </c>
      <c r="C73" s="27" t="s">
        <v>517</v>
      </c>
      <c r="D73" s="28" t="s">
        <v>115</v>
      </c>
      <c r="E73" s="29" t="s">
        <v>114</v>
      </c>
      <c r="F73" s="30" t="s">
        <v>518</v>
      </c>
      <c r="G73" s="27" t="s">
        <v>58</v>
      </c>
      <c r="H73" s="31">
        <v>9</v>
      </c>
      <c r="I73" s="31">
        <v>9</v>
      </c>
      <c r="J73" s="31">
        <v>8</v>
      </c>
      <c r="K73" s="31" t="s">
        <v>29</v>
      </c>
      <c r="L73" s="39"/>
      <c r="M73" s="39"/>
      <c r="N73" s="39"/>
      <c r="O73" s="99"/>
      <c r="P73" s="33">
        <v>4</v>
      </c>
      <c r="Q73" s="34">
        <f t="shared" si="6"/>
        <v>5.4</v>
      </c>
      <c r="R73" s="35" t="str">
        <f t="shared" si="7"/>
        <v>D+</v>
      </c>
      <c r="S73" s="36" t="str">
        <f t="shared" si="8"/>
        <v>Trung bình yếu</v>
      </c>
      <c r="T73" s="37" t="str">
        <f t="shared" si="10"/>
        <v/>
      </c>
      <c r="U73" s="38" t="s">
        <v>540</v>
      </c>
      <c r="V73" s="3"/>
      <c r="W73" s="25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2:39" ht="30" customHeight="1">
      <c r="B74" s="26">
        <v>65</v>
      </c>
      <c r="C74" s="27" t="s">
        <v>519</v>
      </c>
      <c r="D74" s="28" t="s">
        <v>120</v>
      </c>
      <c r="E74" s="29" t="s">
        <v>114</v>
      </c>
      <c r="F74" s="30" t="s">
        <v>520</v>
      </c>
      <c r="G74" s="27" t="s">
        <v>54</v>
      </c>
      <c r="H74" s="31">
        <v>10</v>
      </c>
      <c r="I74" s="31">
        <v>7</v>
      </c>
      <c r="J74" s="31">
        <v>8</v>
      </c>
      <c r="K74" s="31" t="s">
        <v>29</v>
      </c>
      <c r="L74" s="39"/>
      <c r="M74" s="39"/>
      <c r="N74" s="39"/>
      <c r="O74" s="99"/>
      <c r="P74" s="33">
        <v>2.5</v>
      </c>
      <c r="Q74" s="34">
        <f t="shared" ref="Q74:Q80" si="11">ROUND(SUMPRODUCT(H74:P74,$H$9:$P$9)/100,1)</f>
        <v>4.3</v>
      </c>
      <c r="R74" s="35" t="str">
        <f t="shared" ref="R74:R80" si="12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D</v>
      </c>
      <c r="S74" s="36" t="str">
        <f t="shared" ref="S74:S80" si="13">IF($Q74&lt;4,"Kém",IF(AND($Q74&gt;=4,$Q74&lt;=5.4),"Trung bình yếu",IF(AND($Q74&gt;=5.5,$Q74&lt;=6.9),"Trung bình",IF(AND($Q74&gt;=7,$Q74&lt;=8.4),"Khá",IF(AND($Q74&gt;=8.5,$Q74&lt;=10),"Giỏi","")))))</f>
        <v>Trung bình yếu</v>
      </c>
      <c r="T74" s="37" t="str">
        <f t="shared" si="10"/>
        <v/>
      </c>
      <c r="U74" s="38" t="s">
        <v>540</v>
      </c>
      <c r="V74" s="3"/>
      <c r="W74" s="25"/>
      <c r="X74" s="76" t="str">
        <f t="shared" ref="X74:X80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2:39" ht="30" customHeight="1">
      <c r="B75" s="26">
        <v>66</v>
      </c>
      <c r="C75" s="27" t="s">
        <v>521</v>
      </c>
      <c r="D75" s="28" t="s">
        <v>522</v>
      </c>
      <c r="E75" s="29" t="s">
        <v>114</v>
      </c>
      <c r="F75" s="30" t="s">
        <v>88</v>
      </c>
      <c r="G75" s="27" t="s">
        <v>58</v>
      </c>
      <c r="H75" s="31">
        <v>10</v>
      </c>
      <c r="I75" s="31">
        <v>7</v>
      </c>
      <c r="J75" s="31">
        <v>7</v>
      </c>
      <c r="K75" s="31" t="s">
        <v>29</v>
      </c>
      <c r="L75" s="39"/>
      <c r="M75" s="39"/>
      <c r="N75" s="39"/>
      <c r="O75" s="99"/>
      <c r="P75" s="33">
        <v>2.5</v>
      </c>
      <c r="Q75" s="34">
        <f t="shared" si="11"/>
        <v>4.2</v>
      </c>
      <c r="R75" s="35" t="str">
        <f t="shared" si="12"/>
        <v>D</v>
      </c>
      <c r="S75" s="36" t="str">
        <f t="shared" si="13"/>
        <v>Trung bình yếu</v>
      </c>
      <c r="T75" s="37" t="str">
        <f t="shared" si="10"/>
        <v/>
      </c>
      <c r="U75" s="38" t="s">
        <v>540</v>
      </c>
      <c r="V75" s="3"/>
      <c r="W75" s="25"/>
      <c r="X75" s="76" t="str">
        <f t="shared" si="14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2:39" ht="30" customHeight="1">
      <c r="B76" s="26">
        <v>67</v>
      </c>
      <c r="C76" s="27" t="s">
        <v>523</v>
      </c>
      <c r="D76" s="28" t="s">
        <v>524</v>
      </c>
      <c r="E76" s="29" t="s">
        <v>525</v>
      </c>
      <c r="F76" s="30" t="s">
        <v>503</v>
      </c>
      <c r="G76" s="27" t="s">
        <v>52</v>
      </c>
      <c r="H76" s="31">
        <v>10</v>
      </c>
      <c r="I76" s="31">
        <v>10</v>
      </c>
      <c r="J76" s="31">
        <v>7</v>
      </c>
      <c r="K76" s="31" t="s">
        <v>29</v>
      </c>
      <c r="L76" s="39"/>
      <c r="M76" s="39"/>
      <c r="N76" s="39"/>
      <c r="O76" s="99"/>
      <c r="P76" s="33">
        <v>1</v>
      </c>
      <c r="Q76" s="34">
        <f t="shared" si="11"/>
        <v>3.4</v>
      </c>
      <c r="R76" s="35" t="str">
        <f t="shared" si="12"/>
        <v>F</v>
      </c>
      <c r="S76" s="36" t="str">
        <f t="shared" si="13"/>
        <v>Kém</v>
      </c>
      <c r="T76" s="37" t="str">
        <f t="shared" si="10"/>
        <v/>
      </c>
      <c r="U76" s="38" t="s">
        <v>540</v>
      </c>
      <c r="V76" s="3"/>
      <c r="W76" s="25"/>
      <c r="X76" s="76" t="str">
        <f t="shared" si="14"/>
        <v>Học lại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2:39" ht="30" customHeight="1">
      <c r="B77" s="26">
        <v>68</v>
      </c>
      <c r="C77" s="27" t="s">
        <v>526</v>
      </c>
      <c r="D77" s="28" t="s">
        <v>188</v>
      </c>
      <c r="E77" s="29" t="s">
        <v>527</v>
      </c>
      <c r="F77" s="30" t="s">
        <v>528</v>
      </c>
      <c r="G77" s="27" t="s">
        <v>58</v>
      </c>
      <c r="H77" s="31">
        <v>0</v>
      </c>
      <c r="I77" s="31">
        <v>0</v>
      </c>
      <c r="J77" s="31">
        <v>7</v>
      </c>
      <c r="K77" s="31" t="s">
        <v>29</v>
      </c>
      <c r="L77" s="39"/>
      <c r="M77" s="39"/>
      <c r="N77" s="39"/>
      <c r="O77" s="99"/>
      <c r="P77" s="33" t="s">
        <v>544</v>
      </c>
      <c r="Q77" s="34">
        <f t="shared" si="11"/>
        <v>0.7</v>
      </c>
      <c r="R77" s="35" t="str">
        <f t="shared" si="12"/>
        <v>F</v>
      </c>
      <c r="S77" s="36" t="str">
        <f t="shared" si="13"/>
        <v>Kém</v>
      </c>
      <c r="T77" s="37" t="str">
        <f t="shared" si="10"/>
        <v>Không đủ ĐKDT</v>
      </c>
      <c r="U77" s="38" t="s">
        <v>540</v>
      </c>
      <c r="V77" s="3"/>
      <c r="W77" s="25"/>
      <c r="X77" s="76" t="str">
        <f t="shared" si="14"/>
        <v>Học lại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2:39" ht="30" customHeight="1">
      <c r="B78" s="26">
        <v>69</v>
      </c>
      <c r="C78" s="27" t="s">
        <v>529</v>
      </c>
      <c r="D78" s="28" t="s">
        <v>530</v>
      </c>
      <c r="E78" s="29" t="s">
        <v>155</v>
      </c>
      <c r="F78" s="30" t="s">
        <v>413</v>
      </c>
      <c r="G78" s="27" t="s">
        <v>58</v>
      </c>
      <c r="H78" s="31">
        <v>10</v>
      </c>
      <c r="I78" s="31">
        <v>9</v>
      </c>
      <c r="J78" s="31">
        <v>1</v>
      </c>
      <c r="K78" s="31" t="s">
        <v>29</v>
      </c>
      <c r="L78" s="39"/>
      <c r="M78" s="39"/>
      <c r="N78" s="39"/>
      <c r="O78" s="99"/>
      <c r="P78" s="33" t="s">
        <v>545</v>
      </c>
      <c r="Q78" s="34">
        <f t="shared" si="11"/>
        <v>2</v>
      </c>
      <c r="R78" s="35" t="str">
        <f t="shared" si="12"/>
        <v>F</v>
      </c>
      <c r="S78" s="36" t="str">
        <f t="shared" si="13"/>
        <v>Kém</v>
      </c>
      <c r="T78" s="37" t="s">
        <v>546</v>
      </c>
      <c r="U78" s="38" t="s">
        <v>540</v>
      </c>
      <c r="V78" s="3"/>
      <c r="W78" s="25"/>
      <c r="X78" s="76" t="str">
        <f t="shared" si="14"/>
        <v>Học lại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2:39" ht="30" customHeight="1">
      <c r="B79" s="26">
        <v>70</v>
      </c>
      <c r="C79" s="27" t="s">
        <v>531</v>
      </c>
      <c r="D79" s="28" t="s">
        <v>70</v>
      </c>
      <c r="E79" s="29" t="s">
        <v>155</v>
      </c>
      <c r="F79" s="30" t="s">
        <v>532</v>
      </c>
      <c r="G79" s="27" t="s">
        <v>53</v>
      </c>
      <c r="H79" s="31">
        <v>9</v>
      </c>
      <c r="I79" s="31">
        <v>8</v>
      </c>
      <c r="J79" s="31">
        <v>8</v>
      </c>
      <c r="K79" s="31" t="s">
        <v>29</v>
      </c>
      <c r="L79" s="39"/>
      <c r="M79" s="39"/>
      <c r="N79" s="39"/>
      <c r="O79" s="99"/>
      <c r="P79" s="33">
        <v>2.5</v>
      </c>
      <c r="Q79" s="34">
        <f t="shared" si="11"/>
        <v>4.3</v>
      </c>
      <c r="R79" s="35" t="str">
        <f t="shared" si="12"/>
        <v>D</v>
      </c>
      <c r="S79" s="36" t="str">
        <f t="shared" si="13"/>
        <v>Trung bình yếu</v>
      </c>
      <c r="T79" s="37" t="str">
        <f>+IF(OR($H79=0,$I79=0,$J79=0,$K79=0),"Không đủ ĐKDT","")</f>
        <v/>
      </c>
      <c r="U79" s="38" t="s">
        <v>540</v>
      </c>
      <c r="V79" s="3"/>
      <c r="W79" s="25"/>
      <c r="X79" s="76" t="str">
        <f t="shared" si="14"/>
        <v>Đạt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2:39" ht="30" customHeight="1">
      <c r="B80" s="26">
        <v>71</v>
      </c>
      <c r="C80" s="27" t="s">
        <v>533</v>
      </c>
      <c r="D80" s="28" t="s">
        <v>534</v>
      </c>
      <c r="E80" s="29" t="s">
        <v>535</v>
      </c>
      <c r="F80" s="30" t="s">
        <v>536</v>
      </c>
      <c r="G80" s="27" t="s">
        <v>135</v>
      </c>
      <c r="H80" s="31">
        <v>8</v>
      </c>
      <c r="I80" s="31">
        <v>10</v>
      </c>
      <c r="J80" s="31">
        <v>8</v>
      </c>
      <c r="K80" s="31" t="s">
        <v>29</v>
      </c>
      <c r="L80" s="39"/>
      <c r="M80" s="39"/>
      <c r="N80" s="39"/>
      <c r="O80" s="99"/>
      <c r="P80" s="33">
        <v>4.5</v>
      </c>
      <c r="Q80" s="34">
        <f t="shared" si="11"/>
        <v>5.8</v>
      </c>
      <c r="R80" s="35" t="str">
        <f t="shared" si="12"/>
        <v>C</v>
      </c>
      <c r="S80" s="36" t="str">
        <f t="shared" si="13"/>
        <v>Trung bình</v>
      </c>
      <c r="T80" s="37" t="str">
        <f>+IF(OR($H80=0,$I80=0,$J80=0,$K80=0),"Không đủ ĐKDT","")</f>
        <v/>
      </c>
      <c r="U80" s="38" t="s">
        <v>540</v>
      </c>
      <c r="V80" s="3"/>
      <c r="W80" s="25"/>
      <c r="X80" s="76" t="str">
        <f t="shared" si="14"/>
        <v>Đạt</v>
      </c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ht="9" customHeight="1">
      <c r="A81" s="2"/>
      <c r="B81" s="40"/>
      <c r="C81" s="41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04"/>
      <c r="P81" s="45"/>
      <c r="Q81" s="45"/>
      <c r="R81" s="45"/>
      <c r="S81" s="45"/>
      <c r="T81" s="45"/>
      <c r="U81" s="45"/>
      <c r="V81" s="3"/>
    </row>
    <row r="82" spans="1:39">
      <c r="A82" s="2"/>
      <c r="B82" s="124" t="s">
        <v>30</v>
      </c>
      <c r="C82" s="124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04"/>
      <c r="P82" s="45"/>
      <c r="Q82" s="45"/>
      <c r="R82" s="45"/>
      <c r="S82" s="45"/>
      <c r="T82" s="45"/>
      <c r="U82" s="45"/>
      <c r="V82" s="3"/>
    </row>
    <row r="83" spans="1:39" ht="16.5" customHeight="1">
      <c r="A83" s="2"/>
      <c r="B83" s="46" t="s">
        <v>31</v>
      </c>
      <c r="C83" s="46"/>
      <c r="D83" s="47">
        <f>+$AA$8</f>
        <v>71</v>
      </c>
      <c r="E83" s="48" t="s">
        <v>32</v>
      </c>
      <c r="F83" s="109" t="s">
        <v>33</v>
      </c>
      <c r="G83" s="109"/>
      <c r="H83" s="109"/>
      <c r="I83" s="109"/>
      <c r="J83" s="109"/>
      <c r="K83" s="109"/>
      <c r="L83" s="109"/>
      <c r="M83" s="109"/>
      <c r="N83" s="109"/>
      <c r="O83" s="109"/>
      <c r="P83" s="49">
        <f>$AA$8 -COUNTIF($T$9:$T$270,"Vắng") -COUNTIF($T$9:$T$270,"Vắng có phép") - COUNTIF($T$9:$T$270,"Đình chỉ thi") - COUNTIF($T$9:$T$270,"Không đủ ĐKDT")</f>
        <v>62</v>
      </c>
      <c r="Q83" s="49"/>
      <c r="R83" s="49"/>
      <c r="S83" s="50"/>
      <c r="T83" s="51" t="s">
        <v>32</v>
      </c>
      <c r="U83" s="50"/>
      <c r="V83" s="3"/>
    </row>
    <row r="84" spans="1:39" ht="16.5" customHeight="1">
      <c r="A84" s="2"/>
      <c r="B84" s="46" t="s">
        <v>34</v>
      </c>
      <c r="C84" s="46"/>
      <c r="D84" s="47">
        <f>+$AL$8</f>
        <v>49</v>
      </c>
      <c r="E84" s="48" t="s">
        <v>32</v>
      </c>
      <c r="F84" s="109" t="s">
        <v>35</v>
      </c>
      <c r="G84" s="109"/>
      <c r="H84" s="109"/>
      <c r="I84" s="109"/>
      <c r="J84" s="109"/>
      <c r="K84" s="109"/>
      <c r="L84" s="109"/>
      <c r="M84" s="109"/>
      <c r="N84" s="109"/>
      <c r="O84" s="109"/>
      <c r="P84" s="52">
        <f>COUNTIF($T$9:$T$146,"Vắng")</f>
        <v>2</v>
      </c>
      <c r="Q84" s="52"/>
      <c r="R84" s="52"/>
      <c r="S84" s="53"/>
      <c r="T84" s="51" t="s">
        <v>32</v>
      </c>
      <c r="U84" s="53"/>
      <c r="V84" s="3"/>
    </row>
    <row r="85" spans="1:39" ht="16.5" customHeight="1">
      <c r="A85" s="2"/>
      <c r="B85" s="46" t="s">
        <v>43</v>
      </c>
      <c r="C85" s="46"/>
      <c r="D85" s="62">
        <f>COUNTIF(X10:X80,"Học lại")</f>
        <v>22</v>
      </c>
      <c r="E85" s="48" t="s">
        <v>32</v>
      </c>
      <c r="F85" s="109" t="s">
        <v>44</v>
      </c>
      <c r="G85" s="109"/>
      <c r="H85" s="109"/>
      <c r="I85" s="109"/>
      <c r="J85" s="109"/>
      <c r="K85" s="109"/>
      <c r="L85" s="109"/>
      <c r="M85" s="109"/>
      <c r="N85" s="109"/>
      <c r="O85" s="109"/>
      <c r="P85" s="49">
        <f>COUNTIF($T$9:$T$146,"Vắng có phép")</f>
        <v>0</v>
      </c>
      <c r="Q85" s="49"/>
      <c r="R85" s="49"/>
      <c r="S85" s="50"/>
      <c r="T85" s="51" t="s">
        <v>32</v>
      </c>
      <c r="U85" s="50"/>
      <c r="V85" s="3"/>
    </row>
    <row r="86" spans="1:39" ht="3" customHeight="1">
      <c r="A86" s="2"/>
      <c r="B86" s="40"/>
      <c r="C86" s="41"/>
      <c r="D86" s="41"/>
      <c r="E86" s="42"/>
      <c r="F86" s="42"/>
      <c r="G86" s="42"/>
      <c r="H86" s="43"/>
      <c r="I86" s="44"/>
      <c r="J86" s="44"/>
      <c r="K86" s="45"/>
      <c r="L86" s="45"/>
      <c r="M86" s="45"/>
      <c r="N86" s="45"/>
      <c r="O86" s="104"/>
      <c r="P86" s="45"/>
      <c r="Q86" s="45"/>
      <c r="R86" s="45"/>
      <c r="S86" s="45"/>
      <c r="T86" s="45"/>
      <c r="U86" s="45"/>
      <c r="V86" s="3"/>
    </row>
    <row r="87" spans="1:39" ht="15.75">
      <c r="B87" s="81" t="s">
        <v>45</v>
      </c>
      <c r="C87" s="81"/>
      <c r="D87" s="82">
        <f>COUNTIF(X10:X80,"Thi lại")</f>
        <v>0</v>
      </c>
      <c r="E87" s="83" t="s">
        <v>32</v>
      </c>
      <c r="F87" s="3"/>
      <c r="G87" s="3"/>
      <c r="H87" s="3"/>
      <c r="I87" s="3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3"/>
    </row>
    <row r="88" spans="1:39" ht="24.75" customHeight="1">
      <c r="B88" s="81"/>
      <c r="C88" s="81"/>
      <c r="D88" s="82"/>
      <c r="E88" s="83"/>
      <c r="F88" s="3"/>
      <c r="G88" s="3"/>
      <c r="H88" s="3"/>
      <c r="I88" s="3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3"/>
    </row>
    <row r="89" spans="1:39" ht="15.75">
      <c r="A89" s="54"/>
      <c r="B89" s="110"/>
      <c r="C89" s="110"/>
      <c r="D89" s="110"/>
      <c r="E89" s="110"/>
      <c r="F89" s="110"/>
      <c r="G89" s="110"/>
      <c r="H89" s="110"/>
      <c r="I89" s="55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3"/>
    </row>
    <row r="90" spans="1:39" ht="4.5" customHeight="1">
      <c r="A90" s="2"/>
      <c r="B90" s="40"/>
      <c r="C90" s="56"/>
      <c r="D90" s="56"/>
      <c r="E90" s="57"/>
      <c r="F90" s="57"/>
      <c r="G90" s="57"/>
      <c r="H90" s="58"/>
      <c r="I90" s="59"/>
      <c r="J90" s="59"/>
      <c r="K90" s="3"/>
      <c r="L90" s="3"/>
      <c r="M90" s="3"/>
      <c r="N90" s="3"/>
      <c r="P90" s="3"/>
      <c r="Q90" s="3"/>
      <c r="R90" s="3"/>
      <c r="S90" s="3"/>
      <c r="T90" s="3"/>
      <c r="U90" s="3"/>
      <c r="V90" s="3"/>
    </row>
    <row r="91" spans="1:39" s="2" customFormat="1">
      <c r="B91" s="110"/>
      <c r="C91" s="110"/>
      <c r="D91" s="111"/>
      <c r="E91" s="111"/>
      <c r="F91" s="111"/>
      <c r="G91" s="111"/>
      <c r="H91" s="111"/>
      <c r="I91" s="59"/>
      <c r="J91" s="59"/>
      <c r="K91" s="45"/>
      <c r="L91" s="45"/>
      <c r="M91" s="45"/>
      <c r="N91" s="45"/>
      <c r="O91" s="104"/>
      <c r="P91" s="45"/>
      <c r="Q91" s="45"/>
      <c r="R91" s="45"/>
      <c r="S91" s="45"/>
      <c r="T91" s="45"/>
      <c r="U91" s="45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5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5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5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9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5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3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5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18" customHeight="1">
      <c r="A97" s="1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4.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5"/>
      <c r="P98" s="3"/>
      <c r="Q98" s="3"/>
      <c r="R98" s="3"/>
      <c r="S98" s="3"/>
      <c r="T98" s="3"/>
      <c r="U98" s="3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36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05"/>
      <c r="P99" s="3"/>
      <c r="Q99" s="3"/>
      <c r="R99" s="3"/>
      <c r="S99" s="3"/>
      <c r="T99" s="3"/>
      <c r="U99" s="3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21.75" customHeight="1">
      <c r="A100" s="1"/>
      <c r="B100" s="110"/>
      <c r="C100" s="110"/>
      <c r="D100" s="110"/>
      <c r="E100" s="110"/>
      <c r="F100" s="110"/>
      <c r="G100" s="110"/>
      <c r="H100" s="110"/>
      <c r="I100" s="55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 ht="15.75">
      <c r="A101" s="1"/>
      <c r="B101" s="40"/>
      <c r="C101" s="56"/>
      <c r="D101" s="56"/>
      <c r="E101" s="57"/>
      <c r="F101" s="57"/>
      <c r="G101" s="57"/>
      <c r="H101" s="58"/>
      <c r="I101" s="59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>
      <c r="A102" s="1"/>
      <c r="B102" s="110"/>
      <c r="C102" s="110"/>
      <c r="D102" s="111"/>
      <c r="E102" s="111"/>
      <c r="F102" s="111"/>
      <c r="G102" s="111"/>
      <c r="H102" s="111"/>
      <c r="I102" s="59"/>
      <c r="J102" s="59"/>
      <c r="K102" s="45"/>
      <c r="L102" s="45"/>
      <c r="M102" s="45"/>
      <c r="N102" s="45"/>
      <c r="O102" s="104"/>
      <c r="P102" s="45"/>
      <c r="Q102" s="45"/>
      <c r="R102" s="45"/>
      <c r="S102" s="45"/>
      <c r="T102" s="45"/>
      <c r="U102" s="45"/>
      <c r="V102" s="1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3" spans="1:39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05"/>
      <c r="P103" s="3"/>
      <c r="Q103" s="3"/>
      <c r="R103" s="3"/>
      <c r="S103" s="3"/>
      <c r="T103" s="3"/>
      <c r="U103" s="3"/>
      <c r="V103" s="1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</row>
    <row r="107" spans="1:39" ht="15.75"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</row>
  </sheetData>
  <sheetProtection formatCells="0" formatColumns="0" formatRows="0" insertColumns="0" insertRows="0" insertHyperlinks="0" deleteColumns="0" deleteRows="0" sort="0" autoFilter="0" pivotTables="0"/>
  <autoFilter ref="A8:AM80">
    <filterColumn colId="3" showButton="0"/>
  </autoFilter>
  <sortState ref="A10:AM80">
    <sortCondition ref="B10:B80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O7:O8"/>
    <mergeCell ref="C7:C8"/>
    <mergeCell ref="D7:E8"/>
    <mergeCell ref="AJ4:AK6"/>
    <mergeCell ref="J97:U97"/>
    <mergeCell ref="B100:H100"/>
    <mergeCell ref="J100:U100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2:C82"/>
    <mergeCell ref="F83:O83"/>
    <mergeCell ref="F84:O84"/>
    <mergeCell ref="B102:C102"/>
    <mergeCell ref="D102:H102"/>
    <mergeCell ref="B107:C107"/>
    <mergeCell ref="D107:I107"/>
    <mergeCell ref="J107:U107"/>
    <mergeCell ref="J101:U101"/>
    <mergeCell ref="F85:O85"/>
    <mergeCell ref="J87:U87"/>
    <mergeCell ref="J88:U88"/>
    <mergeCell ref="B89:H89"/>
    <mergeCell ref="J89:U89"/>
    <mergeCell ref="B91:C91"/>
    <mergeCell ref="D91:H91"/>
    <mergeCell ref="B97:C97"/>
    <mergeCell ref="D97:I97"/>
  </mergeCells>
  <conditionalFormatting sqref="H10:N80 P10:P80">
    <cfRule type="cellIs" dxfId="10" priority="3" operator="greaterThan">
      <formula>10</formula>
    </cfRule>
  </conditionalFormatting>
  <conditionalFormatting sqref="O102:O1048576 O1:O100">
    <cfRule type="duplicateValues" dxfId="9" priority="2"/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85 Y2:AM8 X10:X8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Nhóm(1)</vt:lpstr>
      <vt:lpstr>Nhóm(2)</vt:lpstr>
      <vt:lpstr>Nhóm(3)</vt:lpstr>
      <vt:lpstr>Nhóm(4)</vt:lpstr>
      <vt:lpstr>'Nhóm(1)'!Print_Titles</vt:lpstr>
      <vt:lpstr>'Nhóm(2)'!Print_Titles</vt:lpstr>
      <vt:lpstr>'Nhóm(3)'!Print_Titles</vt:lpstr>
      <vt:lpstr>'Nhóm(4)'!Print_Titles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2019-06-20T12:49:41Z</cp:lastPrinted>
  <dcterms:created xsi:type="dcterms:W3CDTF">2015-04-17T02:48:53Z</dcterms:created>
  <dcterms:modified xsi:type="dcterms:W3CDTF">2019-07-19T06:49:21Z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