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tabRatio="883"/>
  </bookViews>
  <sheets>
    <sheet name="Nhóm(1)" sheetId="1" r:id="rId1"/>
    <sheet name="Nhóm(2)" sheetId="3" r:id="rId2"/>
    <sheet name="Nhóm(3)" sheetId="4" r:id="rId3"/>
    <sheet name="Nhóm(4)" sheetId="5" r:id="rId4"/>
    <sheet name="Nhóm(5)" sheetId="6" r:id="rId5"/>
    <sheet name="Nhóm(6)" sheetId="7" r:id="rId6"/>
    <sheet name="Nhóm(7)" sheetId="8" r:id="rId7"/>
    <sheet name="Nhóm(8)" sheetId="9" r:id="rId8"/>
    <sheet name="Nhóm(9)" sheetId="10" r:id="rId9"/>
    <sheet name="Nhóm(10)" sheetId="11" r:id="rId10"/>
    <sheet name="Nhóm(11)" sheetId="12" r:id="rId11"/>
    <sheet name="Nhóm(12)" sheetId="13" r:id="rId12"/>
    <sheet name="Nhóm(13)" sheetId="14" r:id="rId13"/>
    <sheet name="Nhóm(14)" sheetId="15" r:id="rId14"/>
  </sheets>
  <definedNames>
    <definedName name="_xlnm._FilterDatabase" localSheetId="0" hidden="1">'Nhóm(1)'!$A$8:$AM$79</definedName>
    <definedName name="_xlnm._FilterDatabase" localSheetId="9" hidden="1">'Nhóm(10)'!$A$8:$AM$78</definedName>
    <definedName name="_xlnm._FilterDatabase" localSheetId="10" hidden="1">'Nhóm(11)'!$A$8:$AM$78</definedName>
    <definedName name="_xlnm._FilterDatabase" localSheetId="11" hidden="1">'Nhóm(12)'!$A$8:$AM$78</definedName>
    <definedName name="_xlnm._FilterDatabase" localSheetId="12" hidden="1">'Nhóm(13)'!$A$8:$AM$77</definedName>
    <definedName name="_xlnm._FilterDatabase" localSheetId="13" hidden="1">'Nhóm(14)'!$A$8:$AM$78</definedName>
    <definedName name="_xlnm._FilterDatabase" localSheetId="1" hidden="1">'Nhóm(2)'!$A$8:$AM$79</definedName>
    <definedName name="_xlnm._FilterDatabase" localSheetId="2" hidden="1">'Nhóm(3)'!$A$8:$AM$82</definedName>
    <definedName name="_xlnm._FilterDatabase" localSheetId="3" hidden="1">'Nhóm(4)'!$A$8:$AM$79</definedName>
    <definedName name="_xlnm._FilterDatabase" localSheetId="4" hidden="1">'Nhóm(5)'!$A$8:$AM$78</definedName>
    <definedName name="_xlnm._FilterDatabase" localSheetId="5" hidden="1">'Nhóm(6)'!$A$8:$AM$77</definedName>
    <definedName name="_xlnm._FilterDatabase" localSheetId="6" hidden="1">'Nhóm(7)'!$A$8:$AM$77</definedName>
    <definedName name="_xlnm._FilterDatabase" localSheetId="7" hidden="1">'Nhóm(8)'!$A$8:$AM$79</definedName>
    <definedName name="_xlnm._FilterDatabase" localSheetId="8" hidden="1">'Nhóm(9)'!$A$8:$AM$77</definedName>
    <definedName name="_xlnm.Print_Titles" localSheetId="0">'Nhóm(1)'!$4:$9</definedName>
    <definedName name="_xlnm.Print_Titles" localSheetId="9">'Nhóm(10)'!$4:$9</definedName>
    <definedName name="_xlnm.Print_Titles" localSheetId="10">'Nhóm(11)'!$4:$9</definedName>
    <definedName name="_xlnm.Print_Titles" localSheetId="11">'Nhóm(12)'!$4:$9</definedName>
    <definedName name="_xlnm.Print_Titles" localSheetId="12">'Nhóm(13)'!$4:$9</definedName>
    <definedName name="_xlnm.Print_Titles" localSheetId="13">'Nhóm(14)'!$4:$9</definedName>
    <definedName name="_xlnm.Print_Titles" localSheetId="1">'Nhóm(2)'!$4:$9</definedName>
    <definedName name="_xlnm.Print_Titles" localSheetId="2">'Nhóm(3)'!$4:$9</definedName>
    <definedName name="_xlnm.Print_Titles" localSheetId="3">'Nhóm(4)'!$4:$9</definedName>
    <definedName name="_xlnm.Print_Titles" localSheetId="4">'Nhóm(5)'!$4:$9</definedName>
    <definedName name="_xlnm.Print_Titles" localSheetId="5">'Nhóm(6)'!$4:$9</definedName>
    <definedName name="_xlnm.Print_Titles" localSheetId="6">'Nhóm(7)'!$4:$9</definedName>
    <definedName name="_xlnm.Print_Titles" localSheetId="7">'Nhóm(8)'!$4:$9</definedName>
    <definedName name="_xlnm.Print_Titles" localSheetId="8">'Nhóm(9)'!$4:$9</definedName>
  </definedNames>
  <calcPr calcId="124519"/>
</workbook>
</file>

<file path=xl/calcChain.xml><?xml version="1.0" encoding="utf-8"?>
<calcChain xmlns="http://schemas.openxmlformats.org/spreadsheetml/2006/main">
  <c r="T66" i="5"/>
  <c r="T78" i="15"/>
  <c r="T77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Z8"/>
  <c r="Y8"/>
  <c r="T77" i="14"/>
  <c r="T76"/>
  <c r="T75"/>
  <c r="T74"/>
  <c r="T73"/>
  <c r="T72"/>
  <c r="T71"/>
  <c r="T70"/>
  <c r="T69"/>
  <c r="T68"/>
  <c r="T67"/>
  <c r="T66"/>
  <c r="T65"/>
  <c r="T64"/>
  <c r="T62"/>
  <c r="T61"/>
  <c r="T60"/>
  <c r="T59"/>
  <c r="T58"/>
  <c r="T57"/>
  <c r="T56"/>
  <c r="T55"/>
  <c r="T54"/>
  <c r="T53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3"/>
  <c r="T22"/>
  <c r="T21"/>
  <c r="T20"/>
  <c r="T19"/>
  <c r="T18"/>
  <c r="T17"/>
  <c r="T16"/>
  <c r="T15"/>
  <c r="T14"/>
  <c r="T13"/>
  <c r="T12"/>
  <c r="T11"/>
  <c r="T10"/>
  <c r="P9"/>
  <c r="Q69" s="1"/>
  <c r="AF8"/>
  <c r="AD8"/>
  <c r="AB8"/>
  <c r="Z8"/>
  <c r="Y8"/>
  <c r="AF8" i="15" l="1"/>
  <c r="AB8"/>
  <c r="P83"/>
  <c r="P82"/>
  <c r="AC8"/>
  <c r="Q34"/>
  <c r="Q38"/>
  <c r="Q42"/>
  <c r="Q46"/>
  <c r="Q50"/>
  <c r="Q54"/>
  <c r="Q58"/>
  <c r="Q62"/>
  <c r="Q66"/>
  <c r="Q70"/>
  <c r="Q76"/>
  <c r="Q77"/>
  <c r="Q75"/>
  <c r="X75" s="1"/>
  <c r="Q73"/>
  <c r="Q71"/>
  <c r="X71" s="1"/>
  <c r="Q69"/>
  <c r="Q67"/>
  <c r="Q65"/>
  <c r="Q63"/>
  <c r="Q61"/>
  <c r="Q59"/>
  <c r="Q57"/>
  <c r="Q55"/>
  <c r="Q53"/>
  <c r="Q51"/>
  <c r="X51" s="1"/>
  <c r="Q49"/>
  <c r="X49" s="1"/>
  <c r="Q47"/>
  <c r="Q45"/>
  <c r="X45" s="1"/>
  <c r="Q43"/>
  <c r="X43" s="1"/>
  <c r="Q41"/>
  <c r="X41" s="1"/>
  <c r="Q39"/>
  <c r="X39" s="1"/>
  <c r="Q37"/>
  <c r="X37" s="1"/>
  <c r="Q35"/>
  <c r="X35" s="1"/>
  <c r="Q32"/>
  <c r="X32" s="1"/>
  <c r="Q30"/>
  <c r="X30" s="1"/>
  <c r="Q28"/>
  <c r="X28" s="1"/>
  <c r="Q26"/>
  <c r="X26" s="1"/>
  <c r="Q24"/>
  <c r="Q22"/>
  <c r="Q20"/>
  <c r="X20" s="1"/>
  <c r="Q18"/>
  <c r="Q16"/>
  <c r="X16" s="1"/>
  <c r="Q14"/>
  <c r="X14" s="1"/>
  <c r="Q12"/>
  <c r="X12" s="1"/>
  <c r="Q10"/>
  <c r="Q36"/>
  <c r="Q40"/>
  <c r="Q44"/>
  <c r="Q48"/>
  <c r="Q52"/>
  <c r="Q56"/>
  <c r="Q60"/>
  <c r="Q64"/>
  <c r="Q68"/>
  <c r="Q72"/>
  <c r="Q74"/>
  <c r="Q78"/>
  <c r="AD8"/>
  <c r="Q11"/>
  <c r="Q13"/>
  <c r="Q15"/>
  <c r="Q17"/>
  <c r="Q19"/>
  <c r="Q21"/>
  <c r="Q23"/>
  <c r="Q25"/>
  <c r="Q27"/>
  <c r="Q29"/>
  <c r="Q31"/>
  <c r="Q33"/>
  <c r="X33" s="1"/>
  <c r="X47"/>
  <c r="X53"/>
  <c r="X55"/>
  <c r="X57"/>
  <c r="X59"/>
  <c r="X61"/>
  <c r="X63"/>
  <c r="X65"/>
  <c r="X67"/>
  <c r="X69"/>
  <c r="X73"/>
  <c r="X77"/>
  <c r="X69" i="14"/>
  <c r="R69"/>
  <c r="S69"/>
  <c r="Q11"/>
  <c r="Q13"/>
  <c r="Q15"/>
  <c r="Q17"/>
  <c r="Q19"/>
  <c r="Q21"/>
  <c r="Q23"/>
  <c r="Q25"/>
  <c r="Q27"/>
  <c r="Q29"/>
  <c r="AC8"/>
  <c r="Q10"/>
  <c r="Q12"/>
  <c r="Q14"/>
  <c r="Q16"/>
  <c r="Q18"/>
  <c r="X18" s="1"/>
  <c r="Q20"/>
  <c r="Q22"/>
  <c r="Q24"/>
  <c r="Q26"/>
  <c r="X26" s="1"/>
  <c r="Q28"/>
  <c r="Q30"/>
  <c r="X30" s="1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77"/>
  <c r="Q75"/>
  <c r="Q73"/>
  <c r="Q71"/>
  <c r="Q76"/>
  <c r="Q74"/>
  <c r="Q72"/>
  <c r="Q70"/>
  <c r="Q68"/>
  <c r="Q66"/>
  <c r="Q64"/>
  <c r="Q62"/>
  <c r="X62" s="1"/>
  <c r="Q60"/>
  <c r="Q58"/>
  <c r="X58" s="1"/>
  <c r="Q56"/>
  <c r="X56" s="1"/>
  <c r="Q54"/>
  <c r="X54" s="1"/>
  <c r="Q52"/>
  <c r="X52" s="1"/>
  <c r="Q50"/>
  <c r="X50" s="1"/>
  <c r="Q48"/>
  <c r="X48" s="1"/>
  <c r="Q46"/>
  <c r="X46" s="1"/>
  <c r="Q44"/>
  <c r="Q42"/>
  <c r="X42" s="1"/>
  <c r="Q40"/>
  <c r="X40" s="1"/>
  <c r="Q38"/>
  <c r="Q36"/>
  <c r="Q34"/>
  <c r="P82"/>
  <c r="P81"/>
  <c r="Q31"/>
  <c r="Q33"/>
  <c r="X36"/>
  <c r="X60"/>
  <c r="X64"/>
  <c r="X66"/>
  <c r="X68"/>
  <c r="X70"/>
  <c r="X72"/>
  <c r="X74"/>
  <c r="X76"/>
  <c r="T73" i="13"/>
  <c r="T44"/>
  <c r="T45"/>
  <c r="T53"/>
  <c r="T78"/>
  <c r="T42"/>
  <c r="T43"/>
  <c r="T64"/>
  <c r="T71"/>
  <c r="T54"/>
  <c r="T48"/>
  <c r="T47"/>
  <c r="T59"/>
  <c r="T65"/>
  <c r="T58"/>
  <c r="T55"/>
  <c r="T52"/>
  <c r="T72"/>
  <c r="T69"/>
  <c r="T51"/>
  <c r="T68"/>
  <c r="T46"/>
  <c r="T57"/>
  <c r="T77"/>
  <c r="T67"/>
  <c r="T66"/>
  <c r="T56"/>
  <c r="T62"/>
  <c r="T63"/>
  <c r="T61"/>
  <c r="T60"/>
  <c r="T50"/>
  <c r="T70"/>
  <c r="T49"/>
  <c r="T29"/>
  <c r="T33"/>
  <c r="T21"/>
  <c r="T14"/>
  <c r="T24"/>
  <c r="T13"/>
  <c r="T15"/>
  <c r="T16"/>
  <c r="T10"/>
  <c r="T19"/>
  <c r="T76"/>
  <c r="T28"/>
  <c r="T20"/>
  <c r="T22"/>
  <c r="T41"/>
  <c r="T75"/>
  <c r="T26"/>
  <c r="T11"/>
  <c r="T39"/>
  <c r="T40"/>
  <c r="T12"/>
  <c r="T17"/>
  <c r="T23"/>
  <c r="T25"/>
  <c r="T34"/>
  <c r="T35"/>
  <c r="T37"/>
  <c r="T31"/>
  <c r="T27"/>
  <c r="T38"/>
  <c r="T36"/>
  <c r="T18"/>
  <c r="T30"/>
  <c r="T32"/>
  <c r="P9"/>
  <c r="AD8"/>
  <c r="AB8"/>
  <c r="Z8"/>
  <c r="Y8"/>
  <c r="T78" i="12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Z8"/>
  <c r="Y8"/>
  <c r="T78" i="11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0" s="1"/>
  <c r="Z8"/>
  <c r="Y8"/>
  <c r="T77" i="10"/>
  <c r="T76"/>
  <c r="T75"/>
  <c r="T74"/>
  <c r="T73"/>
  <c r="T72"/>
  <c r="T71"/>
  <c r="T70"/>
  <c r="T69"/>
  <c r="T68"/>
  <c r="T67"/>
  <c r="T66"/>
  <c r="T65"/>
  <c r="T64"/>
  <c r="T63"/>
  <c r="T62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Z8"/>
  <c r="Y8"/>
  <c r="T79" i="9"/>
  <c r="T78"/>
  <c r="T77"/>
  <c r="T76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5"/>
  <c r="T14"/>
  <c r="T13"/>
  <c r="T12"/>
  <c r="T11"/>
  <c r="T10"/>
  <c r="P9"/>
  <c r="Q77" s="1"/>
  <c r="AF8"/>
  <c r="AD8"/>
  <c r="AB8"/>
  <c r="Z8"/>
  <c r="Y8"/>
  <c r="T77" i="8"/>
  <c r="T76"/>
  <c r="T75"/>
  <c r="T74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2"/>
  <c r="T11"/>
  <c r="AF8" s="1"/>
  <c r="T10"/>
  <c r="P9"/>
  <c r="AB8"/>
  <c r="Z8"/>
  <c r="Y8"/>
  <c r="T77" i="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Q75" s="1"/>
  <c r="AD8"/>
  <c r="Z8"/>
  <c r="Y8"/>
  <c r="T78" i="6"/>
  <c r="T77"/>
  <c r="T76"/>
  <c r="T75"/>
  <c r="T74"/>
  <c r="T73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B8"/>
  <c r="Z8"/>
  <c r="Y8"/>
  <c r="T79" i="5"/>
  <c r="T78"/>
  <c r="T77"/>
  <c r="T76"/>
  <c r="T75"/>
  <c r="T74"/>
  <c r="T73"/>
  <c r="T72"/>
  <c r="T71"/>
  <c r="T70"/>
  <c r="T69"/>
  <c r="T68"/>
  <c r="T67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7"/>
  <c r="T16"/>
  <c r="T15"/>
  <c r="T14"/>
  <c r="T13"/>
  <c r="T12"/>
  <c r="T11"/>
  <c r="T10"/>
  <c r="P9"/>
  <c r="Z8"/>
  <c r="Y8"/>
  <c r="T82" i="4"/>
  <c r="T81"/>
  <c r="T80"/>
  <c r="T78"/>
  <c r="T77"/>
  <c r="T76"/>
  <c r="T75"/>
  <c r="T74"/>
  <c r="T73"/>
  <c r="T72"/>
  <c r="T71"/>
  <c r="T70"/>
  <c r="T69"/>
  <c r="T68"/>
  <c r="T67"/>
  <c r="T66"/>
  <c r="T64"/>
  <c r="T63"/>
  <c r="T62"/>
  <c r="T61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Q59" s="1"/>
  <c r="Z8"/>
  <c r="Y8"/>
  <c r="T78" i="3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3"/>
  <c r="T12"/>
  <c r="T11"/>
  <c r="T10"/>
  <c r="AD8" s="1"/>
  <c r="P9"/>
  <c r="Q32" s="1"/>
  <c r="Z8"/>
  <c r="Y8"/>
  <c r="AC8" i="11" l="1"/>
  <c r="AD8" i="10"/>
  <c r="AF8" i="13"/>
  <c r="P81" i="8"/>
  <c r="AC8" i="12"/>
  <c r="AB8"/>
  <c r="AD8" i="8"/>
  <c r="AF8" i="10"/>
  <c r="AB8"/>
  <c r="Q10" i="12"/>
  <c r="R10" s="1"/>
  <c r="Q14"/>
  <c r="R14" s="1"/>
  <c r="Q18"/>
  <c r="R18" s="1"/>
  <c r="Q12"/>
  <c r="R12" s="1"/>
  <c r="Q16"/>
  <c r="R16" s="1"/>
  <c r="AB8" i="5"/>
  <c r="AD8" i="4"/>
  <c r="AF8" i="5"/>
  <c r="AD8"/>
  <c r="AB8" i="4"/>
  <c r="AF8" i="3"/>
  <c r="AB8"/>
  <c r="Q10" i="11"/>
  <c r="Q18"/>
  <c r="X18" s="1"/>
  <c r="Q26"/>
  <c r="Q14"/>
  <c r="X14" s="1"/>
  <c r="Q22"/>
  <c r="Q12"/>
  <c r="X12" s="1"/>
  <c r="Q16"/>
  <c r="X16" s="1"/>
  <c r="Q20"/>
  <c r="X20" s="1"/>
  <c r="Q24"/>
  <c r="X24" s="1"/>
  <c r="Q28"/>
  <c r="X28" s="1"/>
  <c r="Q32"/>
  <c r="X32" s="1"/>
  <c r="X10"/>
  <c r="X22"/>
  <c r="X26"/>
  <c r="X30"/>
  <c r="AB8" i="7"/>
  <c r="R31" i="15"/>
  <c r="S31"/>
  <c r="X31"/>
  <c r="R27"/>
  <c r="X27"/>
  <c r="S27"/>
  <c r="R23"/>
  <c r="X23"/>
  <c r="S23"/>
  <c r="R19"/>
  <c r="S19"/>
  <c r="X19"/>
  <c r="R15"/>
  <c r="X15"/>
  <c r="S15"/>
  <c r="R11"/>
  <c r="X11"/>
  <c r="S11"/>
  <c r="R74"/>
  <c r="X74"/>
  <c r="S74"/>
  <c r="R68"/>
  <c r="X68"/>
  <c r="S68"/>
  <c r="R60"/>
  <c r="X60"/>
  <c r="S60"/>
  <c r="R52"/>
  <c r="X52"/>
  <c r="S52"/>
  <c r="R44"/>
  <c r="X44"/>
  <c r="S44"/>
  <c r="R36"/>
  <c r="X36"/>
  <c r="S36"/>
  <c r="S10"/>
  <c r="R10"/>
  <c r="S14"/>
  <c r="R14"/>
  <c r="S18"/>
  <c r="R18"/>
  <c r="S22"/>
  <c r="R22"/>
  <c r="S26"/>
  <c r="R26"/>
  <c r="S30"/>
  <c r="R30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S75"/>
  <c r="R75"/>
  <c r="R76"/>
  <c r="X76"/>
  <c r="S76"/>
  <c r="R66"/>
  <c r="X66"/>
  <c r="S66"/>
  <c r="R58"/>
  <c r="X58"/>
  <c r="S58"/>
  <c r="R50"/>
  <c r="X50"/>
  <c r="S50"/>
  <c r="R42"/>
  <c r="X42"/>
  <c r="S42"/>
  <c r="R34"/>
  <c r="X34"/>
  <c r="S34"/>
  <c r="R33"/>
  <c r="S33"/>
  <c r="R29"/>
  <c r="S29"/>
  <c r="X29"/>
  <c r="R25"/>
  <c r="X25"/>
  <c r="S25"/>
  <c r="R21"/>
  <c r="S21"/>
  <c r="X21"/>
  <c r="R17"/>
  <c r="S17"/>
  <c r="X17"/>
  <c r="R13"/>
  <c r="S13"/>
  <c r="X13"/>
  <c r="R78"/>
  <c r="X78"/>
  <c r="S78"/>
  <c r="R72"/>
  <c r="X72"/>
  <c r="S72"/>
  <c r="R64"/>
  <c r="X64"/>
  <c r="S64"/>
  <c r="R56"/>
  <c r="X56"/>
  <c r="S56"/>
  <c r="R48"/>
  <c r="X48"/>
  <c r="S48"/>
  <c r="R40"/>
  <c r="X40"/>
  <c r="S40"/>
  <c r="S12"/>
  <c r="R12"/>
  <c r="S16"/>
  <c r="R16"/>
  <c r="S20"/>
  <c r="R20"/>
  <c r="S24"/>
  <c r="R24"/>
  <c r="S28"/>
  <c r="R28"/>
  <c r="S32"/>
  <c r="R32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S77"/>
  <c r="R77"/>
  <c r="R70"/>
  <c r="X70"/>
  <c r="S70"/>
  <c r="R62"/>
  <c r="X62"/>
  <c r="S62"/>
  <c r="R54"/>
  <c r="X54"/>
  <c r="S54"/>
  <c r="R46"/>
  <c r="X46"/>
  <c r="S46"/>
  <c r="R38"/>
  <c r="X38"/>
  <c r="S38"/>
  <c r="X22"/>
  <c r="X18"/>
  <c r="X24"/>
  <c r="X10"/>
  <c r="X33" i="14"/>
  <c r="S33"/>
  <c r="R33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70"/>
  <c r="S70"/>
  <c r="R74"/>
  <c r="S74"/>
  <c r="X73"/>
  <c r="S73"/>
  <c r="R73"/>
  <c r="X77"/>
  <c r="S77"/>
  <c r="R77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R24"/>
  <c r="S24"/>
  <c r="R20"/>
  <c r="S20"/>
  <c r="R16"/>
  <c r="S16"/>
  <c r="R12"/>
  <c r="S12"/>
  <c r="S29"/>
  <c r="R29"/>
  <c r="X29"/>
  <c r="X25"/>
  <c r="R25"/>
  <c r="S25"/>
  <c r="X21"/>
  <c r="R21"/>
  <c r="S21"/>
  <c r="X17"/>
  <c r="R17"/>
  <c r="S17"/>
  <c r="X13"/>
  <c r="R13"/>
  <c r="S13"/>
  <c r="X38"/>
  <c r="X32"/>
  <c r="X20"/>
  <c r="X12"/>
  <c r="R31"/>
  <c r="X31"/>
  <c r="S3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72"/>
  <c r="S72"/>
  <c r="R76"/>
  <c r="S76"/>
  <c r="X71"/>
  <c r="S71"/>
  <c r="R71"/>
  <c r="X75"/>
  <c r="S75"/>
  <c r="R75"/>
  <c r="R67"/>
  <c r="X67"/>
  <c r="S67"/>
  <c r="R63"/>
  <c r="X63"/>
  <c r="S63"/>
  <c r="R59"/>
  <c r="X59"/>
  <c r="S59"/>
  <c r="R55"/>
  <c r="X55"/>
  <c r="S55"/>
  <c r="R51"/>
  <c r="X51"/>
  <c r="S51"/>
  <c r="R47"/>
  <c r="S47"/>
  <c r="X47"/>
  <c r="R43"/>
  <c r="X43"/>
  <c r="S43"/>
  <c r="R39"/>
  <c r="X39"/>
  <c r="S39"/>
  <c r="R35"/>
  <c r="X35"/>
  <c r="S35"/>
  <c r="S30"/>
  <c r="R30"/>
  <c r="R26"/>
  <c r="S26"/>
  <c r="R22"/>
  <c r="S22"/>
  <c r="R18"/>
  <c r="S18"/>
  <c r="R14"/>
  <c r="S14"/>
  <c r="R10"/>
  <c r="S10"/>
  <c r="X27"/>
  <c r="R27"/>
  <c r="S27"/>
  <c r="X23"/>
  <c r="R23"/>
  <c r="S23"/>
  <c r="X19"/>
  <c r="R19"/>
  <c r="S19"/>
  <c r="X15"/>
  <c r="R15"/>
  <c r="S15"/>
  <c r="X11"/>
  <c r="R11"/>
  <c r="S11"/>
  <c r="X44"/>
  <c r="X34"/>
  <c r="X22"/>
  <c r="X14"/>
  <c r="X28"/>
  <c r="X24"/>
  <c r="X16"/>
  <c r="X10"/>
  <c r="X32" i="3"/>
  <c r="P83" i="13"/>
  <c r="P82"/>
  <c r="Q36"/>
  <c r="Q31"/>
  <c r="Q25"/>
  <c r="Q11"/>
  <c r="AC8"/>
  <c r="Q32"/>
  <c r="X32" s="1"/>
  <c r="Q18"/>
  <c r="X18" s="1"/>
  <c r="Q38"/>
  <c r="Q74"/>
  <c r="X74" s="1"/>
  <c r="Q37"/>
  <c r="Q34"/>
  <c r="Q23"/>
  <c r="Q12"/>
  <c r="Q39"/>
  <c r="Q26"/>
  <c r="Q41"/>
  <c r="Q20"/>
  <c r="Q19"/>
  <c r="Q16"/>
  <c r="Q13"/>
  <c r="Q14"/>
  <c r="Q33"/>
  <c r="Q49"/>
  <c r="Q50"/>
  <c r="Q61"/>
  <c r="Q62"/>
  <c r="Q66"/>
  <c r="Q77"/>
  <c r="Q46"/>
  <c r="Q51"/>
  <c r="Q72"/>
  <c r="Q55"/>
  <c r="Q65"/>
  <c r="Q47"/>
  <c r="Q54"/>
  <c r="Q64"/>
  <c r="Q42"/>
  <c r="Q53"/>
  <c r="Q44"/>
  <c r="Q73"/>
  <c r="Q45"/>
  <c r="X45" s="1"/>
  <c r="Q78"/>
  <c r="Q43"/>
  <c r="X43" s="1"/>
  <c r="Q71"/>
  <c r="X71" s="1"/>
  <c r="Q48"/>
  <c r="X48" s="1"/>
  <c r="Q59"/>
  <c r="X59" s="1"/>
  <c r="Q58"/>
  <c r="X58" s="1"/>
  <c r="Q52"/>
  <c r="X52" s="1"/>
  <c r="Q69"/>
  <c r="X69" s="1"/>
  <c r="Q68"/>
  <c r="X68" s="1"/>
  <c r="Q57"/>
  <c r="X57" s="1"/>
  <c r="Q67"/>
  <c r="X67" s="1"/>
  <c r="Q56"/>
  <c r="X56" s="1"/>
  <c r="Q63"/>
  <c r="X63" s="1"/>
  <c r="Q60"/>
  <c r="X60" s="1"/>
  <c r="Q70"/>
  <c r="X70" s="1"/>
  <c r="Q29"/>
  <c r="X29" s="1"/>
  <c r="Q21"/>
  <c r="Q24"/>
  <c r="X24" s="1"/>
  <c r="Q15"/>
  <c r="Q10"/>
  <c r="Q76"/>
  <c r="Q30"/>
  <c r="Q27"/>
  <c r="Q35"/>
  <c r="Q17"/>
  <c r="Q40"/>
  <c r="Q75"/>
  <c r="Q22"/>
  <c r="Q28"/>
  <c r="X10"/>
  <c r="X21"/>
  <c r="X78"/>
  <c r="X73"/>
  <c r="R32" i="12"/>
  <c r="X32"/>
  <c r="S32"/>
  <c r="S10"/>
  <c r="X10"/>
  <c r="X12"/>
  <c r="S14"/>
  <c r="X14"/>
  <c r="S18"/>
  <c r="X18"/>
  <c r="Q20"/>
  <c r="Q22"/>
  <c r="Q24"/>
  <c r="Q26"/>
  <c r="Q28"/>
  <c r="Q30"/>
  <c r="Q77"/>
  <c r="Q75"/>
  <c r="X75" s="1"/>
  <c r="Q73"/>
  <c r="Q71"/>
  <c r="X71" s="1"/>
  <c r="Q69"/>
  <c r="Q67"/>
  <c r="X67" s="1"/>
  <c r="Q65"/>
  <c r="Q63"/>
  <c r="X63" s="1"/>
  <c r="Q61"/>
  <c r="Q59"/>
  <c r="X59" s="1"/>
  <c r="Q57"/>
  <c r="Q55"/>
  <c r="X55" s="1"/>
  <c r="Q53"/>
  <c r="Q51"/>
  <c r="X51" s="1"/>
  <c r="Q49"/>
  <c r="Q47"/>
  <c r="X47" s="1"/>
  <c r="Q45"/>
  <c r="Q43"/>
  <c r="X43" s="1"/>
  <c r="Q41"/>
  <c r="Q39"/>
  <c r="X39" s="1"/>
  <c r="Q37"/>
  <c r="Q35"/>
  <c r="X35" s="1"/>
  <c r="Q78"/>
  <c r="Q76"/>
  <c r="X76" s="1"/>
  <c r="Q74"/>
  <c r="Q72"/>
  <c r="X72" s="1"/>
  <c r="Q70"/>
  <c r="Q68"/>
  <c r="X68" s="1"/>
  <c r="Q66"/>
  <c r="Q64"/>
  <c r="X64" s="1"/>
  <c r="Q62"/>
  <c r="Q60"/>
  <c r="X60" s="1"/>
  <c r="Q58"/>
  <c r="Q56"/>
  <c r="X56" s="1"/>
  <c r="Q54"/>
  <c r="Q52"/>
  <c r="X52" s="1"/>
  <c r="Q50"/>
  <c r="Q48"/>
  <c r="X48" s="1"/>
  <c r="Q46"/>
  <c r="Q44"/>
  <c r="X44" s="1"/>
  <c r="Q42"/>
  <c r="Q40"/>
  <c r="X40" s="1"/>
  <c r="Q38"/>
  <c r="X38" s="1"/>
  <c r="Q36"/>
  <c r="X36" s="1"/>
  <c r="Q34"/>
  <c r="X34" s="1"/>
  <c r="P83"/>
  <c r="P82"/>
  <c r="AD8"/>
  <c r="AF8"/>
  <c r="Q11"/>
  <c r="X11" s="1"/>
  <c r="Q13"/>
  <c r="Q15"/>
  <c r="Q17"/>
  <c r="Q19"/>
  <c r="X19" s="1"/>
  <c r="Q21"/>
  <c r="Q23"/>
  <c r="X23" s="1"/>
  <c r="Q25"/>
  <c r="Q27"/>
  <c r="X27" s="1"/>
  <c r="Q29"/>
  <c r="Q31"/>
  <c r="X31" s="1"/>
  <c r="Q33"/>
  <c r="X42"/>
  <c r="X46"/>
  <c r="X50"/>
  <c r="X54"/>
  <c r="X58"/>
  <c r="X62"/>
  <c r="X66"/>
  <c r="X70"/>
  <c r="X74"/>
  <c r="X78"/>
  <c r="Q78" i="11"/>
  <c r="Q76"/>
  <c r="Q74"/>
  <c r="Q72"/>
  <c r="Q70"/>
  <c r="Q68"/>
  <c r="Q66"/>
  <c r="Q64"/>
  <c r="Q62"/>
  <c r="Q60"/>
  <c r="Q58"/>
  <c r="Q56"/>
  <c r="Q54"/>
  <c r="Q52"/>
  <c r="Q50"/>
  <c r="Q48"/>
  <c r="Q46"/>
  <c r="Q44"/>
  <c r="Q42"/>
  <c r="Q40"/>
  <c r="Q38"/>
  <c r="Q36"/>
  <c r="Q34"/>
  <c r="P83"/>
  <c r="P82"/>
  <c r="AB8"/>
  <c r="AD8"/>
  <c r="AF8"/>
  <c r="R10"/>
  <c r="Q11"/>
  <c r="R12"/>
  <c r="Q13"/>
  <c r="X13" s="1"/>
  <c r="R14"/>
  <c r="Q15"/>
  <c r="X15" s="1"/>
  <c r="R16"/>
  <c r="Q17"/>
  <c r="R18"/>
  <c r="Q19"/>
  <c r="R20"/>
  <c r="Q21"/>
  <c r="X21" s="1"/>
  <c r="R22"/>
  <c r="Q23"/>
  <c r="X23" s="1"/>
  <c r="R24"/>
  <c r="Q25"/>
  <c r="R26"/>
  <c r="Q27"/>
  <c r="R28"/>
  <c r="Q29"/>
  <c r="X29" s="1"/>
  <c r="R30"/>
  <c r="Q31"/>
  <c r="X31" s="1"/>
  <c r="R32"/>
  <c r="Q33"/>
  <c r="X34"/>
  <c r="X36"/>
  <c r="X38"/>
  <c r="X40"/>
  <c r="X42"/>
  <c r="X44"/>
  <c r="X46"/>
  <c r="X48"/>
  <c r="X50"/>
  <c r="X52"/>
  <c r="X54"/>
  <c r="X56"/>
  <c r="X58"/>
  <c r="X60"/>
  <c r="X62"/>
  <c r="X64"/>
  <c r="X66"/>
  <c r="X68"/>
  <c r="X70"/>
  <c r="X72"/>
  <c r="X74"/>
  <c r="X76"/>
  <c r="X78"/>
  <c r="S10"/>
  <c r="S12"/>
  <c r="S14"/>
  <c r="S16"/>
  <c r="S18"/>
  <c r="S20"/>
  <c r="S22"/>
  <c r="S24"/>
  <c r="S26"/>
  <c r="S28"/>
  <c r="S30"/>
  <c r="S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2" i="10"/>
  <c r="P81"/>
  <c r="Q11"/>
  <c r="Q23"/>
  <c r="Q27"/>
  <c r="Q31"/>
  <c r="AC8"/>
  <c r="Q10"/>
  <c r="X10" s="1"/>
  <c r="Q12"/>
  <c r="X12" s="1"/>
  <c r="Q14"/>
  <c r="Q16"/>
  <c r="Q18"/>
  <c r="Q20"/>
  <c r="X20" s="1"/>
  <c r="Q22"/>
  <c r="Q24"/>
  <c r="X24" s="1"/>
  <c r="Q26"/>
  <c r="Q28"/>
  <c r="X28" s="1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6"/>
  <c r="Q74"/>
  <c r="Q72"/>
  <c r="Q70"/>
  <c r="Q68"/>
  <c r="Q66"/>
  <c r="Q64"/>
  <c r="Q62"/>
  <c r="Q60"/>
  <c r="Q58"/>
  <c r="Q56"/>
  <c r="Q54"/>
  <c r="Q52"/>
  <c r="Q50"/>
  <c r="Q48"/>
  <c r="Q46"/>
  <c r="X46" s="1"/>
  <c r="Q44"/>
  <c r="X44" s="1"/>
  <c r="Q42"/>
  <c r="X42" s="1"/>
  <c r="Q40"/>
  <c r="Q38"/>
  <c r="Q36"/>
  <c r="Q34"/>
  <c r="Q13"/>
  <c r="Q15"/>
  <c r="Q17"/>
  <c r="Q19"/>
  <c r="Q21"/>
  <c r="Q25"/>
  <c r="Q29"/>
  <c r="Q33"/>
  <c r="X36"/>
  <c r="X38"/>
  <c r="X48"/>
  <c r="X50"/>
  <c r="X52"/>
  <c r="X54"/>
  <c r="X56"/>
  <c r="X58"/>
  <c r="X60"/>
  <c r="X62"/>
  <c r="X64"/>
  <c r="X66"/>
  <c r="X68"/>
  <c r="X70"/>
  <c r="X72"/>
  <c r="X74"/>
  <c r="X76"/>
  <c r="R77" i="9"/>
  <c r="X77"/>
  <c r="S77"/>
  <c r="P84"/>
  <c r="P83"/>
  <c r="Q13"/>
  <c r="Q17"/>
  <c r="Q21"/>
  <c r="Q25"/>
  <c r="Q27"/>
  <c r="Q31"/>
  <c r="Q33"/>
  <c r="AC8"/>
  <c r="Q10"/>
  <c r="X10" s="1"/>
  <c r="Q12"/>
  <c r="Q14"/>
  <c r="X14" s="1"/>
  <c r="Q16"/>
  <c r="Q18"/>
  <c r="Q20"/>
  <c r="Q22"/>
  <c r="X22" s="1"/>
  <c r="Q24"/>
  <c r="Q26"/>
  <c r="Q28"/>
  <c r="Q30"/>
  <c r="X30" s="1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9"/>
  <c r="Q78"/>
  <c r="Q76"/>
  <c r="Q74"/>
  <c r="Q72"/>
  <c r="Q70"/>
  <c r="Q68"/>
  <c r="Q66"/>
  <c r="Q64"/>
  <c r="Q62"/>
  <c r="Q60"/>
  <c r="Q58"/>
  <c r="Q56"/>
  <c r="Q54"/>
  <c r="Q52"/>
  <c r="Q50"/>
  <c r="Q48"/>
  <c r="Q46"/>
  <c r="Q44"/>
  <c r="Q42"/>
  <c r="X42" s="1"/>
  <c r="Q40"/>
  <c r="X40" s="1"/>
  <c r="Q38"/>
  <c r="X38" s="1"/>
  <c r="Q36"/>
  <c r="Q34"/>
  <c r="Q11"/>
  <c r="Q15"/>
  <c r="Q19"/>
  <c r="Q23"/>
  <c r="Q29"/>
  <c r="X34"/>
  <c r="X44"/>
  <c r="X46"/>
  <c r="X48"/>
  <c r="X50"/>
  <c r="X52"/>
  <c r="X54"/>
  <c r="X56"/>
  <c r="X58"/>
  <c r="X60"/>
  <c r="X62"/>
  <c r="X64"/>
  <c r="X66"/>
  <c r="X68"/>
  <c r="X70"/>
  <c r="X72"/>
  <c r="X74"/>
  <c r="X76"/>
  <c r="X78"/>
  <c r="Q13" i="8"/>
  <c r="Q15"/>
  <c r="Q19"/>
  <c r="Q23"/>
  <c r="Q27"/>
  <c r="Q31"/>
  <c r="AC8"/>
  <c r="Q10"/>
  <c r="X10" s="1"/>
  <c r="Q12"/>
  <c r="Q14"/>
  <c r="X14" s="1"/>
  <c r="Q16"/>
  <c r="Q18"/>
  <c r="X18" s="1"/>
  <c r="Q20"/>
  <c r="Q22"/>
  <c r="X22" s="1"/>
  <c r="Q24"/>
  <c r="Q26"/>
  <c r="X26" s="1"/>
  <c r="Q28"/>
  <c r="Q30"/>
  <c r="X30" s="1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2"/>
  <c r="Q76"/>
  <c r="Q74"/>
  <c r="X74" s="1"/>
  <c r="Q72"/>
  <c r="Q70"/>
  <c r="X70" s="1"/>
  <c r="Q68"/>
  <c r="Q66"/>
  <c r="X66" s="1"/>
  <c r="Q64"/>
  <c r="Q62"/>
  <c r="X62" s="1"/>
  <c r="Q60"/>
  <c r="X60" s="1"/>
  <c r="Q58"/>
  <c r="X58" s="1"/>
  <c r="Q56"/>
  <c r="Q54"/>
  <c r="X54" s="1"/>
  <c r="Q52"/>
  <c r="X52" s="1"/>
  <c r="Q50"/>
  <c r="X50" s="1"/>
  <c r="Q48"/>
  <c r="X48" s="1"/>
  <c r="Q46"/>
  <c r="Q44"/>
  <c r="X44" s="1"/>
  <c r="Q42"/>
  <c r="X42" s="1"/>
  <c r="Q40"/>
  <c r="Q38"/>
  <c r="Q36"/>
  <c r="Q34"/>
  <c r="Q11"/>
  <c r="Q17"/>
  <c r="Q21"/>
  <c r="Q25"/>
  <c r="Q29"/>
  <c r="Q33"/>
  <c r="X36"/>
  <c r="X38"/>
  <c r="X64"/>
  <c r="X68"/>
  <c r="X72"/>
  <c r="X76"/>
  <c r="X75" i="7"/>
  <c r="R75"/>
  <c r="S75"/>
  <c r="P82"/>
  <c r="P81"/>
  <c r="Q13"/>
  <c r="Q15"/>
  <c r="Q19"/>
  <c r="Q23"/>
  <c r="Q27"/>
  <c r="Q31"/>
  <c r="AC8"/>
  <c r="Q10"/>
  <c r="X10" s="1"/>
  <c r="Q12"/>
  <c r="Q14"/>
  <c r="Q16"/>
  <c r="X16" s="1"/>
  <c r="Q18"/>
  <c r="Q20"/>
  <c r="Q22"/>
  <c r="Q24"/>
  <c r="X24" s="1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7"/>
  <c r="Q76"/>
  <c r="X76" s="1"/>
  <c r="Q74"/>
  <c r="Q72"/>
  <c r="Q70"/>
  <c r="Q68"/>
  <c r="Q66"/>
  <c r="X66" s="1"/>
  <c r="Q64"/>
  <c r="Q62"/>
  <c r="X62" s="1"/>
  <c r="Q60"/>
  <c r="Q58"/>
  <c r="Q56"/>
  <c r="Q54"/>
  <c r="X54" s="1"/>
  <c r="Q52"/>
  <c r="Q50"/>
  <c r="X50" s="1"/>
  <c r="Q48"/>
  <c r="X48" s="1"/>
  <c r="Q46"/>
  <c r="Q44"/>
  <c r="X44" s="1"/>
  <c r="Q42"/>
  <c r="X42" s="1"/>
  <c r="Q40"/>
  <c r="X40" s="1"/>
  <c r="Q38"/>
  <c r="Q36"/>
  <c r="Q34"/>
  <c r="X34" s="1"/>
  <c r="Q11"/>
  <c r="Q17"/>
  <c r="Q21"/>
  <c r="Q25"/>
  <c r="Q29"/>
  <c r="Q33"/>
  <c r="X36"/>
  <c r="X58"/>
  <c r="X70"/>
  <c r="P83" i="6"/>
  <c r="P82"/>
  <c r="Q13"/>
  <c r="Q15"/>
  <c r="Q19"/>
  <c r="Q21"/>
  <c r="Q29"/>
  <c r="Q31"/>
  <c r="Q33"/>
  <c r="AC8"/>
  <c r="Q10"/>
  <c r="X10" s="1"/>
  <c r="Q12"/>
  <c r="X12" s="1"/>
  <c r="Q14"/>
  <c r="Q16"/>
  <c r="Q18"/>
  <c r="Q20"/>
  <c r="Q22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8"/>
  <c r="Q76"/>
  <c r="Q74"/>
  <c r="Q72"/>
  <c r="X72" s="1"/>
  <c r="Q70"/>
  <c r="Q68"/>
  <c r="Q66"/>
  <c r="Q64"/>
  <c r="X64" s="1"/>
  <c r="Q62"/>
  <c r="Q60"/>
  <c r="Q58"/>
  <c r="Q56"/>
  <c r="X56" s="1"/>
  <c r="Q54"/>
  <c r="Q52"/>
  <c r="Q50"/>
  <c r="X50" s="1"/>
  <c r="Q48"/>
  <c r="X48" s="1"/>
  <c r="Q46"/>
  <c r="Q44"/>
  <c r="Q42"/>
  <c r="X42" s="1"/>
  <c r="Q40"/>
  <c r="X40" s="1"/>
  <c r="Q38"/>
  <c r="Q36"/>
  <c r="Q34"/>
  <c r="Q11"/>
  <c r="Q17"/>
  <c r="Q23"/>
  <c r="Q25"/>
  <c r="Q27"/>
  <c r="X34"/>
  <c r="X46"/>
  <c r="X54"/>
  <c r="X58"/>
  <c r="X66"/>
  <c r="X76"/>
  <c r="X78"/>
  <c r="Q78" i="5"/>
  <c r="X78" s="1"/>
  <c r="Q76"/>
  <c r="X76" s="1"/>
  <c r="Q74"/>
  <c r="X74" s="1"/>
  <c r="Q72"/>
  <c r="X72" s="1"/>
  <c r="Q70"/>
  <c r="Q68"/>
  <c r="X68" s="1"/>
  <c r="Q66"/>
  <c r="X66" s="1"/>
  <c r="Q64"/>
  <c r="X64" s="1"/>
  <c r="Q62"/>
  <c r="X62" s="1"/>
  <c r="Q60"/>
  <c r="Q58"/>
  <c r="Q56"/>
  <c r="Q54"/>
  <c r="X54" s="1"/>
  <c r="Q52"/>
  <c r="X52" s="1"/>
  <c r="Q50"/>
  <c r="X50" s="1"/>
  <c r="Q48"/>
  <c r="X48" s="1"/>
  <c r="Q46"/>
  <c r="X46" s="1"/>
  <c r="Q44"/>
  <c r="X44" s="1"/>
  <c r="Q42"/>
  <c r="Q40"/>
  <c r="X40" s="1"/>
  <c r="Q38"/>
  <c r="X38" s="1"/>
  <c r="Q36"/>
  <c r="X36" s="1"/>
  <c r="Q34"/>
  <c r="X34" s="1"/>
  <c r="Q11"/>
  <c r="Q13"/>
  <c r="Q17"/>
  <c r="Q19"/>
  <c r="Q23"/>
  <c r="Q31"/>
  <c r="Q33"/>
  <c r="X56"/>
  <c r="AC8"/>
  <c r="Q10"/>
  <c r="Q12"/>
  <c r="Q14"/>
  <c r="Q16"/>
  <c r="Q18"/>
  <c r="Q20"/>
  <c r="Q22"/>
  <c r="Q24"/>
  <c r="X24" s="1"/>
  <c r="Q26"/>
  <c r="Q28"/>
  <c r="X28" s="1"/>
  <c r="Q30"/>
  <c r="Q32"/>
  <c r="X32" s="1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P84"/>
  <c r="P83"/>
  <c r="Q15"/>
  <c r="Q21"/>
  <c r="Q25"/>
  <c r="Q27"/>
  <c r="Q29"/>
  <c r="X42"/>
  <c r="X58"/>
  <c r="X60"/>
  <c r="X70"/>
  <c r="R59" i="4"/>
  <c r="X59"/>
  <c r="S59"/>
  <c r="P87"/>
  <c r="P86"/>
  <c r="Q13"/>
  <c r="Q15"/>
  <c r="Q23"/>
  <c r="Q27"/>
  <c r="AC8"/>
  <c r="Q10"/>
  <c r="X10" s="1"/>
  <c r="Q12"/>
  <c r="Q14"/>
  <c r="Q16"/>
  <c r="Q18"/>
  <c r="Q20"/>
  <c r="X20" s="1"/>
  <c r="Q22"/>
  <c r="Q24"/>
  <c r="X24" s="1"/>
  <c r="Q26"/>
  <c r="Q28"/>
  <c r="X28" s="1"/>
  <c r="Q30"/>
  <c r="Q32"/>
  <c r="X32" s="1"/>
  <c r="Q35"/>
  <c r="Q37"/>
  <c r="Q39"/>
  <c r="Q41"/>
  <c r="Q43"/>
  <c r="Q45"/>
  <c r="Q47"/>
  <c r="Q49"/>
  <c r="Q51"/>
  <c r="Q53"/>
  <c r="Q55"/>
  <c r="Q57"/>
  <c r="Q81"/>
  <c r="Q79"/>
  <c r="Q77"/>
  <c r="Q75"/>
  <c r="Q73"/>
  <c r="Q71"/>
  <c r="Q69"/>
  <c r="Q67"/>
  <c r="Q65"/>
  <c r="Q63"/>
  <c r="Q61"/>
  <c r="Q82"/>
  <c r="X82" s="1"/>
  <c r="Q80"/>
  <c r="Q78"/>
  <c r="Q76"/>
  <c r="X76" s="1"/>
  <c r="Q74"/>
  <c r="X74" s="1"/>
  <c r="Q72"/>
  <c r="X72" s="1"/>
  <c r="Q70"/>
  <c r="X70" s="1"/>
  <c r="Q68"/>
  <c r="X68" s="1"/>
  <c r="Q66"/>
  <c r="Q64"/>
  <c r="Q62"/>
  <c r="X62" s="1"/>
  <c r="Q60"/>
  <c r="Q58"/>
  <c r="Q56"/>
  <c r="Q54"/>
  <c r="X54" s="1"/>
  <c r="Q52"/>
  <c r="Q50"/>
  <c r="X50" s="1"/>
  <c r="Q48"/>
  <c r="Q46"/>
  <c r="X46" s="1"/>
  <c r="Q44"/>
  <c r="Q42"/>
  <c r="Q40"/>
  <c r="Q38"/>
  <c r="Q36"/>
  <c r="Q34"/>
  <c r="X34" s="1"/>
  <c r="Q11"/>
  <c r="Q17"/>
  <c r="Q19"/>
  <c r="Q21"/>
  <c r="Q25"/>
  <c r="Q29"/>
  <c r="Q31"/>
  <c r="Q33"/>
  <c r="X36"/>
  <c r="X42"/>
  <c r="X56"/>
  <c r="X60"/>
  <c r="X64"/>
  <c r="X80"/>
  <c r="R32" i="3"/>
  <c r="S32"/>
  <c r="Q11"/>
  <c r="Q13"/>
  <c r="Q17"/>
  <c r="Q19"/>
  <c r="AC8"/>
  <c r="Q10"/>
  <c r="Q12"/>
  <c r="Q14"/>
  <c r="Q16"/>
  <c r="Q18"/>
  <c r="Q20"/>
  <c r="Q22"/>
  <c r="Q24"/>
  <c r="X24" s="1"/>
  <c r="Q26"/>
  <c r="X26" s="1"/>
  <c r="Q28"/>
  <c r="X28" s="1"/>
  <c r="Q30"/>
  <c r="X30" s="1"/>
  <c r="Q79"/>
  <c r="X79" s="1"/>
  <c r="Q77"/>
  <c r="Q75"/>
  <c r="X75" s="1"/>
  <c r="Q73"/>
  <c r="Q71"/>
  <c r="X71" s="1"/>
  <c r="Q69"/>
  <c r="Q67"/>
  <c r="X67" s="1"/>
  <c r="Q65"/>
  <c r="Q63"/>
  <c r="X63" s="1"/>
  <c r="Q61"/>
  <c r="Q59"/>
  <c r="X59" s="1"/>
  <c r="Q57"/>
  <c r="Q55"/>
  <c r="X55" s="1"/>
  <c r="Q53"/>
  <c r="Q51"/>
  <c r="X51" s="1"/>
  <c r="Q49"/>
  <c r="Q47"/>
  <c r="X47" s="1"/>
  <c r="Q45"/>
  <c r="Q43"/>
  <c r="X43" s="1"/>
  <c r="Q41"/>
  <c r="Q39"/>
  <c r="X39" s="1"/>
  <c r="Q37"/>
  <c r="Q35"/>
  <c r="X35" s="1"/>
  <c r="Q78"/>
  <c r="Q76"/>
  <c r="X76" s="1"/>
  <c r="Q74"/>
  <c r="X74" s="1"/>
  <c r="Q72"/>
  <c r="Q70"/>
  <c r="Q68"/>
  <c r="X68" s="1"/>
  <c r="Q66"/>
  <c r="X66" s="1"/>
  <c r="Q64"/>
  <c r="X64" s="1"/>
  <c r="Q62"/>
  <c r="X62" s="1"/>
  <c r="Q60"/>
  <c r="X60" s="1"/>
  <c r="Q58"/>
  <c r="X58" s="1"/>
  <c r="Q56"/>
  <c r="X56" s="1"/>
  <c r="Q54"/>
  <c r="Q52"/>
  <c r="X52" s="1"/>
  <c r="Q50"/>
  <c r="Q48"/>
  <c r="X48" s="1"/>
  <c r="Q46"/>
  <c r="Q44"/>
  <c r="X44" s="1"/>
  <c r="Q42"/>
  <c r="X42" s="1"/>
  <c r="Q40"/>
  <c r="X40" s="1"/>
  <c r="Q38"/>
  <c r="X38" s="1"/>
  <c r="Q36"/>
  <c r="X36" s="1"/>
  <c r="Q34"/>
  <c r="X34" s="1"/>
  <c r="P84"/>
  <c r="P83"/>
  <c r="Q15"/>
  <c r="Q21"/>
  <c r="Q23"/>
  <c r="Q25"/>
  <c r="Q27"/>
  <c r="Q29"/>
  <c r="Q31"/>
  <c r="Q33"/>
  <c r="X46"/>
  <c r="X50"/>
  <c r="X54"/>
  <c r="X70"/>
  <c r="X72"/>
  <c r="X78"/>
  <c r="S12" i="12" l="1"/>
  <c r="X16"/>
  <c r="S16"/>
  <c r="D85" i="15"/>
  <c r="D83"/>
  <c r="AL8"/>
  <c r="AH8"/>
  <c r="AJ8"/>
  <c r="D84" i="14"/>
  <c r="D82"/>
  <c r="AJ8"/>
  <c r="AL8"/>
  <c r="AH8"/>
  <c r="X28" i="13"/>
  <c r="R28"/>
  <c r="S28"/>
  <c r="S75"/>
  <c r="R75"/>
  <c r="X75"/>
  <c r="S17"/>
  <c r="R17"/>
  <c r="X17"/>
  <c r="S27"/>
  <c r="R27"/>
  <c r="X27"/>
  <c r="S76"/>
  <c r="R76"/>
  <c r="S15"/>
  <c r="R15"/>
  <c r="S21"/>
  <c r="R21"/>
  <c r="S70"/>
  <c r="R70"/>
  <c r="S63"/>
  <c r="R63"/>
  <c r="S67"/>
  <c r="R67"/>
  <c r="S68"/>
  <c r="R68"/>
  <c r="S52"/>
  <c r="R52"/>
  <c r="S59"/>
  <c r="R59"/>
  <c r="S71"/>
  <c r="R71"/>
  <c r="S78"/>
  <c r="R78"/>
  <c r="S73"/>
  <c r="R73"/>
  <c r="R53"/>
  <c r="X53"/>
  <c r="S53"/>
  <c r="R64"/>
  <c r="X64"/>
  <c r="S64"/>
  <c r="R47"/>
  <c r="X47"/>
  <c r="S47"/>
  <c r="R55"/>
  <c r="X55"/>
  <c r="S55"/>
  <c r="R51"/>
  <c r="X51"/>
  <c r="S51"/>
  <c r="R77"/>
  <c r="X77"/>
  <c r="S77"/>
  <c r="R62"/>
  <c r="X62"/>
  <c r="S62"/>
  <c r="R50"/>
  <c r="X50"/>
  <c r="S50"/>
  <c r="R33"/>
  <c r="X33"/>
  <c r="S33"/>
  <c r="R13"/>
  <c r="X13"/>
  <c r="S13"/>
  <c r="R19"/>
  <c r="X19"/>
  <c r="S19"/>
  <c r="S41"/>
  <c r="R41"/>
  <c r="S39"/>
  <c r="R39"/>
  <c r="R23"/>
  <c r="S23"/>
  <c r="R37"/>
  <c r="S37"/>
  <c r="R38"/>
  <c r="S38"/>
  <c r="X25"/>
  <c r="R25"/>
  <c r="S25"/>
  <c r="X36"/>
  <c r="R36"/>
  <c r="S36"/>
  <c r="X76"/>
  <c r="X41"/>
  <c r="X39"/>
  <c r="X23"/>
  <c r="S22"/>
  <c r="R22"/>
  <c r="X22"/>
  <c r="S40"/>
  <c r="R40"/>
  <c r="X40"/>
  <c r="S35"/>
  <c r="R35"/>
  <c r="X35"/>
  <c r="S30"/>
  <c r="R30"/>
  <c r="X30"/>
  <c r="S10"/>
  <c r="R10"/>
  <c r="S24"/>
  <c r="R24"/>
  <c r="S29"/>
  <c r="R29"/>
  <c r="S60"/>
  <c r="R60"/>
  <c r="S56"/>
  <c r="R56"/>
  <c r="S57"/>
  <c r="R57"/>
  <c r="S69"/>
  <c r="R69"/>
  <c r="S58"/>
  <c r="R58"/>
  <c r="S48"/>
  <c r="R48"/>
  <c r="S43"/>
  <c r="R43"/>
  <c r="S45"/>
  <c r="R45"/>
  <c r="R44"/>
  <c r="X44"/>
  <c r="S44"/>
  <c r="R42"/>
  <c r="X42"/>
  <c r="S42"/>
  <c r="R54"/>
  <c r="X54"/>
  <c r="S54"/>
  <c r="R65"/>
  <c r="X65"/>
  <c r="S65"/>
  <c r="R72"/>
  <c r="X72"/>
  <c r="S72"/>
  <c r="R46"/>
  <c r="X46"/>
  <c r="S46"/>
  <c r="R66"/>
  <c r="X66"/>
  <c r="S66"/>
  <c r="R61"/>
  <c r="X61"/>
  <c r="S61"/>
  <c r="R49"/>
  <c r="X49"/>
  <c r="S49"/>
  <c r="R14"/>
  <c r="X14"/>
  <c r="S14"/>
  <c r="R16"/>
  <c r="X16"/>
  <c r="S16"/>
  <c r="S20"/>
  <c r="R20"/>
  <c r="R26"/>
  <c r="S26"/>
  <c r="S12"/>
  <c r="R12"/>
  <c r="S34"/>
  <c r="R34"/>
  <c r="S74"/>
  <c r="R74"/>
  <c r="S18"/>
  <c r="R18"/>
  <c r="R32"/>
  <c r="S32"/>
  <c r="X11"/>
  <c r="R11"/>
  <c r="S11"/>
  <c r="X31"/>
  <c r="R31"/>
  <c r="S31"/>
  <c r="X15"/>
  <c r="X20"/>
  <c r="X26"/>
  <c r="X12"/>
  <c r="X34"/>
  <c r="X38"/>
  <c r="X37"/>
  <c r="S33" i="12"/>
  <c r="R33"/>
  <c r="S29"/>
  <c r="R29"/>
  <c r="S25"/>
  <c r="R25"/>
  <c r="S21"/>
  <c r="R21"/>
  <c r="S17"/>
  <c r="R17"/>
  <c r="S13"/>
  <c r="R13"/>
  <c r="R34"/>
  <c r="S34"/>
  <c r="R38"/>
  <c r="S38"/>
  <c r="R42"/>
  <c r="S42"/>
  <c r="R46"/>
  <c r="S46"/>
  <c r="R50"/>
  <c r="S50"/>
  <c r="R54"/>
  <c r="S54"/>
  <c r="R58"/>
  <c r="S58"/>
  <c r="R62"/>
  <c r="S62"/>
  <c r="R66"/>
  <c r="S66"/>
  <c r="R70"/>
  <c r="S70"/>
  <c r="R74"/>
  <c r="S74"/>
  <c r="R78"/>
  <c r="S78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S77"/>
  <c r="R77"/>
  <c r="R30"/>
  <c r="X30"/>
  <c r="S30"/>
  <c r="R26"/>
  <c r="X26"/>
  <c r="S26"/>
  <c r="R22"/>
  <c r="X22"/>
  <c r="S22"/>
  <c r="X17"/>
  <c r="S31"/>
  <c r="R31"/>
  <c r="S27"/>
  <c r="R27"/>
  <c r="S23"/>
  <c r="R23"/>
  <c r="S19"/>
  <c r="R19"/>
  <c r="S15"/>
  <c r="R15"/>
  <c r="S11"/>
  <c r="R11"/>
  <c r="R36"/>
  <c r="S36"/>
  <c r="R40"/>
  <c r="S40"/>
  <c r="R44"/>
  <c r="S44"/>
  <c r="R48"/>
  <c r="S48"/>
  <c r="R52"/>
  <c r="S52"/>
  <c r="R56"/>
  <c r="S56"/>
  <c r="R60"/>
  <c r="S60"/>
  <c r="R64"/>
  <c r="S64"/>
  <c r="R68"/>
  <c r="S68"/>
  <c r="R72"/>
  <c r="S72"/>
  <c r="R76"/>
  <c r="S76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S75"/>
  <c r="R75"/>
  <c r="R28"/>
  <c r="X28"/>
  <c r="S28"/>
  <c r="R24"/>
  <c r="X24"/>
  <c r="S24"/>
  <c r="R20"/>
  <c r="X20"/>
  <c r="S20"/>
  <c r="X77"/>
  <c r="X73"/>
  <c r="X69"/>
  <c r="X65"/>
  <c r="X61"/>
  <c r="X57"/>
  <c r="X53"/>
  <c r="X49"/>
  <c r="X45"/>
  <c r="X41"/>
  <c r="X37"/>
  <c r="X33"/>
  <c r="X13"/>
  <c r="X29"/>
  <c r="X25"/>
  <c r="X21"/>
  <c r="X15"/>
  <c r="R77" i="11"/>
  <c r="X77"/>
  <c r="S77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S78"/>
  <c r="R78"/>
  <c r="R75"/>
  <c r="X75"/>
  <c r="S75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3"/>
  <c r="S33"/>
  <c r="R31"/>
  <c r="S31"/>
  <c r="R29"/>
  <c r="S29"/>
  <c r="R27"/>
  <c r="S27"/>
  <c r="R25"/>
  <c r="S25"/>
  <c r="R23"/>
  <c r="S23"/>
  <c r="R21"/>
  <c r="S21"/>
  <c r="R19"/>
  <c r="S19"/>
  <c r="R17"/>
  <c r="S17"/>
  <c r="R15"/>
  <c r="S15"/>
  <c r="R13"/>
  <c r="S13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X27"/>
  <c r="X19"/>
  <c r="X11"/>
  <c r="X33"/>
  <c r="X25"/>
  <c r="X17"/>
  <c r="X33" i="10"/>
  <c r="S33"/>
  <c r="R33"/>
  <c r="S25"/>
  <c r="R25"/>
  <c r="X25"/>
  <c r="S19"/>
  <c r="R19"/>
  <c r="X19"/>
  <c r="S15"/>
  <c r="R15"/>
  <c r="X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75"/>
  <c r="X75"/>
  <c r="S75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S43"/>
  <c r="X43"/>
  <c r="R39"/>
  <c r="X39"/>
  <c r="S39"/>
  <c r="R35"/>
  <c r="X35"/>
  <c r="S35"/>
  <c r="R30"/>
  <c r="S30"/>
  <c r="S26"/>
  <c r="R26"/>
  <c r="S22"/>
  <c r="R22"/>
  <c r="S18"/>
  <c r="R18"/>
  <c r="S14"/>
  <c r="R14"/>
  <c r="X27"/>
  <c r="R27"/>
  <c r="S27"/>
  <c r="X11"/>
  <c r="R11"/>
  <c r="S11"/>
  <c r="X34"/>
  <c r="X14"/>
  <c r="X30"/>
  <c r="S29"/>
  <c r="R29"/>
  <c r="X29"/>
  <c r="S21"/>
  <c r="R21"/>
  <c r="X21"/>
  <c r="S17"/>
  <c r="R17"/>
  <c r="X17"/>
  <c r="S13"/>
  <c r="R13"/>
  <c r="X13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R77"/>
  <c r="X77"/>
  <c r="S77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S45"/>
  <c r="X45"/>
  <c r="R41"/>
  <c r="X41"/>
  <c r="S41"/>
  <c r="R37"/>
  <c r="S37"/>
  <c r="X37"/>
  <c r="S32"/>
  <c r="R32"/>
  <c r="R28"/>
  <c r="S28"/>
  <c r="R24"/>
  <c r="S24"/>
  <c r="R20"/>
  <c r="S20"/>
  <c r="R16"/>
  <c r="S16"/>
  <c r="R12"/>
  <c r="S12"/>
  <c r="R10"/>
  <c r="S10"/>
  <c r="R31"/>
  <c r="X31"/>
  <c r="S31"/>
  <c r="X23"/>
  <c r="R23"/>
  <c r="S23"/>
  <c r="X40"/>
  <c r="X32"/>
  <c r="X26"/>
  <c r="X22"/>
  <c r="X18"/>
  <c r="X16"/>
  <c r="S23" i="9"/>
  <c r="R23"/>
  <c r="X23"/>
  <c r="S15"/>
  <c r="R15"/>
  <c r="X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S78"/>
  <c r="R78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S45"/>
  <c r="X45"/>
  <c r="R41"/>
  <c r="X41"/>
  <c r="S41"/>
  <c r="R37"/>
  <c r="X37"/>
  <c r="S37"/>
  <c r="R32"/>
  <c r="S32"/>
  <c r="S28"/>
  <c r="R28"/>
  <c r="S24"/>
  <c r="R24"/>
  <c r="S20"/>
  <c r="R20"/>
  <c r="S16"/>
  <c r="R16"/>
  <c r="S12"/>
  <c r="R12"/>
  <c r="R10"/>
  <c r="S10"/>
  <c r="R33"/>
  <c r="X33"/>
  <c r="S33"/>
  <c r="X27"/>
  <c r="R27"/>
  <c r="S27"/>
  <c r="X21"/>
  <c r="R21"/>
  <c r="S21"/>
  <c r="X13"/>
  <c r="R13"/>
  <c r="S13"/>
  <c r="X28"/>
  <c r="X20"/>
  <c r="X12"/>
  <c r="S29"/>
  <c r="R29"/>
  <c r="X29"/>
  <c r="S19"/>
  <c r="R19"/>
  <c r="X19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X79"/>
  <c r="S79"/>
  <c r="R79"/>
  <c r="R75"/>
  <c r="X75"/>
  <c r="S75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R26"/>
  <c r="S26"/>
  <c r="R22"/>
  <c r="S22"/>
  <c r="R18"/>
  <c r="S18"/>
  <c r="R14"/>
  <c r="S14"/>
  <c r="X31"/>
  <c r="R31"/>
  <c r="S31"/>
  <c r="X25"/>
  <c r="R25"/>
  <c r="S25"/>
  <c r="X17"/>
  <c r="R17"/>
  <c r="S17"/>
  <c r="X36"/>
  <c r="X32"/>
  <c r="X26"/>
  <c r="X18"/>
  <c r="X24"/>
  <c r="X16"/>
  <c r="X33" i="8"/>
  <c r="S33"/>
  <c r="R33"/>
  <c r="S25"/>
  <c r="R25"/>
  <c r="X25"/>
  <c r="S17"/>
  <c r="R17"/>
  <c r="X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77"/>
  <c r="X77"/>
  <c r="S77"/>
  <c r="R73"/>
  <c r="X73"/>
  <c r="S73"/>
  <c r="R69"/>
  <c r="X69"/>
  <c r="S69"/>
  <c r="R65"/>
  <c r="S65"/>
  <c r="X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R24"/>
  <c r="S24"/>
  <c r="R20"/>
  <c r="S20"/>
  <c r="R16"/>
  <c r="S16"/>
  <c r="S12"/>
  <c r="R12"/>
  <c r="R10"/>
  <c r="S10"/>
  <c r="X27"/>
  <c r="R27"/>
  <c r="S27"/>
  <c r="X19"/>
  <c r="R19"/>
  <c r="S19"/>
  <c r="X13"/>
  <c r="R13"/>
  <c r="S13"/>
  <c r="X34"/>
  <c r="S29"/>
  <c r="R29"/>
  <c r="X29"/>
  <c r="S21"/>
  <c r="R21"/>
  <c r="X21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R75"/>
  <c r="X75"/>
  <c r="S75"/>
  <c r="R71"/>
  <c r="X71"/>
  <c r="S71"/>
  <c r="R67"/>
  <c r="S67"/>
  <c r="X67"/>
  <c r="R63"/>
  <c r="S63"/>
  <c r="X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S26"/>
  <c r="R26"/>
  <c r="S22"/>
  <c r="R22"/>
  <c r="S18"/>
  <c r="R18"/>
  <c r="R14"/>
  <c r="S14"/>
  <c r="R31"/>
  <c r="X31"/>
  <c r="S31"/>
  <c r="X23"/>
  <c r="R23"/>
  <c r="S23"/>
  <c r="X15"/>
  <c r="R15"/>
  <c r="S15"/>
  <c r="X56"/>
  <c r="X46"/>
  <c r="X40"/>
  <c r="X32"/>
  <c r="X28"/>
  <c r="X24"/>
  <c r="X20"/>
  <c r="X16"/>
  <c r="X12"/>
  <c r="S29" i="7"/>
  <c r="R29"/>
  <c r="X29"/>
  <c r="S21"/>
  <c r="R21"/>
  <c r="X21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R76"/>
  <c r="S76"/>
  <c r="X77"/>
  <c r="S77"/>
  <c r="R77"/>
  <c r="R71"/>
  <c r="X71"/>
  <c r="S71"/>
  <c r="R67"/>
  <c r="S67"/>
  <c r="X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S22"/>
  <c r="R22"/>
  <c r="S18"/>
  <c r="R18"/>
  <c r="R14"/>
  <c r="S14"/>
  <c r="X27"/>
  <c r="R27"/>
  <c r="S27"/>
  <c r="X19"/>
  <c r="R19"/>
  <c r="S19"/>
  <c r="X13"/>
  <c r="R13"/>
  <c r="S13"/>
  <c r="X72"/>
  <c r="X64"/>
  <c r="X56"/>
  <c r="X30"/>
  <c r="X26"/>
  <c r="X18"/>
  <c r="X33"/>
  <c r="S33"/>
  <c r="R33"/>
  <c r="S25"/>
  <c r="R25"/>
  <c r="X25"/>
  <c r="S17"/>
  <c r="R17"/>
  <c r="X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73"/>
  <c r="X73"/>
  <c r="S73"/>
  <c r="R69"/>
  <c r="X69"/>
  <c r="S69"/>
  <c r="R65"/>
  <c r="S65"/>
  <c r="X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R24"/>
  <c r="S24"/>
  <c r="R20"/>
  <c r="S20"/>
  <c r="R16"/>
  <c r="S16"/>
  <c r="S12"/>
  <c r="R12"/>
  <c r="R10"/>
  <c r="S10"/>
  <c r="R31"/>
  <c r="X31"/>
  <c r="S31"/>
  <c r="X23"/>
  <c r="R23"/>
  <c r="S23"/>
  <c r="X15"/>
  <c r="R15"/>
  <c r="S15"/>
  <c r="X74"/>
  <c r="X68"/>
  <c r="X60"/>
  <c r="X52"/>
  <c r="X46"/>
  <c r="X38"/>
  <c r="X32"/>
  <c r="X20"/>
  <c r="X12"/>
  <c r="X28"/>
  <c r="X22"/>
  <c r="X14"/>
  <c r="S25" i="6"/>
  <c r="R25"/>
  <c r="X25"/>
  <c r="S17"/>
  <c r="R17"/>
  <c r="X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S78"/>
  <c r="R78"/>
  <c r="R75"/>
  <c r="X75"/>
  <c r="S75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S26"/>
  <c r="R26"/>
  <c r="R22"/>
  <c r="S22"/>
  <c r="S18"/>
  <c r="R18"/>
  <c r="R14"/>
  <c r="S14"/>
  <c r="R33"/>
  <c r="X33"/>
  <c r="S33"/>
  <c r="X29"/>
  <c r="R29"/>
  <c r="S29"/>
  <c r="X19"/>
  <c r="R19"/>
  <c r="S19"/>
  <c r="X13"/>
  <c r="R13"/>
  <c r="S13"/>
  <c r="X70"/>
  <c r="X62"/>
  <c r="X30"/>
  <c r="X26"/>
  <c r="X22"/>
  <c r="X18"/>
  <c r="S27"/>
  <c r="R27"/>
  <c r="X27"/>
  <c r="S23"/>
  <c r="R23"/>
  <c r="X23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R77"/>
  <c r="X77"/>
  <c r="S77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S28"/>
  <c r="R28"/>
  <c r="S24"/>
  <c r="R24"/>
  <c r="R20"/>
  <c r="S20"/>
  <c r="R16"/>
  <c r="S16"/>
  <c r="S12"/>
  <c r="R12"/>
  <c r="R10"/>
  <c r="S10"/>
  <c r="X31"/>
  <c r="R31"/>
  <c r="S31"/>
  <c r="X21"/>
  <c r="R21"/>
  <c r="S21"/>
  <c r="X15"/>
  <c r="R15"/>
  <c r="S15"/>
  <c r="X38"/>
  <c r="X74"/>
  <c r="X68"/>
  <c r="X60"/>
  <c r="X52"/>
  <c r="X44"/>
  <c r="X36"/>
  <c r="X32"/>
  <c r="X28"/>
  <c r="X24"/>
  <c r="X20"/>
  <c r="X14"/>
  <c r="X16"/>
  <c r="S27" i="5"/>
  <c r="R27"/>
  <c r="X27"/>
  <c r="S21"/>
  <c r="R21"/>
  <c r="X21"/>
  <c r="R79"/>
  <c r="X79"/>
  <c r="S79"/>
  <c r="R75"/>
  <c r="X75"/>
  <c r="S75"/>
  <c r="R71"/>
  <c r="X71"/>
  <c r="S71"/>
  <c r="R67"/>
  <c r="X67"/>
  <c r="S67"/>
  <c r="R63"/>
  <c r="X63"/>
  <c r="S63"/>
  <c r="R59"/>
  <c r="S59"/>
  <c r="X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S26"/>
  <c r="R26"/>
  <c r="S22"/>
  <c r="R22"/>
  <c r="R18"/>
  <c r="S18"/>
  <c r="R14"/>
  <c r="S14"/>
  <c r="S10"/>
  <c r="R10"/>
  <c r="X31"/>
  <c r="R31"/>
  <c r="S31"/>
  <c r="X19"/>
  <c r="R19"/>
  <c r="S19"/>
  <c r="X13"/>
  <c r="R13"/>
  <c r="S13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S78"/>
  <c r="R78"/>
  <c r="X18"/>
  <c r="X14"/>
  <c r="X10"/>
  <c r="S29"/>
  <c r="R29"/>
  <c r="X29"/>
  <c r="S25"/>
  <c r="R25"/>
  <c r="X25"/>
  <c r="S15"/>
  <c r="R15"/>
  <c r="X15"/>
  <c r="R77"/>
  <c r="X77"/>
  <c r="S77"/>
  <c r="R73"/>
  <c r="X73"/>
  <c r="S73"/>
  <c r="R69"/>
  <c r="X69"/>
  <c r="S69"/>
  <c r="R65"/>
  <c r="X65"/>
  <c r="S65"/>
  <c r="R61"/>
  <c r="S61"/>
  <c r="X61"/>
  <c r="R57"/>
  <c r="X57"/>
  <c r="S57"/>
  <c r="R53"/>
  <c r="S53"/>
  <c r="X53"/>
  <c r="R49"/>
  <c r="X49"/>
  <c r="S49"/>
  <c r="R45"/>
  <c r="X45"/>
  <c r="S45"/>
  <c r="R41"/>
  <c r="X41"/>
  <c r="S41"/>
  <c r="R37"/>
  <c r="X37"/>
  <c r="S37"/>
  <c r="R32"/>
  <c r="S32"/>
  <c r="S28"/>
  <c r="R28"/>
  <c r="R24"/>
  <c r="S24"/>
  <c r="R20"/>
  <c r="S20"/>
  <c r="S16"/>
  <c r="R16"/>
  <c r="R12"/>
  <c r="S12"/>
  <c r="R33"/>
  <c r="X33"/>
  <c r="S33"/>
  <c r="X23"/>
  <c r="R23"/>
  <c r="S23"/>
  <c r="X17"/>
  <c r="R17"/>
  <c r="S17"/>
  <c r="X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X22"/>
  <c r="X30"/>
  <c r="X26"/>
  <c r="X20"/>
  <c r="X16"/>
  <c r="X12"/>
  <c r="S31" i="4"/>
  <c r="R31"/>
  <c r="X31"/>
  <c r="S25"/>
  <c r="R25"/>
  <c r="X25"/>
  <c r="S19"/>
  <c r="R19"/>
  <c r="X19"/>
  <c r="S11"/>
  <c r="R11"/>
  <c r="X11"/>
  <c r="S36"/>
  <c r="R36"/>
  <c r="S40"/>
  <c r="R40"/>
  <c r="S44"/>
  <c r="R44"/>
  <c r="S48"/>
  <c r="R48"/>
  <c r="S52"/>
  <c r="R52"/>
  <c r="S56"/>
  <c r="R56"/>
  <c r="S60"/>
  <c r="R60"/>
  <c r="R64"/>
  <c r="S64"/>
  <c r="R68"/>
  <c r="S68"/>
  <c r="R72"/>
  <c r="S72"/>
  <c r="R76"/>
  <c r="S76"/>
  <c r="R80"/>
  <c r="S80"/>
  <c r="X61"/>
  <c r="S61"/>
  <c r="R61"/>
  <c r="X65"/>
  <c r="S65"/>
  <c r="R65"/>
  <c r="X69"/>
  <c r="S69"/>
  <c r="R69"/>
  <c r="X73"/>
  <c r="S73"/>
  <c r="R73"/>
  <c r="X77"/>
  <c r="S77"/>
  <c r="R77"/>
  <c r="X81"/>
  <c r="S81"/>
  <c r="R81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S22"/>
  <c r="R22"/>
  <c r="S18"/>
  <c r="R18"/>
  <c r="R14"/>
  <c r="S14"/>
  <c r="X23"/>
  <c r="R23"/>
  <c r="S23"/>
  <c r="X13"/>
  <c r="R13"/>
  <c r="S13"/>
  <c r="X48"/>
  <c r="X40"/>
  <c r="X14"/>
  <c r="X33"/>
  <c r="S33"/>
  <c r="R33"/>
  <c r="S29"/>
  <c r="R29"/>
  <c r="X29"/>
  <c r="S21"/>
  <c r="R21"/>
  <c r="X21"/>
  <c r="S17"/>
  <c r="R17"/>
  <c r="X17"/>
  <c r="S34"/>
  <c r="R34"/>
  <c r="S38"/>
  <c r="R38"/>
  <c r="S42"/>
  <c r="R42"/>
  <c r="S46"/>
  <c r="R46"/>
  <c r="S50"/>
  <c r="R50"/>
  <c r="S54"/>
  <c r="R54"/>
  <c r="S58"/>
  <c r="R58"/>
  <c r="R62"/>
  <c r="S62"/>
  <c r="R66"/>
  <c r="S66"/>
  <c r="R70"/>
  <c r="S70"/>
  <c r="R74"/>
  <c r="S74"/>
  <c r="R78"/>
  <c r="S78"/>
  <c r="R82"/>
  <c r="S82"/>
  <c r="X63"/>
  <c r="S63"/>
  <c r="R63"/>
  <c r="X67"/>
  <c r="S67"/>
  <c r="R67"/>
  <c r="X71"/>
  <c r="S71"/>
  <c r="R71"/>
  <c r="X75"/>
  <c r="S75"/>
  <c r="R75"/>
  <c r="X79"/>
  <c r="S79"/>
  <c r="R79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R24"/>
  <c r="S24"/>
  <c r="R20"/>
  <c r="S20"/>
  <c r="R16"/>
  <c r="S16"/>
  <c r="S12"/>
  <c r="R12"/>
  <c r="R10"/>
  <c r="S10"/>
  <c r="X27"/>
  <c r="R27"/>
  <c r="S27"/>
  <c r="X15"/>
  <c r="R15"/>
  <c r="S15"/>
  <c r="X78"/>
  <c r="X66"/>
  <c r="X58"/>
  <c r="X52"/>
  <c r="X44"/>
  <c r="X38"/>
  <c r="X16"/>
  <c r="X30"/>
  <c r="X26"/>
  <c r="X22"/>
  <c r="X18"/>
  <c r="X12"/>
  <c r="S33" i="3"/>
  <c r="R33"/>
  <c r="X29"/>
  <c r="S29"/>
  <c r="R29"/>
  <c r="X25"/>
  <c r="S25"/>
  <c r="R25"/>
  <c r="X21"/>
  <c r="S21"/>
  <c r="R21"/>
  <c r="R34"/>
  <c r="S34"/>
  <c r="R38"/>
  <c r="S38"/>
  <c r="R42"/>
  <c r="S42"/>
  <c r="R46"/>
  <c r="S46"/>
  <c r="R50"/>
  <c r="S50"/>
  <c r="R54"/>
  <c r="S54"/>
  <c r="R58"/>
  <c r="S58"/>
  <c r="R62"/>
  <c r="S62"/>
  <c r="R66"/>
  <c r="S66"/>
  <c r="R70"/>
  <c r="S70"/>
  <c r="R74"/>
  <c r="S74"/>
  <c r="R78"/>
  <c r="S78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S77"/>
  <c r="R77"/>
  <c r="R30"/>
  <c r="S30"/>
  <c r="R26"/>
  <c r="S26"/>
  <c r="R22"/>
  <c r="S22"/>
  <c r="R18"/>
  <c r="S18"/>
  <c r="R14"/>
  <c r="S14"/>
  <c r="R10"/>
  <c r="S10"/>
  <c r="X19"/>
  <c r="R19"/>
  <c r="S19"/>
  <c r="X13"/>
  <c r="R13"/>
  <c r="S13"/>
  <c r="X22"/>
  <c r="X18"/>
  <c r="X14"/>
  <c r="X10"/>
  <c r="X31"/>
  <c r="S31"/>
  <c r="R31"/>
  <c r="X27"/>
  <c r="S27"/>
  <c r="R27"/>
  <c r="X23"/>
  <c r="S23"/>
  <c r="R23"/>
  <c r="S15"/>
  <c r="R15"/>
  <c r="X15"/>
  <c r="R36"/>
  <c r="S36"/>
  <c r="R40"/>
  <c r="S40"/>
  <c r="R44"/>
  <c r="S44"/>
  <c r="R48"/>
  <c r="S48"/>
  <c r="R52"/>
  <c r="S52"/>
  <c r="R56"/>
  <c r="S56"/>
  <c r="R60"/>
  <c r="S60"/>
  <c r="R64"/>
  <c r="S64"/>
  <c r="R68"/>
  <c r="S68"/>
  <c r="R72"/>
  <c r="S72"/>
  <c r="R76"/>
  <c r="S76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S75"/>
  <c r="R75"/>
  <c r="S79"/>
  <c r="R79"/>
  <c r="R28"/>
  <c r="S28"/>
  <c r="R24"/>
  <c r="S24"/>
  <c r="S20"/>
  <c r="R20"/>
  <c r="R16"/>
  <c r="S16"/>
  <c r="R12"/>
  <c r="S12"/>
  <c r="X17"/>
  <c r="R17"/>
  <c r="S17"/>
  <c r="X11"/>
  <c r="R11"/>
  <c r="S11"/>
  <c r="X77"/>
  <c r="X73"/>
  <c r="X69"/>
  <c r="X65"/>
  <c r="X61"/>
  <c r="X57"/>
  <c r="X53"/>
  <c r="X49"/>
  <c r="X45"/>
  <c r="X41"/>
  <c r="X37"/>
  <c r="X33"/>
  <c r="X20"/>
  <c r="X16"/>
  <c r="X12"/>
  <c r="D83" i="12" l="1"/>
  <c r="D83" i="13"/>
  <c r="D84" i="9"/>
  <c r="D84" i="8"/>
  <c r="D82" i="10"/>
  <c r="D82" i="7"/>
  <c r="D83" i="6"/>
  <c r="AA8" i="15"/>
  <c r="AK8" s="1"/>
  <c r="D82"/>
  <c r="AA8" i="14"/>
  <c r="AM8" s="1"/>
  <c r="D81"/>
  <c r="D87" i="4"/>
  <c r="AH8" i="13"/>
  <c r="AJ8"/>
  <c r="D85"/>
  <c r="AL8"/>
  <c r="AH8" i="12"/>
  <c r="AL8"/>
  <c r="D85"/>
  <c r="AJ8"/>
  <c r="D83" i="11"/>
  <c r="AJ8"/>
  <c r="D85"/>
  <c r="AL8"/>
  <c r="AH8"/>
  <c r="AH8" i="10"/>
  <c r="AJ8"/>
  <c r="D84"/>
  <c r="AL8"/>
  <c r="AH8" i="9"/>
  <c r="AJ8"/>
  <c r="D86"/>
  <c r="AL8"/>
  <c r="AH8" i="8"/>
  <c r="AJ8"/>
  <c r="AL8"/>
  <c r="D82"/>
  <c r="AH8" i="7"/>
  <c r="AJ8"/>
  <c r="D84"/>
  <c r="AL8"/>
  <c r="AH8" i="6"/>
  <c r="AJ8"/>
  <c r="D85"/>
  <c r="AL8"/>
  <c r="D86" i="5"/>
  <c r="D84"/>
  <c r="AL8"/>
  <c r="AJ8"/>
  <c r="AH8"/>
  <c r="AH8" i="4"/>
  <c r="AJ8"/>
  <c r="D89"/>
  <c r="AL8"/>
  <c r="D86" i="3"/>
  <c r="D84"/>
  <c r="AJ8"/>
  <c r="AL8"/>
  <c r="AH8"/>
  <c r="T13" i="1"/>
  <c r="T14"/>
  <c r="T15"/>
  <c r="T16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5"/>
  <c r="T76"/>
  <c r="T77"/>
  <c r="T78"/>
  <c r="T11"/>
  <c r="T10"/>
  <c r="AM8" i="15" l="1"/>
  <c r="AI8"/>
  <c r="P81"/>
  <c r="D81"/>
  <c r="AG8"/>
  <c r="AE8"/>
  <c r="P80" i="14"/>
  <c r="D80"/>
  <c r="AG8"/>
  <c r="AE8"/>
  <c r="AI8"/>
  <c r="AK8"/>
  <c r="D82" i="13"/>
  <c r="AA8"/>
  <c r="AK8" s="1"/>
  <c r="AA8" i="12"/>
  <c r="AM8" s="1"/>
  <c r="D82"/>
  <c r="D82" i="11"/>
  <c r="AA8"/>
  <c r="D81" i="10"/>
  <c r="AA8"/>
  <c r="AK8" s="1"/>
  <c r="D83" i="9"/>
  <c r="AA8"/>
  <c r="AI8" s="1"/>
  <c r="D81" i="8"/>
  <c r="AA8"/>
  <c r="D81" i="7"/>
  <c r="AA8"/>
  <c r="AK8" s="1"/>
  <c r="D82" i="6"/>
  <c r="AA8"/>
  <c r="AK8" s="1"/>
  <c r="D83" i="5"/>
  <c r="AA8"/>
  <c r="AI8" s="1"/>
  <c r="D86" i="4"/>
  <c r="AA8"/>
  <c r="AK8" s="1"/>
  <c r="AA8" i="3"/>
  <c r="AM8" s="1"/>
  <c r="D83"/>
  <c r="P9" i="1"/>
  <c r="P81" i="13" l="1"/>
  <c r="D81"/>
  <c r="AG8"/>
  <c r="AE8"/>
  <c r="AM8"/>
  <c r="AI8"/>
  <c r="P81" i="12"/>
  <c r="D81"/>
  <c r="AG8"/>
  <c r="AE8"/>
  <c r="AI8"/>
  <c r="AK8"/>
  <c r="P81" i="11"/>
  <c r="D81"/>
  <c r="AE8"/>
  <c r="AG8"/>
  <c r="AM8"/>
  <c r="AI8"/>
  <c r="AK8"/>
  <c r="P80" i="10"/>
  <c r="D80"/>
  <c r="AG8"/>
  <c r="AE8"/>
  <c r="AM8"/>
  <c r="AI8"/>
  <c r="P82" i="9"/>
  <c r="D82"/>
  <c r="AG8"/>
  <c r="AE8"/>
  <c r="AM8"/>
  <c r="AK8"/>
  <c r="D80" i="8"/>
  <c r="P80"/>
  <c r="AG8"/>
  <c r="AE8"/>
  <c r="AM8"/>
  <c r="AI8"/>
  <c r="AK8"/>
  <c r="P80" i="7"/>
  <c r="D80"/>
  <c r="AG8"/>
  <c r="AE8"/>
  <c r="AM8"/>
  <c r="AI8"/>
  <c r="P81" i="6"/>
  <c r="D81"/>
  <c r="AG8"/>
  <c r="AE8"/>
  <c r="AM8"/>
  <c r="AI8"/>
  <c r="P82" i="5"/>
  <c r="D82"/>
  <c r="AG8"/>
  <c r="AE8"/>
  <c r="AM8"/>
  <c r="AK8"/>
  <c r="P85" i="4"/>
  <c r="D85"/>
  <c r="AG8"/>
  <c r="AE8"/>
  <c r="AM8"/>
  <c r="AI8"/>
  <c r="P82" i="3"/>
  <c r="D82"/>
  <c r="AG8"/>
  <c r="AE8"/>
  <c r="AI8"/>
  <c r="AK8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6"/>
  <c r="Q78"/>
  <c r="Q11"/>
  <c r="Z8"/>
  <c r="Y8"/>
  <c r="S78" l="1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83"/>
  <c r="P84"/>
  <c r="AD8"/>
  <c r="AB8"/>
  <c r="AC8"/>
  <c r="AL8" l="1"/>
  <c r="D83" s="1"/>
  <c r="D86"/>
  <c r="D84"/>
  <c r="AJ8"/>
  <c r="AH8"/>
  <c r="AA8" l="1"/>
  <c r="AK8" l="1"/>
  <c r="P82"/>
  <c r="D82"/>
  <c r="AG8"/>
  <c r="AM8"/>
  <c r="AE8"/>
  <c r="AI8"/>
</calcChain>
</file>

<file path=xl/sharedStrings.xml><?xml version="1.0" encoding="utf-8"?>
<sst xmlns="http://schemas.openxmlformats.org/spreadsheetml/2006/main" count="8799" uniqueCount="2332">
  <si>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</si>
  <si>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</si>
  <si>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</si>
  <si>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</si>
  <si>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</si>
  <si>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</si>
  <si>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</si>
  <si>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</si>
  <si>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</si>
  <si>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</si>
  <si>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</si>
  <si>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</si>
  <si>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</si>
  <si>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</si>
  <si>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</si>
  <si>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</si>
  <si>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</si>
  <si>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</si>
  <si>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</si>
  <si>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</si>
  <si>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</si>
  <si>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</si>
  <si>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</si>
  <si>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</si>
  <si>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</si>
  <si>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</si>
  <si>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</si>
  <si>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</si>
  <si>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</si>
  <si>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</si>
  <si>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</si>
  <si>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</si>
  <si>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</si>
  <si>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</si>
  <si>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</si>
  <si>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</si>
  <si>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</si>
  <si>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</si>
  <si>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</si>
  <si>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</si>
  <si>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</si>
  <si>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</si>
  <si>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</si>
  <si>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</si>
  <si>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</si>
  <si>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</si>
  <si>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 xml:space="preserve">Thi lần 1 học kỳ II năm học 2018 - 2019 </t>
  </si>
  <si>
    <t>Lý thuyết thông tin</t>
  </si>
  <si>
    <t>Ngày thi: 19/06/2019</t>
  </si>
  <si>
    <t>Nhóm: ELE1319-01</t>
  </si>
  <si>
    <t>Giờ thi: 08h00</t>
  </si>
  <si>
    <t>B17DCAT006</t>
  </si>
  <si>
    <t>Ngô Mai</t>
  </si>
  <si>
    <t>Anh</t>
  </si>
  <si>
    <t>27/02/1999</t>
  </si>
  <si>
    <t>D17CQAT02-B</t>
  </si>
  <si>
    <t>B17DCCN028</t>
  </si>
  <si>
    <t>Nguyễn Ngọc</t>
  </si>
  <si>
    <t>04/10/1996</t>
  </si>
  <si>
    <t>D17CQCN04-B</t>
  </si>
  <si>
    <t>B17DCCN045</t>
  </si>
  <si>
    <t>Nguyễn Việt</t>
  </si>
  <si>
    <t>24/10/1999</t>
  </si>
  <si>
    <t>D17CQCN09-B</t>
  </si>
  <si>
    <t>B17DCCN054</t>
  </si>
  <si>
    <t>Trịnh Tuấn</t>
  </si>
  <si>
    <t>07/09/1999</t>
  </si>
  <si>
    <t>D17CQCN06-B</t>
  </si>
  <si>
    <t>B17DCCN062</t>
  </si>
  <si>
    <t>Nguyễn Thị Ngọc</t>
  </si>
  <si>
    <t>ánh</t>
  </si>
  <si>
    <t>17/08/1999</t>
  </si>
  <si>
    <t>D17CQCN02-B</t>
  </si>
  <si>
    <t>B17DCAT022</t>
  </si>
  <si>
    <t>Bích</t>
  </si>
  <si>
    <t>16/09/1999</t>
  </si>
  <si>
    <t>B17DCCN073</t>
  </si>
  <si>
    <t>Nguyễn Văn</t>
  </si>
  <si>
    <t>Bình</t>
  </si>
  <si>
    <t>30/12/1999</t>
  </si>
  <si>
    <t>D17CQCN01-B</t>
  </si>
  <si>
    <t>B14DCCN577</t>
  </si>
  <si>
    <t>Thongxay</t>
  </si>
  <si>
    <t>Bouthsingkh</t>
  </si>
  <si>
    <t>11/07/1995</t>
  </si>
  <si>
    <t>D14CNPM5</t>
  </si>
  <si>
    <t>B17DCCN075</t>
  </si>
  <si>
    <t>Đặng Hữu</t>
  </si>
  <si>
    <t>Cảnh</t>
  </si>
  <si>
    <t>16/12/1999</t>
  </si>
  <si>
    <t>D17CQCN03-B</t>
  </si>
  <si>
    <t>B17DCCN078</t>
  </si>
  <si>
    <t>Trịnh Đức</t>
  </si>
  <si>
    <t>09/11/1999</t>
  </si>
  <si>
    <t>B17DCCN168</t>
  </si>
  <si>
    <t>Hoàng Văn</t>
  </si>
  <si>
    <t>Dương</t>
  </si>
  <si>
    <t>22/06/1999</t>
  </si>
  <si>
    <t>D17CQCN12-B</t>
  </si>
  <si>
    <t>B17DCCN123</t>
  </si>
  <si>
    <t>Trịnh Văn</t>
  </si>
  <si>
    <t>Đạt</t>
  </si>
  <si>
    <t>09/03/1999</t>
  </si>
  <si>
    <t>B17DCCN128</t>
  </si>
  <si>
    <t>Độ</t>
  </si>
  <si>
    <t>D17CQCN08-B</t>
  </si>
  <si>
    <t>B17DCCN714</t>
  </si>
  <si>
    <t>Lê Minh</t>
  </si>
  <si>
    <t>Đức</t>
  </si>
  <si>
    <t>03/10/1999</t>
  </si>
  <si>
    <t>D17CQCN13-B</t>
  </si>
  <si>
    <t>B17DCCN143</t>
  </si>
  <si>
    <t>Nguyễn Tiến</t>
  </si>
  <si>
    <t>D17CQCN11-B</t>
  </si>
  <si>
    <t>B17DCCN148</t>
  </si>
  <si>
    <t>Trần Anh</t>
  </si>
  <si>
    <t>03/09/1999</t>
  </si>
  <si>
    <t>B17DCAT062</t>
  </si>
  <si>
    <t>Phạm Trường</t>
  </si>
  <si>
    <t>Giang</t>
  </si>
  <si>
    <t>27/11/1999</t>
  </si>
  <si>
    <t>B17DCCN189</t>
  </si>
  <si>
    <t>Đinh Sơn</t>
  </si>
  <si>
    <t>Hà</t>
  </si>
  <si>
    <t>30/05/1999</t>
  </si>
  <si>
    <t>B17DCCN192</t>
  </si>
  <si>
    <t>Nguyễn Thị</t>
  </si>
  <si>
    <t>22/05/1999</t>
  </si>
  <si>
    <t>B16DCAT046</t>
  </si>
  <si>
    <t>Chu Minh</t>
  </si>
  <si>
    <t>Hải</t>
  </si>
  <si>
    <t>09/11/1998</t>
  </si>
  <si>
    <t>D16CQAT02-B</t>
  </si>
  <si>
    <t>B17DCCN213</t>
  </si>
  <si>
    <t>Hảo</t>
  </si>
  <si>
    <t>04/04/1999</t>
  </si>
  <si>
    <t>B17DCCN231</t>
  </si>
  <si>
    <t>Nguyễn Đức</t>
  </si>
  <si>
    <t>Hiếu</t>
  </si>
  <si>
    <t>30/01/1999</t>
  </si>
  <si>
    <t>B17DCCN243</t>
  </si>
  <si>
    <t>Phạm Trung</t>
  </si>
  <si>
    <t>25/10/1999</t>
  </si>
  <si>
    <t>B17DCCN246</t>
  </si>
  <si>
    <t>Trần Trung</t>
  </si>
  <si>
    <t>18/01/1999</t>
  </si>
  <si>
    <t>B17DCCN273</t>
  </si>
  <si>
    <t>Hồng</t>
  </si>
  <si>
    <t>21/06/1999</t>
  </si>
  <si>
    <t>B17DCCN293</t>
  </si>
  <si>
    <t>Trương Văn</t>
  </si>
  <si>
    <t>Hùng</t>
  </si>
  <si>
    <t>20/01/1999</t>
  </si>
  <si>
    <t>D17CQCN05-B</t>
  </si>
  <si>
    <t>B16DCAT082</t>
  </si>
  <si>
    <t>Nguyễn Văn Bảo</t>
  </si>
  <si>
    <t>Khanh</t>
  </si>
  <si>
    <t>30/06/1998</t>
  </si>
  <si>
    <t>B17DCCN341</t>
  </si>
  <si>
    <t>Nguyễn Minh</t>
  </si>
  <si>
    <t>Khánh</t>
  </si>
  <si>
    <t>14/10/1999</t>
  </si>
  <si>
    <t>B17DCCN344</t>
  </si>
  <si>
    <t>Phạm Ngọc</t>
  </si>
  <si>
    <t>14/06/1999</t>
  </si>
  <si>
    <t>B17DCCN353</t>
  </si>
  <si>
    <t>Nguyễn Danh</t>
  </si>
  <si>
    <t>Khương</t>
  </si>
  <si>
    <t>12/04/1999</t>
  </si>
  <si>
    <t>B17DCCN356</t>
  </si>
  <si>
    <t>Lê Trung</t>
  </si>
  <si>
    <t>Kiên</t>
  </si>
  <si>
    <t>14/11/1999</t>
  </si>
  <si>
    <t>B17DCCN362</t>
  </si>
  <si>
    <t>Vũ Thanh</t>
  </si>
  <si>
    <t>Lam</t>
  </si>
  <si>
    <t>15/06/1999</t>
  </si>
  <si>
    <t>B17DCCN363</t>
  </si>
  <si>
    <t>Đặng Ngọc</t>
  </si>
  <si>
    <t>Lâm</t>
  </si>
  <si>
    <t>26/05/1999</t>
  </si>
  <si>
    <t>B17DCCN365</t>
  </si>
  <si>
    <t>Lê Tùng</t>
  </si>
  <si>
    <t>04/11/1999</t>
  </si>
  <si>
    <t>B17DCCN369</t>
  </si>
  <si>
    <t>Lê Thị Nhật</t>
  </si>
  <si>
    <t>Lệ</t>
  </si>
  <si>
    <t>30/04/1999</t>
  </si>
  <si>
    <t>B17DCCN377</t>
  </si>
  <si>
    <t>Nguyễn Thị Thùy</t>
  </si>
  <si>
    <t>Linh</t>
  </si>
  <si>
    <t>29/07/1999</t>
  </si>
  <si>
    <t>B17DCCN389</t>
  </si>
  <si>
    <t>Đào Ngọc</t>
  </si>
  <si>
    <t>Long</t>
  </si>
  <si>
    <t>08/01/1999</t>
  </si>
  <si>
    <t>B16DCAT106</t>
  </si>
  <si>
    <t>Nguyễn Công</t>
  </si>
  <si>
    <t>Minh</t>
  </si>
  <si>
    <t>21/10/1998</t>
  </si>
  <si>
    <t>B16DCCN230</t>
  </si>
  <si>
    <t>Nguyễn Quang</t>
  </si>
  <si>
    <t>22/12/1998</t>
  </si>
  <si>
    <t>D16CQCN06-B</t>
  </si>
  <si>
    <t>B17DCCN423</t>
  </si>
  <si>
    <t>Phạm Đức</t>
  </si>
  <si>
    <t>02/10/1999</t>
  </si>
  <si>
    <t>B17DCCN449</t>
  </si>
  <si>
    <t>Phùng Phương</t>
  </si>
  <si>
    <t>Nam</t>
  </si>
  <si>
    <t>15/03/1999</t>
  </si>
  <si>
    <t>B17DCCN455</t>
  </si>
  <si>
    <t>Đỗ Thị Thúy</t>
  </si>
  <si>
    <t>Nga</t>
  </si>
  <si>
    <t>17/07/1999</t>
  </si>
  <si>
    <t>B17DCCN474</t>
  </si>
  <si>
    <t>Trịnh Hữu</t>
  </si>
  <si>
    <t>Nhân</t>
  </si>
  <si>
    <t>12/12/1999</t>
  </si>
  <si>
    <t>B16DCAT118</t>
  </si>
  <si>
    <t>Phạm Đình</t>
  </si>
  <si>
    <t>Nhất</t>
  </si>
  <si>
    <t>17/02/1998</t>
  </si>
  <si>
    <t>B17DCCN483</t>
  </si>
  <si>
    <t>Vũ Quang</t>
  </si>
  <si>
    <t>Ninh</t>
  </si>
  <si>
    <t>03/02/1999</t>
  </si>
  <si>
    <t>B17DCCN489</t>
  </si>
  <si>
    <t>Nguyễn Hữu</t>
  </si>
  <si>
    <t>Phú</t>
  </si>
  <si>
    <t>B17DCCN503</t>
  </si>
  <si>
    <t>Bùi Xuân</t>
  </si>
  <si>
    <t>Quang</t>
  </si>
  <si>
    <t>16/06/1999</t>
  </si>
  <si>
    <t>B17DCCN506</t>
  </si>
  <si>
    <t>Mai Đức</t>
  </si>
  <si>
    <t>17/10/1999</t>
  </si>
  <si>
    <t>B17DCCN519</t>
  </si>
  <si>
    <t>Phạm Minh</t>
  </si>
  <si>
    <t>Quốc</t>
  </si>
  <si>
    <t>20/07/1999</t>
  </si>
  <si>
    <t>B17DCCN530</t>
  </si>
  <si>
    <t>Lê Văn</t>
  </si>
  <si>
    <t>Sang</t>
  </si>
  <si>
    <t>29/12/1999</t>
  </si>
  <si>
    <t>B17DCCN531</t>
  </si>
  <si>
    <t>Nguyễn Thanh</t>
  </si>
  <si>
    <t>Sáng</t>
  </si>
  <si>
    <t>21/01/1995</t>
  </si>
  <si>
    <t>B17DCCN533</t>
  </si>
  <si>
    <t>Đỗ Hùng</t>
  </si>
  <si>
    <t>Sơn</t>
  </si>
  <si>
    <t>B17DCCN543</t>
  </si>
  <si>
    <t>Trần Thanh</t>
  </si>
  <si>
    <t>01/11/1999</t>
  </si>
  <si>
    <t>B17DCCN555</t>
  </si>
  <si>
    <t>Đào Như</t>
  </si>
  <si>
    <t>Thái</t>
  </si>
  <si>
    <t>01/10/1999</t>
  </si>
  <si>
    <t>B17DCAT161</t>
  </si>
  <si>
    <t>Nguyễn Anh</t>
  </si>
  <si>
    <t>23/09/1999</t>
  </si>
  <si>
    <t>D17CQAT01-B</t>
  </si>
  <si>
    <t>B17DCCN557</t>
  </si>
  <si>
    <t>Trần Thị Hồng</t>
  </si>
  <si>
    <t>13/02/1999</t>
  </si>
  <si>
    <t>B17DCAT166</t>
  </si>
  <si>
    <t>Thanh</t>
  </si>
  <si>
    <t>02/09/1999</t>
  </si>
  <si>
    <t>B17DCAT167</t>
  </si>
  <si>
    <t>Thành</t>
  </si>
  <si>
    <t>15/12/1999</t>
  </si>
  <si>
    <t>D17CQAT03-B</t>
  </si>
  <si>
    <t>B17DCCN583</t>
  </si>
  <si>
    <t>Thọ</t>
  </si>
  <si>
    <t>10/10/1999</t>
  </si>
  <si>
    <t>D17CQCN07-B</t>
  </si>
  <si>
    <t>B17DCCN602</t>
  </si>
  <si>
    <t>Đỗ Minh</t>
  </si>
  <si>
    <t>Tiến</t>
  </si>
  <si>
    <t>20/11/1999</t>
  </si>
  <si>
    <t>B16DCCN356</t>
  </si>
  <si>
    <t>Ngô Tiến</t>
  </si>
  <si>
    <t>Toàn</t>
  </si>
  <si>
    <t>18/11/1998</t>
  </si>
  <si>
    <t>D16CQCN04-B</t>
  </si>
  <si>
    <t>B17DCCN610</t>
  </si>
  <si>
    <t>D17CQCN10-B</t>
  </si>
  <si>
    <t>B17DCCN617</t>
  </si>
  <si>
    <t>Mai Quỳnh</t>
  </si>
  <si>
    <t>Trang</t>
  </si>
  <si>
    <t>05/11/1999</t>
  </si>
  <si>
    <t>B17DCCN618</t>
  </si>
  <si>
    <t>Ngô Thị Huyền</t>
  </si>
  <si>
    <t>10/09/1999</t>
  </si>
  <si>
    <t>B17DCCN628</t>
  </si>
  <si>
    <t>Nguyễn Hiếu</t>
  </si>
  <si>
    <t>Trung</t>
  </si>
  <si>
    <t>27/07/1999</t>
  </si>
  <si>
    <t>B17DCCN629</t>
  </si>
  <si>
    <t>18/12/1996</t>
  </si>
  <si>
    <t>B17DCCN644</t>
  </si>
  <si>
    <t>Phạm Thanh</t>
  </si>
  <si>
    <t>Tú</t>
  </si>
  <si>
    <t>28/09/1999</t>
  </si>
  <si>
    <t>B17DCCN675</t>
  </si>
  <si>
    <t>Vũ Văn</t>
  </si>
  <si>
    <t>Tuyền</t>
  </si>
  <si>
    <t>B17DCAT214</t>
  </si>
  <si>
    <t>Phạm Hải</t>
  </si>
  <si>
    <t>Vũ</t>
  </si>
  <si>
    <t>24/11/1999</t>
  </si>
  <si>
    <t>B17DCCN695</t>
  </si>
  <si>
    <t>Phạm Thế</t>
  </si>
  <si>
    <t>30/09/1999</t>
  </si>
  <si>
    <t>B17DCAT003</t>
  </si>
  <si>
    <t>Dương Ngọc</t>
  </si>
  <si>
    <t>05/12/1999</t>
  </si>
  <si>
    <t>B17DCCN008</t>
  </si>
  <si>
    <t>Đỗ Tú</t>
  </si>
  <si>
    <t>31/03/1999</t>
  </si>
  <si>
    <t>B17DCAT005</t>
  </si>
  <si>
    <t>Lê Tuấn</t>
  </si>
  <si>
    <t>22/04/1999</t>
  </si>
  <si>
    <t>B17DCCN022</t>
  </si>
  <si>
    <t>Ngô Đức</t>
  </si>
  <si>
    <t>02/05/1997</t>
  </si>
  <si>
    <t>B17DCCN037</t>
  </si>
  <si>
    <t>19/10/1999</t>
  </si>
  <si>
    <t>B17DCAT009</t>
  </si>
  <si>
    <t>Nguyễn Tuấn</t>
  </si>
  <si>
    <t>26/08/1999</t>
  </si>
  <si>
    <t>B17DCCN052</t>
  </si>
  <si>
    <t>Trần Tuấn</t>
  </si>
  <si>
    <t>16/02/1999</t>
  </si>
  <si>
    <t>B17DCCN058</t>
  </si>
  <si>
    <t>Vũ Thế</t>
  </si>
  <si>
    <t>15/01/1999</t>
  </si>
  <si>
    <t>B17DCCN068</t>
  </si>
  <si>
    <t>Nguyễn Thái</t>
  </si>
  <si>
    <t>Bảo</t>
  </si>
  <si>
    <t>04/02/1999</t>
  </si>
  <si>
    <t>B17DCAT025</t>
  </si>
  <si>
    <t>Lê Thị Ngọc</t>
  </si>
  <si>
    <t>Châu</t>
  </si>
  <si>
    <t>09/09/1999</t>
  </si>
  <si>
    <t>B17DCCN081</t>
  </si>
  <si>
    <t>Bùi Minh</t>
  </si>
  <si>
    <t>Chí</t>
  </si>
  <si>
    <t>04/05/1999</t>
  </si>
  <si>
    <t>B17DCCN090</t>
  </si>
  <si>
    <t>Nguyễn Chí</t>
  </si>
  <si>
    <t>Công</t>
  </si>
  <si>
    <t>24/03/1999</t>
  </si>
  <si>
    <t>B17DCCN703</t>
  </si>
  <si>
    <t>Bouncho</t>
  </si>
  <si>
    <t>DAOMAIKHAM</t>
  </si>
  <si>
    <t>03/01/1996</t>
  </si>
  <si>
    <t>B17DCVT065</t>
  </si>
  <si>
    <t>Nguyễn Vũ</t>
  </si>
  <si>
    <t>Doanh</t>
  </si>
  <si>
    <t>02/02/1999</t>
  </si>
  <si>
    <t>D17CQVT01-B</t>
  </si>
  <si>
    <t>B17DCCN155</t>
  </si>
  <si>
    <t>Dung</t>
  </si>
  <si>
    <t>25/03/1999</t>
  </si>
  <si>
    <t>B17DCCN159</t>
  </si>
  <si>
    <t>Dũng</t>
  </si>
  <si>
    <t>B17DCCN177</t>
  </si>
  <si>
    <t>Đỗ Khương</t>
  </si>
  <si>
    <t>Duy</t>
  </si>
  <si>
    <t>21/11/1999</t>
  </si>
  <si>
    <t>B17DCCN167</t>
  </si>
  <si>
    <t>Hoàng Ngọc</t>
  </si>
  <si>
    <t>29/04/1999</t>
  </si>
  <si>
    <t>B17DCCN171</t>
  </si>
  <si>
    <t>Nguyễn Giản</t>
  </si>
  <si>
    <t>08/08/1999</t>
  </si>
  <si>
    <t>B17DCCN173</t>
  </si>
  <si>
    <t>Nguyễn Thạc</t>
  </si>
  <si>
    <t>B17DCCN174</t>
  </si>
  <si>
    <t>Nguyễn Xuân</t>
  </si>
  <si>
    <t>11/01/1999</t>
  </si>
  <si>
    <t>B17DCCN106</t>
  </si>
  <si>
    <t>Đặng Tiến</t>
  </si>
  <si>
    <t>26/12/1999</t>
  </si>
  <si>
    <t>B17DCCN114</t>
  </si>
  <si>
    <t>Nguyễn Thành</t>
  </si>
  <si>
    <t>B17DCCN116</t>
  </si>
  <si>
    <t>B17DCCN129</t>
  </si>
  <si>
    <t>An Văn</t>
  </si>
  <si>
    <t>Đoàn</t>
  </si>
  <si>
    <t>29/06/1999</t>
  </si>
  <si>
    <t>B17DCCN135</t>
  </si>
  <si>
    <t>Trần Quang</t>
  </si>
  <si>
    <t>Đông</t>
  </si>
  <si>
    <t>12/01/1999</t>
  </si>
  <si>
    <t>B17DCCN140</t>
  </si>
  <si>
    <t>29/08/1999</t>
  </si>
  <si>
    <t>B17DCCN142</t>
  </si>
  <si>
    <t>04/06/1999</t>
  </si>
  <si>
    <t>B15DCAT048</t>
  </si>
  <si>
    <t>Tô Như</t>
  </si>
  <si>
    <t>13/09/1997</t>
  </si>
  <si>
    <t>D15CQAT04-B</t>
  </si>
  <si>
    <t>B17DCCN185</t>
  </si>
  <si>
    <t>Ngô Thị</t>
  </si>
  <si>
    <t>15/02/1999</t>
  </si>
  <si>
    <t>B17DCCN202</t>
  </si>
  <si>
    <t>Nguyễn Hoàng</t>
  </si>
  <si>
    <t>B17DCCN215</t>
  </si>
  <si>
    <t>Đặng Đình</t>
  </si>
  <si>
    <t>Hiển</t>
  </si>
  <si>
    <t>11/12/1999</t>
  </si>
  <si>
    <t>B17DCCN242</t>
  </si>
  <si>
    <t>Phạm Quang</t>
  </si>
  <si>
    <t>10/03/1999</t>
  </si>
  <si>
    <t>B17DCAT073</t>
  </si>
  <si>
    <t>Phạm Văn</t>
  </si>
  <si>
    <t>24/07/1999</t>
  </si>
  <si>
    <t>B17DCCN247</t>
  </si>
  <si>
    <t>Vương Đình</t>
  </si>
  <si>
    <t>18/04/1999</t>
  </si>
  <si>
    <t>B17DCCN255</t>
  </si>
  <si>
    <t>Bùi Việt</t>
  </si>
  <si>
    <t>Hoàng</t>
  </si>
  <si>
    <t>B17DCCN262</t>
  </si>
  <si>
    <t>21/01/1999</t>
  </si>
  <si>
    <t>B16DCVT136</t>
  </si>
  <si>
    <t>Đỗ Văn</t>
  </si>
  <si>
    <t>18/04/1998</t>
  </si>
  <si>
    <t>D16CQVT08-B</t>
  </si>
  <si>
    <t>B17DCCN325</t>
  </si>
  <si>
    <t>Trần Tất Quốc</t>
  </si>
  <si>
    <t>Huy</t>
  </si>
  <si>
    <t>10/06/1999</t>
  </si>
  <si>
    <t>B17DCCN327</t>
  </si>
  <si>
    <t>09/10/1999</t>
  </si>
  <si>
    <t>B17DCCN296</t>
  </si>
  <si>
    <t>Hưng</t>
  </si>
  <si>
    <t>13/01/1999</t>
  </si>
  <si>
    <t>B17DCCN702</t>
  </si>
  <si>
    <t>Chilaphon</t>
  </si>
  <si>
    <t>LEUANGLANGSY</t>
  </si>
  <si>
    <t>B17DCCN399</t>
  </si>
  <si>
    <t>Phạm Mai</t>
  </si>
  <si>
    <t>17/01/1999</t>
  </si>
  <si>
    <t>B15DCMR060</t>
  </si>
  <si>
    <t>Dương Anh</t>
  </si>
  <si>
    <t>22/12/1997</t>
  </si>
  <si>
    <t>E15CQCN02-B</t>
  </si>
  <si>
    <t>B17DCCN428</t>
  </si>
  <si>
    <t>Vũ Đăng</t>
  </si>
  <si>
    <t>18/09/1999</t>
  </si>
  <si>
    <t>B17DCCN431</t>
  </si>
  <si>
    <t>Phùng Hà</t>
  </si>
  <si>
    <t>My</t>
  </si>
  <si>
    <t>08/09/1999</t>
  </si>
  <si>
    <t>B17DCCN750</t>
  </si>
  <si>
    <t>13/10/1999</t>
  </si>
  <si>
    <t>B17DCCN460</t>
  </si>
  <si>
    <t>Chu Bá</t>
  </si>
  <si>
    <t>Nghĩa</t>
  </si>
  <si>
    <t>02/01/1999</t>
  </si>
  <si>
    <t>B17DCCN481</t>
  </si>
  <si>
    <t>Hàn Công</t>
  </si>
  <si>
    <t>Nhu</t>
  </si>
  <si>
    <t>B16DCAT119</t>
  </si>
  <si>
    <t>21/01/1998</t>
  </si>
  <si>
    <t>D16CQAT03-B</t>
  </si>
  <si>
    <t>B17DCCN709</t>
  </si>
  <si>
    <t>Anusack</t>
  </si>
  <si>
    <t>PHONGSAVATH</t>
  </si>
  <si>
    <t>28/11/1997</t>
  </si>
  <si>
    <t>B17DCCN521</t>
  </si>
  <si>
    <t>Đặng Thị</t>
  </si>
  <si>
    <t>Quyên</t>
  </si>
  <si>
    <t>01/01/1999</t>
  </si>
  <si>
    <t>B17DCCN532</t>
  </si>
  <si>
    <t>06/03/1999</t>
  </si>
  <si>
    <t>B17DCCN541</t>
  </si>
  <si>
    <t>Pờ Ly</t>
  </si>
  <si>
    <t>15/10/1999</t>
  </si>
  <si>
    <t>B17DCCN542</t>
  </si>
  <si>
    <t>Trần Thái</t>
  </si>
  <si>
    <t>B17DCCN548</t>
  </si>
  <si>
    <t>Đoàn Trắc</t>
  </si>
  <si>
    <t>Tài</t>
  </si>
  <si>
    <t>25/08/1999</t>
  </si>
  <si>
    <t>B17DCCN550</t>
  </si>
  <si>
    <t>Nguyễn Duy</t>
  </si>
  <si>
    <t>15/04/1998</t>
  </si>
  <si>
    <t>B17DCAT162</t>
  </si>
  <si>
    <t>Bùi Đức</t>
  </si>
  <si>
    <t>Thắng</t>
  </si>
  <si>
    <t>22/07/1999</t>
  </si>
  <si>
    <t>B12DCCN190</t>
  </si>
  <si>
    <t>Hà Đức</t>
  </si>
  <si>
    <t>26/01/1994</t>
  </si>
  <si>
    <t>D12CNPM4</t>
  </si>
  <si>
    <t>B17DCAT171</t>
  </si>
  <si>
    <t>Thêu</t>
  </si>
  <si>
    <t>B17DCCN605</t>
  </si>
  <si>
    <t>07/05/1999</t>
  </si>
  <si>
    <t>B16DCVT312</t>
  </si>
  <si>
    <t>Đinh Quang</t>
  </si>
  <si>
    <t>06/03/1998</t>
  </si>
  <si>
    <t>B17DCAT190</t>
  </si>
  <si>
    <t>Ngô Thùy</t>
  </si>
  <si>
    <t>28/07/1999</t>
  </si>
  <si>
    <t>B17DCCN757</t>
  </si>
  <si>
    <t>B15DCCN609</t>
  </si>
  <si>
    <t>Tuấn</t>
  </si>
  <si>
    <t>28/09/1997</t>
  </si>
  <si>
    <t>D15HTTT3</t>
  </si>
  <si>
    <t>B17DCCN653</t>
  </si>
  <si>
    <t>Lê Thuần</t>
  </si>
  <si>
    <t>B17DCCN656</t>
  </si>
  <si>
    <t>05/07/1999</t>
  </si>
  <si>
    <t>B17DCAT205</t>
  </si>
  <si>
    <t>Lại Như</t>
  </si>
  <si>
    <t>Tùng</t>
  </si>
  <si>
    <t>B17DCCN665</t>
  </si>
  <si>
    <t>B13DCAT095</t>
  </si>
  <si>
    <t>Trần Văn</t>
  </si>
  <si>
    <t>04/08/1995</t>
  </si>
  <si>
    <t>D13CQAT02-B</t>
  </si>
  <si>
    <t>B17DCCN689</t>
  </si>
  <si>
    <t>Việt</t>
  </si>
  <si>
    <t>B15DCCN653</t>
  </si>
  <si>
    <t>23/07/1997</t>
  </si>
  <si>
    <t>B17DCAT217</t>
  </si>
  <si>
    <t>Xuân</t>
  </si>
  <si>
    <t>10/08/1999</t>
  </si>
  <si>
    <t>B17DCCN002</t>
  </si>
  <si>
    <t>Nguyễn Thế</t>
  </si>
  <si>
    <t>An</t>
  </si>
  <si>
    <t>B17DCCN007</t>
  </si>
  <si>
    <t>Đặng Tuấn</t>
  </si>
  <si>
    <t>11/08/1999</t>
  </si>
  <si>
    <t>B17DCCN011</t>
  </si>
  <si>
    <t>Đoàn Trung</t>
  </si>
  <si>
    <t>B17DCCN723</t>
  </si>
  <si>
    <t>25/04/1999</t>
  </si>
  <si>
    <t>B17DCCN027</t>
  </si>
  <si>
    <t>08/07/1999</t>
  </si>
  <si>
    <t>B17DCCN029</t>
  </si>
  <si>
    <t>26/09/1999</t>
  </si>
  <si>
    <t>B13DCCN182</t>
  </si>
  <si>
    <t>10/01/1995</t>
  </si>
  <si>
    <t>D13HTTT2</t>
  </si>
  <si>
    <t>B17DCCN047</t>
  </si>
  <si>
    <t>Phạm Tuấn</t>
  </si>
  <si>
    <t>19/01/1999</t>
  </si>
  <si>
    <t>B17DCCN049</t>
  </si>
  <si>
    <t>Tạ Hoàng</t>
  </si>
  <si>
    <t>07/07/1999</t>
  </si>
  <si>
    <t>B17DCCN126</t>
  </si>
  <si>
    <t>Bùi Thị</t>
  </si>
  <si>
    <t>Diệu</t>
  </si>
  <si>
    <t>12/06/1998</t>
  </si>
  <si>
    <t>B17DCCN154</t>
  </si>
  <si>
    <t>Khổng Thị</t>
  </si>
  <si>
    <t>B17DCCN156</t>
  </si>
  <si>
    <t>Đoàn Đức</t>
  </si>
  <si>
    <t>B17DCCN163</t>
  </si>
  <si>
    <t>B17DCAT056</t>
  </si>
  <si>
    <t>Mạc Tùng</t>
  </si>
  <si>
    <t>26/02/1999</t>
  </si>
  <si>
    <t>D17CQAT04-B</t>
  </si>
  <si>
    <t>B17DCCN107</t>
  </si>
  <si>
    <t>Đào Thành</t>
  </si>
  <si>
    <t>28/01/1999</t>
  </si>
  <si>
    <t>B17DCCN119</t>
  </si>
  <si>
    <t>Tiêu Văn</t>
  </si>
  <si>
    <t>18/11/1999</t>
  </si>
  <si>
    <t>B17DCCN130</t>
  </si>
  <si>
    <t>B17DCCN214</t>
  </si>
  <si>
    <t>Lê Thị Thúy</t>
  </si>
  <si>
    <t>Hiền</t>
  </si>
  <si>
    <t>B17DCCN219</t>
  </si>
  <si>
    <t>Lê Sĩ</t>
  </si>
  <si>
    <t>Hiệp</t>
  </si>
  <si>
    <t>19/03/1999</t>
  </si>
  <si>
    <t>B17DCCN225</t>
  </si>
  <si>
    <t>24/05/1999</t>
  </si>
  <si>
    <t>B17DCCN229</t>
  </si>
  <si>
    <t>Lê Thế</t>
  </si>
  <si>
    <t>15/10/1998</t>
  </si>
  <si>
    <t>B13DCCN019</t>
  </si>
  <si>
    <t>Hoàn</t>
  </si>
  <si>
    <t>17/11/1995</t>
  </si>
  <si>
    <t>D13CNPM1</t>
  </si>
  <si>
    <t>B17DCCN269</t>
  </si>
  <si>
    <t>Tô Văn</t>
  </si>
  <si>
    <t>13/03/1999</t>
  </si>
  <si>
    <t>B17DCAT087</t>
  </si>
  <si>
    <t>Đỗ Mạnh</t>
  </si>
  <si>
    <t>B13DCAT022</t>
  </si>
  <si>
    <t>20/01/1995</t>
  </si>
  <si>
    <t>D13CQAT01-B</t>
  </si>
  <si>
    <t>B17DCCN281</t>
  </si>
  <si>
    <t>04/09/1999</t>
  </si>
  <si>
    <t>B17DCCN322</t>
  </si>
  <si>
    <t>Phùng Ngọc Quang</t>
  </si>
  <si>
    <t>29/10/1999</t>
  </si>
  <si>
    <t>B17DCCN330</t>
  </si>
  <si>
    <t>Huyền</t>
  </si>
  <si>
    <t>15/11/1999</t>
  </si>
  <si>
    <t>B17DCCN297</t>
  </si>
  <si>
    <t>17/11/1999</t>
  </si>
  <si>
    <t>B17DCCN307</t>
  </si>
  <si>
    <t>Lê Thị</t>
  </si>
  <si>
    <t>Hường</t>
  </si>
  <si>
    <t>B17DCAT103</t>
  </si>
  <si>
    <t>B16DCCN191</t>
  </si>
  <si>
    <t>19/06/1998</t>
  </si>
  <si>
    <t>D16CQCN07-B</t>
  </si>
  <si>
    <t>B16DCAT085</t>
  </si>
  <si>
    <t>Hồ Anh</t>
  </si>
  <si>
    <t>Khoa</t>
  </si>
  <si>
    <t>16/02/1997</t>
  </si>
  <si>
    <t>D16CQAT01-B</t>
  </si>
  <si>
    <t>B17DCCN370</t>
  </si>
  <si>
    <t>Liên</t>
  </si>
  <si>
    <t>23/12/1999</t>
  </si>
  <si>
    <t>B17DCCN378</t>
  </si>
  <si>
    <t>Nguyễn Thùy</t>
  </si>
  <si>
    <t>22/10/1999</t>
  </si>
  <si>
    <t>B17DCCN396</t>
  </si>
  <si>
    <t>25/12/1999</t>
  </si>
  <si>
    <t>B17DCCN403</t>
  </si>
  <si>
    <t>Phạm Bá</t>
  </si>
  <si>
    <t>Luân</t>
  </si>
  <si>
    <t>12/08/1999</t>
  </si>
  <si>
    <t>B17DCCN411</t>
  </si>
  <si>
    <t>Đào Hoàng</t>
  </si>
  <si>
    <t>Mai</t>
  </si>
  <si>
    <t>22/01/1999</t>
  </si>
  <si>
    <t>B17DCCN412</t>
  </si>
  <si>
    <t>Nguyễn Thị Thanh</t>
  </si>
  <si>
    <t>21/09/1999</t>
  </si>
  <si>
    <t>B17DCCN414</t>
  </si>
  <si>
    <t>Mạnh</t>
  </si>
  <si>
    <t>26/03/1999</t>
  </si>
  <si>
    <t>B17DCAT123</t>
  </si>
  <si>
    <t>Vũ Đức</t>
  </si>
  <si>
    <t>05/03/1999</t>
  </si>
  <si>
    <t>B17DCCN738</t>
  </si>
  <si>
    <t>Trần Bảo Đức</t>
  </si>
  <si>
    <t>09/12/1999</t>
  </si>
  <si>
    <t>B17DCCN722</t>
  </si>
  <si>
    <t>Nguyễn Đỗ</t>
  </si>
  <si>
    <t>20/08/1999</t>
  </si>
  <si>
    <t>B17DCCN440</t>
  </si>
  <si>
    <t>Nguyễn Hải</t>
  </si>
  <si>
    <t>26/04/1999</t>
  </si>
  <si>
    <t>B17DCCN461</t>
  </si>
  <si>
    <t>04/08/1999</t>
  </si>
  <si>
    <t>B17DCCN462</t>
  </si>
  <si>
    <t>Nguyễn Huy</t>
  </si>
  <si>
    <t>B14DCCN318</t>
  </si>
  <si>
    <t>19/10/1996</t>
  </si>
  <si>
    <t>D14CNPM3</t>
  </si>
  <si>
    <t>B17DCCN510</t>
  </si>
  <si>
    <t>16/03/1999</t>
  </si>
  <si>
    <t>B17DCAT147</t>
  </si>
  <si>
    <t>Nguyễn Trọng</t>
  </si>
  <si>
    <t>18/02/1999</t>
  </si>
  <si>
    <t>B17DCCN498</t>
  </si>
  <si>
    <t>Lê Hồng</t>
  </si>
  <si>
    <t>Quân</t>
  </si>
  <si>
    <t>28/12/1998</t>
  </si>
  <si>
    <t>B17DCCN520</t>
  </si>
  <si>
    <t>Từ Minh</t>
  </si>
  <si>
    <t>Quý</t>
  </si>
  <si>
    <t>10/05/1999</t>
  </si>
  <si>
    <t>B17DCCN522</t>
  </si>
  <si>
    <t>Hoàng Thế</t>
  </si>
  <si>
    <t>Quyền</t>
  </si>
  <si>
    <t>18/03/1999</t>
  </si>
  <si>
    <t>B17DCCN526</t>
  </si>
  <si>
    <t>Quỳnh</t>
  </si>
  <si>
    <t>05/02/1999</t>
  </si>
  <si>
    <t>B17DCCN760</t>
  </si>
  <si>
    <t>Anousone</t>
  </si>
  <si>
    <t>SENGSINGKEO</t>
  </si>
  <si>
    <t>11/10/1998</t>
  </si>
  <si>
    <t>B17DCCN707</t>
  </si>
  <si>
    <t>Phetsavanh</t>
  </si>
  <si>
    <t>SOUDAVONG</t>
  </si>
  <si>
    <t>B17DCCN546</t>
  </si>
  <si>
    <t>Quách Đại</t>
  </si>
  <si>
    <t>Sự</t>
  </si>
  <si>
    <t>21/12/1999</t>
  </si>
  <si>
    <t>B17DCAT159</t>
  </si>
  <si>
    <t>Nguyễn Mạnh</t>
  </si>
  <si>
    <t>Tâm</t>
  </si>
  <si>
    <t>25/11/1999</t>
  </si>
  <si>
    <t>B17DCCN572</t>
  </si>
  <si>
    <t>20/11/1998</t>
  </si>
  <si>
    <t>B17DCCN561</t>
  </si>
  <si>
    <t>31/05/1999</t>
  </si>
  <si>
    <t>B14DCCN578</t>
  </si>
  <si>
    <t>Sonesavanh</t>
  </si>
  <si>
    <t>Thidala</t>
  </si>
  <si>
    <t>06/05/1996</t>
  </si>
  <si>
    <t>D14CNPM6</t>
  </si>
  <si>
    <t>B17DCCN584</t>
  </si>
  <si>
    <t>Kiều Văn</t>
  </si>
  <si>
    <t>Thông</t>
  </si>
  <si>
    <t>21/04/1998</t>
  </si>
  <si>
    <t>B17DCAT183</t>
  </si>
  <si>
    <t>13/06/1999</t>
  </si>
  <si>
    <t>B17DCCN613</t>
  </si>
  <si>
    <t>Lê Anh</t>
  </si>
  <si>
    <t>Tới</t>
  </si>
  <si>
    <t>08/04/1999</t>
  </si>
  <si>
    <t>B17DCCN616</t>
  </si>
  <si>
    <t>Lê Thùy</t>
  </si>
  <si>
    <t>06/04/1999</t>
  </si>
  <si>
    <t>B17DCCN632</t>
  </si>
  <si>
    <t>Trường</t>
  </si>
  <si>
    <t>06/09/1999</t>
  </si>
  <si>
    <t>B17DCCN637</t>
  </si>
  <si>
    <t>B17DCCN647</t>
  </si>
  <si>
    <t>Bùi Anh</t>
  </si>
  <si>
    <t>27/09/1999</t>
  </si>
  <si>
    <t>B17DCCN662</t>
  </si>
  <si>
    <t>28/12/1999</t>
  </si>
  <si>
    <t>B16DCVT343</t>
  </si>
  <si>
    <t>Tường</t>
  </si>
  <si>
    <t>10/09/1998</t>
  </si>
  <si>
    <t>D16CQVT07-B</t>
  </si>
  <si>
    <t>B17DCCN700</t>
  </si>
  <si>
    <t>Hoàng Bá</t>
  </si>
  <si>
    <t>ý</t>
  </si>
  <si>
    <t>Nhóm: ELE1319-03</t>
  </si>
  <si>
    <t>Nhóm: ELE1319-04</t>
  </si>
  <si>
    <t>Nhóm: ELE1319-02</t>
  </si>
  <si>
    <t>Nhóm: ELE1319-05</t>
  </si>
  <si>
    <t>Nhóm: ELE1319-06</t>
  </si>
  <si>
    <t>Nhóm: ELE1319-07</t>
  </si>
  <si>
    <t>B17DCCN005</t>
  </si>
  <si>
    <t>Chu Đức</t>
  </si>
  <si>
    <t>B17DCCN758</t>
  </si>
  <si>
    <t>20/10/1999</t>
  </si>
  <si>
    <t>B15DCDT007</t>
  </si>
  <si>
    <t>10/11/1997</t>
  </si>
  <si>
    <t>D15XLTH1</t>
  </si>
  <si>
    <t>B17DCCN040</t>
  </si>
  <si>
    <t>03/05/1999</t>
  </si>
  <si>
    <t>B17DCCN041</t>
  </si>
  <si>
    <t>B17DCCN042</t>
  </si>
  <si>
    <t>B17DCCN004</t>
  </si>
  <si>
    <t>Ngô Quốc</t>
  </si>
  <si>
    <t>Ân</t>
  </si>
  <si>
    <t>16/11/1999</t>
  </si>
  <si>
    <t>B17DCCN077</t>
  </si>
  <si>
    <t>Phạm Như</t>
  </si>
  <si>
    <t>08/02/1999</t>
  </si>
  <si>
    <t>B16DCCN033</t>
  </si>
  <si>
    <t>Cao Minh</t>
  </si>
  <si>
    <t>Chúng</t>
  </si>
  <si>
    <t>09/08/1998</t>
  </si>
  <si>
    <t>D16CQCN01-B</t>
  </si>
  <si>
    <t>B17DCCN162</t>
  </si>
  <si>
    <t>Phạm Tiến</t>
  </si>
  <si>
    <t>10/12/1999</t>
  </si>
  <si>
    <t>B17DCCN100</t>
  </si>
  <si>
    <t>Phan Quốc</t>
  </si>
  <si>
    <t>Đại</t>
  </si>
  <si>
    <t>B17DCCN102</t>
  </si>
  <si>
    <t>Tống Thị</t>
  </si>
  <si>
    <t>Đan</t>
  </si>
  <si>
    <t>B14DCVT226</t>
  </si>
  <si>
    <t>Dương Mạnh</t>
  </si>
  <si>
    <t>19/11/1996</t>
  </si>
  <si>
    <t>D14CQVT02-B</t>
  </si>
  <si>
    <t>B17DCCN109</t>
  </si>
  <si>
    <t>Đỗ Quang</t>
  </si>
  <si>
    <t>20/04/1999</t>
  </si>
  <si>
    <t>B16DCCN065</t>
  </si>
  <si>
    <t>03/12/1998</t>
  </si>
  <si>
    <t>B17DCCN117</t>
  </si>
  <si>
    <t>Nguyễn Viết Thành</t>
  </si>
  <si>
    <t>27/12/1999</t>
  </si>
  <si>
    <t>B17DCCN121</t>
  </si>
  <si>
    <t>Trần Mạnh</t>
  </si>
  <si>
    <t>28/10/1999</t>
  </si>
  <si>
    <t>B17DCAT039</t>
  </si>
  <si>
    <t>23/07/1999</t>
  </si>
  <si>
    <t>B17DCCN141</t>
  </si>
  <si>
    <t>Nguyễn Đăng</t>
  </si>
  <si>
    <t>22/03/1999</t>
  </si>
  <si>
    <t>B17DCAT064</t>
  </si>
  <si>
    <t>Đinh Viết</t>
  </si>
  <si>
    <t>19/09/1999</t>
  </si>
  <si>
    <t>B17DCCN206</t>
  </si>
  <si>
    <t>Hoàng Việt</t>
  </si>
  <si>
    <t>Hàn</t>
  </si>
  <si>
    <t>10/01/1999</t>
  </si>
  <si>
    <t>B16DCCN137</t>
  </si>
  <si>
    <t>02/04/1998</t>
  </si>
  <si>
    <t>B17DCCN742</t>
  </si>
  <si>
    <t>Trần</t>
  </si>
  <si>
    <t>30/07/1999</t>
  </si>
  <si>
    <t>B17DCCN222</t>
  </si>
  <si>
    <t>Trần Đức</t>
  </si>
  <si>
    <t>B17DCCN235</t>
  </si>
  <si>
    <t>Nguyễn Quí</t>
  </si>
  <si>
    <t>03/01/1999</t>
  </si>
  <si>
    <t>B17DCCN240</t>
  </si>
  <si>
    <t>02/05/1999</t>
  </si>
  <si>
    <t>B17DCCN245</t>
  </si>
  <si>
    <t>22/11/1999</t>
  </si>
  <si>
    <t>B17DCCN248</t>
  </si>
  <si>
    <t>Đỗ Thị Thanh</t>
  </si>
  <si>
    <t>Hoa</t>
  </si>
  <si>
    <t>B17DCCN250</t>
  </si>
  <si>
    <t>Đào Đình</t>
  </si>
  <si>
    <t>Hòa</t>
  </si>
  <si>
    <t>24/08/1999</t>
  </si>
  <si>
    <t>B17DCCN256</t>
  </si>
  <si>
    <t>Đỗ Ngọc Nhật</t>
  </si>
  <si>
    <t>B17DCCN274</t>
  </si>
  <si>
    <t>Hoàng Thị</t>
  </si>
  <si>
    <t>Huê</t>
  </si>
  <si>
    <t>11/10/1999</t>
  </si>
  <si>
    <t>B17DCCN290</t>
  </si>
  <si>
    <t>B17DCCN314</t>
  </si>
  <si>
    <t>B17DCCN326</t>
  </si>
  <si>
    <t>Trần Việt</t>
  </si>
  <si>
    <t>10/11/1999</t>
  </si>
  <si>
    <t>B17DCAT099</t>
  </si>
  <si>
    <t>Vũ Tuấn</t>
  </si>
  <si>
    <t>27/01/1999</t>
  </si>
  <si>
    <t>B17DCCN352</t>
  </si>
  <si>
    <t>Lưu Văn</t>
  </si>
  <si>
    <t>B15DCDT110</t>
  </si>
  <si>
    <t>Đỗ Trung</t>
  </si>
  <si>
    <t>11/11/1997</t>
  </si>
  <si>
    <t>B17DCCN360</t>
  </si>
  <si>
    <t>20/09/1999</t>
  </si>
  <si>
    <t>B17DCCN373</t>
  </si>
  <si>
    <t>Dương Văn</t>
  </si>
  <si>
    <t>B17DCCN374</t>
  </si>
  <si>
    <t>Hoàng Hà</t>
  </si>
  <si>
    <t>22/08/1999</t>
  </si>
  <si>
    <t>B17DCCN392</t>
  </si>
  <si>
    <t>Nguyễn Đình</t>
  </si>
  <si>
    <t>07/06/1999</t>
  </si>
  <si>
    <t>B17DCCN719</t>
  </si>
  <si>
    <t>B17DCCN415</t>
  </si>
  <si>
    <t>19/04/1999</t>
  </si>
  <si>
    <t>B17DCCN421</t>
  </si>
  <si>
    <t>Nguyễn Nhật</t>
  </si>
  <si>
    <t>B17DCCN432</t>
  </si>
  <si>
    <t>Đặng Phương</t>
  </si>
  <si>
    <t>19/08/1999</t>
  </si>
  <si>
    <t>B17DCCN442</t>
  </si>
  <si>
    <t>Nguyễn Phương</t>
  </si>
  <si>
    <t>01/04/1999</t>
  </si>
  <si>
    <t>B17DCCN448</t>
  </si>
  <si>
    <t>Phạm Thành</t>
  </si>
  <si>
    <t>B17DCCN464</t>
  </si>
  <si>
    <t>Nghiêm</t>
  </si>
  <si>
    <t>06/08/1999</t>
  </si>
  <si>
    <t>B16DCCN257</t>
  </si>
  <si>
    <t>31/01/1998</t>
  </si>
  <si>
    <t>B17DCCN478</t>
  </si>
  <si>
    <t>Mai Long</t>
  </si>
  <si>
    <t>Nhật</t>
  </si>
  <si>
    <t>12/09/1999</t>
  </si>
  <si>
    <t>B17DCCN487</t>
  </si>
  <si>
    <t>Đỗ Thành</t>
  </si>
  <si>
    <t>Phong</t>
  </si>
  <si>
    <t>B17DCCN496</t>
  </si>
  <si>
    <t>Đặng Anh</t>
  </si>
  <si>
    <t>08/11/1999</t>
  </si>
  <si>
    <t>B17DCCN501</t>
  </si>
  <si>
    <t>Tống Anh</t>
  </si>
  <si>
    <t>12/03/1999</t>
  </si>
  <si>
    <t>B17DCAT149</t>
  </si>
  <si>
    <t>B17DCCN529</t>
  </si>
  <si>
    <t>Hà Ngọc</t>
  </si>
  <si>
    <t>B17DCCN571</t>
  </si>
  <si>
    <t>11/06/1999</t>
  </si>
  <si>
    <t>B17DCCN562</t>
  </si>
  <si>
    <t>09/01/1999</t>
  </si>
  <si>
    <t>B16DCCN338</t>
  </si>
  <si>
    <t>Lê Đức</t>
  </si>
  <si>
    <t>Thiện</t>
  </si>
  <si>
    <t>16/11/1998</t>
  </si>
  <si>
    <t>D16CQCN02-B</t>
  </si>
  <si>
    <t>B17DCCN582</t>
  </si>
  <si>
    <t>Trương Công</t>
  </si>
  <si>
    <t>B17DCCN592</t>
  </si>
  <si>
    <t>Đào Trọng</t>
  </si>
  <si>
    <t>Thuận</t>
  </si>
  <si>
    <t>10/10/1997</t>
  </si>
  <si>
    <t>B17DCCN604</t>
  </si>
  <si>
    <t>Ngô Xuân</t>
  </si>
  <si>
    <t>B17DCCN620</t>
  </si>
  <si>
    <t>Phạm Thị</t>
  </si>
  <si>
    <t>B15DCCN580</t>
  </si>
  <si>
    <t>05/06/1996</t>
  </si>
  <si>
    <t>D15HTTT4</t>
  </si>
  <si>
    <t>B16DCCN383</t>
  </si>
  <si>
    <t>Hoàng Minh</t>
  </si>
  <si>
    <t>06/12/1998</t>
  </si>
  <si>
    <t>B17DCCN657</t>
  </si>
  <si>
    <t>18/12/1999</t>
  </si>
  <si>
    <t>B17DCAT201</t>
  </si>
  <si>
    <t>Nguyễn Quốc</t>
  </si>
  <si>
    <t>B17DCCN664</t>
  </si>
  <si>
    <t>24/04/1999</t>
  </si>
  <si>
    <t>B17DCCN678</t>
  </si>
  <si>
    <t>Lương Thu</t>
  </si>
  <si>
    <t>Uyên</t>
  </si>
  <si>
    <t>Nhóm: ELE1319-13</t>
  </si>
  <si>
    <t>Nhóm: ELE1319-14</t>
  </si>
  <si>
    <t>B17DCCN009</t>
  </si>
  <si>
    <t>Đỗ Việt</t>
  </si>
  <si>
    <t>B17DCAT004</t>
  </si>
  <si>
    <t>Hoàng Tùng</t>
  </si>
  <si>
    <t>B17DCCN024</t>
  </si>
  <si>
    <t>Nguyễn Đức Tuấn</t>
  </si>
  <si>
    <t>B17DCCN036</t>
  </si>
  <si>
    <t>B17DCAT010</t>
  </si>
  <si>
    <t>07/08/1999</t>
  </si>
  <si>
    <t>B17DCCN746</t>
  </si>
  <si>
    <t>Nguyễn Bùi Minh</t>
  </si>
  <si>
    <t>13/09/1999</t>
  </si>
  <si>
    <t>B17DCCN096</t>
  </si>
  <si>
    <t>Hồ Quốc</t>
  </si>
  <si>
    <t>Cường</t>
  </si>
  <si>
    <t>B17DCCN098</t>
  </si>
  <si>
    <t>Phùng Đức</t>
  </si>
  <si>
    <t>05/04/1999</t>
  </si>
  <si>
    <t>B17DCAT054</t>
  </si>
  <si>
    <t>B17DCCN166</t>
  </si>
  <si>
    <t>B17DCCN101</t>
  </si>
  <si>
    <t>B17DCCN108</t>
  </si>
  <si>
    <t>Đỗ Ngọc Minh</t>
  </si>
  <si>
    <t>31/12/1996</t>
  </si>
  <si>
    <t>B17DCAT034</t>
  </si>
  <si>
    <t>Lê Tiến</t>
  </si>
  <si>
    <t>B17DCCN120</t>
  </si>
  <si>
    <t>Trần Hữu</t>
  </si>
  <si>
    <t>B17DCCN125</t>
  </si>
  <si>
    <t>Lê Ngọc</t>
  </si>
  <si>
    <t>Điệp</t>
  </si>
  <si>
    <t>B17DCCN139</t>
  </si>
  <si>
    <t>Khuất Văn</t>
  </si>
  <si>
    <t>B17DCCN145</t>
  </si>
  <si>
    <t>14/09/1999</t>
  </si>
  <si>
    <t>B17DCAT058</t>
  </si>
  <si>
    <t>Chu Trường</t>
  </si>
  <si>
    <t>01/06/1999</t>
  </si>
  <si>
    <t>B17DCCN204</t>
  </si>
  <si>
    <t>11/03/1999</t>
  </si>
  <si>
    <t>B17DCCN212</t>
  </si>
  <si>
    <t>Chu Văn</t>
  </si>
  <si>
    <t>B17DCCN710</t>
  </si>
  <si>
    <t>16/01/1999</t>
  </si>
  <si>
    <t>B17DCCN263</t>
  </si>
  <si>
    <t>B17DCCN264</t>
  </si>
  <si>
    <t>B17DCCN275</t>
  </si>
  <si>
    <t>Huệ</t>
  </si>
  <si>
    <t>03/06/1999</t>
  </si>
  <si>
    <t>B17DCCN311</t>
  </si>
  <si>
    <t>Ngô Quang</t>
  </si>
  <si>
    <t>14/03/1999</t>
  </si>
  <si>
    <t>B17DCCN323</t>
  </si>
  <si>
    <t>Quách Gia</t>
  </si>
  <si>
    <t>17/12/1998</t>
  </si>
  <si>
    <t>B17DCCN329</t>
  </si>
  <si>
    <t>26/06/1999</t>
  </si>
  <si>
    <t>B17DCCN294</t>
  </si>
  <si>
    <t>Đỗ Đức</t>
  </si>
  <si>
    <t>19/06/1999</t>
  </si>
  <si>
    <t>B17DCCN299</t>
  </si>
  <si>
    <t>02/07/1999</t>
  </si>
  <si>
    <t>B17DCCN300</t>
  </si>
  <si>
    <t>B17DCCN335</t>
  </si>
  <si>
    <t>Hoàng Tăng</t>
  </si>
  <si>
    <t>Khải</t>
  </si>
  <si>
    <t>02/12/1999</t>
  </si>
  <si>
    <t>B17DCCN342</t>
  </si>
  <si>
    <t>B17DCCN343</t>
  </si>
  <si>
    <t>Nguyễn Trung</t>
  </si>
  <si>
    <t>09/02/1999</t>
  </si>
  <si>
    <t>B17DCCN354</t>
  </si>
  <si>
    <t>Cao Xuân</t>
  </si>
  <si>
    <t>21/07/1999</t>
  </si>
  <si>
    <t>B17DCCN355</t>
  </si>
  <si>
    <t>Đặng Văn</t>
  </si>
  <si>
    <t>B17DCCN358</t>
  </si>
  <si>
    <t>B17DCCN359</t>
  </si>
  <si>
    <t>B17DCCN708</t>
  </si>
  <si>
    <t>Neena</t>
  </si>
  <si>
    <t>KONEDAVONG</t>
  </si>
  <si>
    <t>03/06/1998</t>
  </si>
  <si>
    <t>B17DCCN705</t>
  </si>
  <si>
    <t>Khantavan</t>
  </si>
  <si>
    <t>LATI</t>
  </si>
  <si>
    <t>12/02/1998</t>
  </si>
  <si>
    <t>B17DCCN366</t>
  </si>
  <si>
    <t>Nguyễn Tùng</t>
  </si>
  <si>
    <t>B17DCAT114</t>
  </si>
  <si>
    <t>Đinh Duy</t>
  </si>
  <si>
    <t>06/06/1999</t>
  </si>
  <si>
    <t>B17DCAT116</t>
  </si>
  <si>
    <t>19/02/1999</t>
  </si>
  <si>
    <t>B17DCCN706</t>
  </si>
  <si>
    <t>Tavanh</t>
  </si>
  <si>
    <t>LORTHONGLA</t>
  </si>
  <si>
    <t>17/09/1999</t>
  </si>
  <si>
    <t>B17DCCN410</t>
  </si>
  <si>
    <t>Đặng Thanh</t>
  </si>
  <si>
    <t>12/06/1999</t>
  </si>
  <si>
    <t>B16DCCN229</t>
  </si>
  <si>
    <t>Nguyễn Khắc</t>
  </si>
  <si>
    <t>18/10/1998</t>
  </si>
  <si>
    <t>D16CQCN05-B</t>
  </si>
  <si>
    <t>B17DCCN420</t>
  </si>
  <si>
    <t>B17DCCN438</t>
  </si>
  <si>
    <t>Nghiêm Huy</t>
  </si>
  <si>
    <t>B17DCCN450</t>
  </si>
  <si>
    <t>Phùng Xuân</t>
  </si>
  <si>
    <t>B17DCCN456</t>
  </si>
  <si>
    <t>Ngân</t>
  </si>
  <si>
    <t>B17DCCN729</t>
  </si>
  <si>
    <t>22/01/1998</t>
  </si>
  <si>
    <t>B17DCCN470</t>
  </si>
  <si>
    <t>Trần Minh</t>
  </si>
  <si>
    <t>Ngọc</t>
  </si>
  <si>
    <t>B17DCCN480</t>
  </si>
  <si>
    <t>Trần Thị Yến</t>
  </si>
  <si>
    <t>Nhi</t>
  </si>
  <si>
    <t>15/08/1999</t>
  </si>
  <si>
    <t>B17DCCN485</t>
  </si>
  <si>
    <t>Phố</t>
  </si>
  <si>
    <t>B17DCCN490</t>
  </si>
  <si>
    <t>Lê Khắc</t>
  </si>
  <si>
    <t>Phúc</t>
  </si>
  <si>
    <t>B17DCCN492</t>
  </si>
  <si>
    <t>Hà Thị Kim</t>
  </si>
  <si>
    <t>Phụng</t>
  </si>
  <si>
    <t>B17DCCN511</t>
  </si>
  <si>
    <t>13/11/1999</t>
  </si>
  <si>
    <t>B17DCCN517</t>
  </si>
  <si>
    <t>Quách Đình</t>
  </si>
  <si>
    <t>B17DCCN740</t>
  </si>
  <si>
    <t>B17DCCN704</t>
  </si>
  <si>
    <t>Southida</t>
  </si>
  <si>
    <t>SOSENGCHANH</t>
  </si>
  <si>
    <t>20/06/1998</t>
  </si>
  <si>
    <t>B17DCCN574</t>
  </si>
  <si>
    <t>Thảo</t>
  </si>
  <si>
    <t>B17DCCN563</t>
  </si>
  <si>
    <t>Nguyễn Tất</t>
  </si>
  <si>
    <t>05/01/1999</t>
  </si>
  <si>
    <t>B17DCCN594</t>
  </si>
  <si>
    <t>Thực</t>
  </si>
  <si>
    <t>25/07/1999</t>
  </si>
  <si>
    <t>B17DCCN724</t>
  </si>
  <si>
    <t>13/12/1998</t>
  </si>
  <si>
    <t>B17DCCN609</t>
  </si>
  <si>
    <t>12/02/1999</t>
  </si>
  <si>
    <t>B17DCCN645</t>
  </si>
  <si>
    <t>Tuân</t>
  </si>
  <si>
    <t>B17DCCN745</t>
  </si>
  <si>
    <t>B17DCAT202</t>
  </si>
  <si>
    <t>B17DCCN671</t>
  </si>
  <si>
    <t>Trần Xuân</t>
  </si>
  <si>
    <t>Tuyên</t>
  </si>
  <si>
    <t>B17DCCN697</t>
  </si>
  <si>
    <t>Trần Tiến</t>
  </si>
  <si>
    <t>Vượng</t>
  </si>
  <si>
    <t>11/09/1999</t>
  </si>
  <si>
    <t>B17DCCN014</t>
  </si>
  <si>
    <t>B17DCCN018</t>
  </si>
  <si>
    <t>26/07/1999</t>
  </si>
  <si>
    <t>B17DCAT013</t>
  </si>
  <si>
    <t>Phan Tuấn</t>
  </si>
  <si>
    <t>14/04/1999</t>
  </si>
  <si>
    <t>B17DCCN057</t>
  </si>
  <si>
    <t>B16DCCN528</t>
  </si>
  <si>
    <t>21/05/1998</t>
  </si>
  <si>
    <t>D16CQCN09-B</t>
  </si>
  <si>
    <t>B16DCCN045</t>
  </si>
  <si>
    <t>24/11/1998</t>
  </si>
  <si>
    <t>B16DCCN097</t>
  </si>
  <si>
    <t>25/11/1998</t>
  </si>
  <si>
    <t>B17DCCN099</t>
  </si>
  <si>
    <t>Đỗ Ngọc</t>
  </si>
  <si>
    <t>18/03/1998</t>
  </si>
  <si>
    <t>B17DCCN732</t>
  </si>
  <si>
    <t>Đỗ Xuân</t>
  </si>
  <si>
    <t>B17DCAT037</t>
  </si>
  <si>
    <t>Đình</t>
  </si>
  <si>
    <t>B17DCAT042</t>
  </si>
  <si>
    <t>B17DCAT045</t>
  </si>
  <si>
    <t>Ngô Trần Anh</t>
  </si>
  <si>
    <t>08/12/1999</t>
  </si>
  <si>
    <t>B17DCAT048</t>
  </si>
  <si>
    <t>B17DCCN196</t>
  </si>
  <si>
    <t>Trần Trọng Hoàng</t>
  </si>
  <si>
    <t>B17DCCN734</t>
  </si>
  <si>
    <t>Hậu</t>
  </si>
  <si>
    <t>10/07/1998</t>
  </si>
  <si>
    <t>B17DCAT071</t>
  </si>
  <si>
    <t>01/08/1999</t>
  </si>
  <si>
    <t>B17DCCN232</t>
  </si>
  <si>
    <t>15/09/1999</t>
  </si>
  <si>
    <t>B17DCCN237</t>
  </si>
  <si>
    <t>29/03/1999</t>
  </si>
  <si>
    <t>B17DCCN252</t>
  </si>
  <si>
    <t>Nguyễn Phúc</t>
  </si>
  <si>
    <t>B17DCCN253</t>
  </si>
  <si>
    <t>Nguyễn Trần</t>
  </si>
  <si>
    <t>13/12/1999</t>
  </si>
  <si>
    <t>B16DCCN155</t>
  </si>
  <si>
    <t>Hà Duy</t>
  </si>
  <si>
    <t>24/02/1998</t>
  </si>
  <si>
    <t>D16CQCN03-B</t>
  </si>
  <si>
    <t>B17DCCN260</t>
  </si>
  <si>
    <t>Ngô Việt</t>
  </si>
  <si>
    <t>B15DCVT170</t>
  </si>
  <si>
    <t>Phạm Việt</t>
  </si>
  <si>
    <t>12/06/1996</t>
  </si>
  <si>
    <t>D15CQVT02-B</t>
  </si>
  <si>
    <t>B17DCCN292</t>
  </si>
  <si>
    <t>B17DCAT094</t>
  </si>
  <si>
    <t>Hoàng Đức</t>
  </si>
  <si>
    <t>B17DCCN313</t>
  </si>
  <si>
    <t>29/11/1999</t>
  </si>
  <si>
    <t>B17DCCN752</t>
  </si>
  <si>
    <t>B17DCCN748</t>
  </si>
  <si>
    <t>B17DCCN304</t>
  </si>
  <si>
    <t>B17DCCN338</t>
  </si>
  <si>
    <t>Tạ Duy</t>
  </si>
  <si>
    <t>Khang</t>
  </si>
  <si>
    <t>B17DCAT104</t>
  </si>
  <si>
    <t>B16DCCN211</t>
  </si>
  <si>
    <t>26/04/1998</t>
  </si>
  <si>
    <t>B17DCCN390</t>
  </si>
  <si>
    <t>B17DCAT117</t>
  </si>
  <si>
    <t>B17DCAT120</t>
  </si>
  <si>
    <t>Vũ Lê</t>
  </si>
  <si>
    <t>18/05/1999</t>
  </si>
  <si>
    <t>B17DCCN385</t>
  </si>
  <si>
    <t>Lộc</t>
  </si>
  <si>
    <t>B16DCCN542</t>
  </si>
  <si>
    <t>Anousit</t>
  </si>
  <si>
    <t>Malavong</t>
  </si>
  <si>
    <t>13/02/1998</t>
  </si>
  <si>
    <t>D16CQCN08-B</t>
  </si>
  <si>
    <t>B15DCCN338</t>
  </si>
  <si>
    <t>Phan Văn</t>
  </si>
  <si>
    <t>05/02/1996</t>
  </si>
  <si>
    <t>B15DCCN373</t>
  </si>
  <si>
    <t>Đỗ Hoàng</t>
  </si>
  <si>
    <t>09/10/1997</t>
  </si>
  <si>
    <t>D15HTTT5</t>
  </si>
  <si>
    <t>B17DCCN437</t>
  </si>
  <si>
    <t>Lưu Chấn</t>
  </si>
  <si>
    <t>19/07/1999</t>
  </si>
  <si>
    <t>B17DCAT132</t>
  </si>
  <si>
    <t>B17DCCN754</t>
  </si>
  <si>
    <t>26/11/1999</t>
  </si>
  <si>
    <t>B12DCCN075</t>
  </si>
  <si>
    <t>30/05/1994</t>
  </si>
  <si>
    <t>D12HTTT1</t>
  </si>
  <si>
    <t>B15DCAT123</t>
  </si>
  <si>
    <t>27/02/1997</t>
  </si>
  <si>
    <t>D15CQAT03-B</t>
  </si>
  <si>
    <t>B15DCCN392</t>
  </si>
  <si>
    <t>Nguyễn Đắc Minh</t>
  </si>
  <si>
    <t>09/04/1997</t>
  </si>
  <si>
    <t>B16DCCN259</t>
  </si>
  <si>
    <t>Đào Long</t>
  </si>
  <si>
    <t>10/01/1998</t>
  </si>
  <si>
    <t>B17DCCN518</t>
  </si>
  <si>
    <t>Tống Duy</t>
  </si>
  <si>
    <t>B17DCAT145</t>
  </si>
  <si>
    <t>B17DCAT154</t>
  </si>
  <si>
    <t>Đỗ Tuấn</t>
  </si>
  <si>
    <t>02/06/1999</t>
  </si>
  <si>
    <t>B17DCCN549</t>
  </si>
  <si>
    <t>Nguyễn Cao</t>
  </si>
  <si>
    <t>12/05/1999</t>
  </si>
  <si>
    <t>B17DCCN755</t>
  </si>
  <si>
    <t>19/05/1999</t>
  </si>
  <si>
    <t>B16DCCN330</t>
  </si>
  <si>
    <t>30/03/1998</t>
  </si>
  <si>
    <t>B17DCCN569</t>
  </si>
  <si>
    <t>B17DCCN573</t>
  </si>
  <si>
    <t>B17DCAT174</t>
  </si>
  <si>
    <t>Phạm Hoàng</t>
  </si>
  <si>
    <t>Thịnh</t>
  </si>
  <si>
    <t>B17DCCN589</t>
  </si>
  <si>
    <t>Ngọ Duy</t>
  </si>
  <si>
    <t>Thứ</t>
  </si>
  <si>
    <t>B17DCCN621</t>
  </si>
  <si>
    <t>Bùi Hoàng</t>
  </si>
  <si>
    <t>Triệu</t>
  </si>
  <si>
    <t>B15DCAT179</t>
  </si>
  <si>
    <t>Đậu Quang</t>
  </si>
  <si>
    <t>27/05/1997</t>
  </si>
  <si>
    <t>B17DCCN635</t>
  </si>
  <si>
    <t>Hồ Quý</t>
  </si>
  <si>
    <t>B17DCCN720</t>
  </si>
  <si>
    <t>29/01/1999</t>
  </si>
  <si>
    <t>B17DCCN643</t>
  </si>
  <si>
    <t>06/02/1999</t>
  </si>
  <si>
    <t>B17DCCN655</t>
  </si>
  <si>
    <t>07/01/1999</t>
  </si>
  <si>
    <t>B17DCCN736</t>
  </si>
  <si>
    <t>B17DCCN661</t>
  </si>
  <si>
    <t>B17DCCN668</t>
  </si>
  <si>
    <t>Trần Lê</t>
  </si>
  <si>
    <t>B17DCCN673</t>
  </si>
  <si>
    <t>Hà Văn</t>
  </si>
  <si>
    <t>B17DCCN683</t>
  </si>
  <si>
    <t>Đỗ Quốc</t>
  </si>
  <si>
    <t>24/10/1998</t>
  </si>
  <si>
    <t>B17DCAT215</t>
  </si>
  <si>
    <t>Phạm Đăng Thiện</t>
  </si>
  <si>
    <t>B17DCCN698</t>
  </si>
  <si>
    <t>Lê Thanh</t>
  </si>
  <si>
    <t>B17DCCN012</t>
  </si>
  <si>
    <t>B13DCAT048</t>
  </si>
  <si>
    <t>Nguyễn Duy Tú</t>
  </si>
  <si>
    <t>26/10/1994</t>
  </si>
  <si>
    <t>B17DCCN030</t>
  </si>
  <si>
    <t>B17DCCN038</t>
  </si>
  <si>
    <t>B17DCAT015</t>
  </si>
  <si>
    <t>17/06/1999</t>
  </si>
  <si>
    <t>B17DCAT023</t>
  </si>
  <si>
    <t>24/09/1999</t>
  </si>
  <si>
    <t>B17DCCN087</t>
  </si>
  <si>
    <t>Ngô Công</t>
  </si>
  <si>
    <t>Chính</t>
  </si>
  <si>
    <t>23/08/1999</t>
  </si>
  <si>
    <t>B16DCAT015</t>
  </si>
  <si>
    <t>Vũ Quốc</t>
  </si>
  <si>
    <t>21/04/1996</t>
  </si>
  <si>
    <t>B17DCAT026</t>
  </si>
  <si>
    <t>Bùi Trần Quốc</t>
  </si>
  <si>
    <t>31/12/1999</t>
  </si>
  <si>
    <t>B17DCAT041</t>
  </si>
  <si>
    <t>B17DCCN158</t>
  </si>
  <si>
    <t>Hồ Ngọc</t>
  </si>
  <si>
    <t>B17DCCN170</t>
  </si>
  <si>
    <t>Lê Hoàng</t>
  </si>
  <si>
    <t>B17DCCN175</t>
  </si>
  <si>
    <t>Tạ Ngọc</t>
  </si>
  <si>
    <t>B15DCCN099</t>
  </si>
  <si>
    <t>Cao Hải</t>
  </si>
  <si>
    <t>Đăng</t>
  </si>
  <si>
    <t>01/09/1997</t>
  </si>
  <si>
    <t>B17DCAT038</t>
  </si>
  <si>
    <t>Trần Quốc</t>
  </si>
  <si>
    <t>Định</t>
  </si>
  <si>
    <t>28/04/1997</t>
  </si>
  <si>
    <t>B17DCCN127</t>
  </si>
  <si>
    <t>Đô</t>
  </si>
  <si>
    <t>07/04/1999</t>
  </si>
  <si>
    <t>B17DCCN138</t>
  </si>
  <si>
    <t>Hoàng Trung</t>
  </si>
  <si>
    <t>B17DCAT046</t>
  </si>
  <si>
    <t>B17DCCN144</t>
  </si>
  <si>
    <t>Nguyễn Trí</t>
  </si>
  <si>
    <t>05/08/1999</t>
  </si>
  <si>
    <t>B15DCVT079</t>
  </si>
  <si>
    <t>Phạm Anh</t>
  </si>
  <si>
    <t>19/02/1997</t>
  </si>
  <si>
    <t>D15CQVT07-B</t>
  </si>
  <si>
    <t>B17DCCN146</t>
  </si>
  <si>
    <t>Phạm Huỳnh</t>
  </si>
  <si>
    <t>B16DCCN085</t>
  </si>
  <si>
    <t>26/05/1998</t>
  </si>
  <si>
    <t>B17DCCN182</t>
  </si>
  <si>
    <t>Chu Sơn</t>
  </si>
  <si>
    <t>16/10/1999</t>
  </si>
  <si>
    <t>B17DCCN191</t>
  </si>
  <si>
    <t>Kim Văn</t>
  </si>
  <si>
    <t>20/05/1999</t>
  </si>
  <si>
    <t>B17DCCN194</t>
  </si>
  <si>
    <t>B17DCCN216</t>
  </si>
  <si>
    <t>B17DCCN220</t>
  </si>
  <si>
    <t>Lưu Mạnh</t>
  </si>
  <si>
    <t>05/06/1999</t>
  </si>
  <si>
    <t>B17DCCN224</t>
  </si>
  <si>
    <t>Bùi Trung</t>
  </si>
  <si>
    <t>B17DCCN268</t>
  </si>
  <si>
    <t>B17DCCN270</t>
  </si>
  <si>
    <t>21/03/1999</t>
  </si>
  <si>
    <t>B17DCCN271</t>
  </si>
  <si>
    <t>B17DCCN283</t>
  </si>
  <si>
    <t>Nguyễn Bá</t>
  </si>
  <si>
    <t>21/08/1999</t>
  </si>
  <si>
    <t>B17DCCN287</t>
  </si>
  <si>
    <t>28/04/1999</t>
  </si>
  <si>
    <t>B17DCAT088</t>
  </si>
  <si>
    <t>Trần Trọng</t>
  </si>
  <si>
    <t>B17DCCN309</t>
  </si>
  <si>
    <t>B17DCCN317</t>
  </si>
  <si>
    <t>B17DCCN319</t>
  </si>
  <si>
    <t>B17DCAT097</t>
  </si>
  <si>
    <t>30/11/1998</t>
  </si>
  <si>
    <t>B17DCCN332</t>
  </si>
  <si>
    <t>29/09/1999</t>
  </si>
  <si>
    <t>B17DCCN743</t>
  </si>
  <si>
    <t>Đào Duy</t>
  </si>
  <si>
    <t>B16DCCN188</t>
  </si>
  <si>
    <t>B17DCCN727</t>
  </si>
  <si>
    <t>B17DCCN348</t>
  </si>
  <si>
    <t>B17DCCN351</t>
  </si>
  <si>
    <t>Trịnh Đăng</t>
  </si>
  <si>
    <t>Khôi</t>
  </si>
  <si>
    <t>21/04/1999</t>
  </si>
  <si>
    <t>B17DCCN379</t>
  </si>
  <si>
    <t>12/10/1999</t>
  </si>
  <si>
    <t>B17DCCN397</t>
  </si>
  <si>
    <t>15/04/1999</t>
  </si>
  <si>
    <t>B17DCCN386</t>
  </si>
  <si>
    <t>Phan Đăng</t>
  </si>
  <si>
    <t>B17DCCN406</t>
  </si>
  <si>
    <t>Bùi Nguyên</t>
  </si>
  <si>
    <t>Lượng</t>
  </si>
  <si>
    <t>B17DCCN444</t>
  </si>
  <si>
    <t>21/10/1999</t>
  </si>
  <si>
    <t>B17DCAT134</t>
  </si>
  <si>
    <t>01/01/2000</t>
  </si>
  <si>
    <t>B17DCCN715</t>
  </si>
  <si>
    <t>B17DCCN469</t>
  </si>
  <si>
    <t>Nguyễn Hồng</t>
  </si>
  <si>
    <t>B17DCCN504</t>
  </si>
  <si>
    <t>Đặng Hồng</t>
  </si>
  <si>
    <t>B17DCCN513</t>
  </si>
  <si>
    <t>Nguyễn Thiện</t>
  </si>
  <si>
    <t>12/04/1998</t>
  </si>
  <si>
    <t>B15DCCN442</t>
  </si>
  <si>
    <t>Quí</t>
  </si>
  <si>
    <t>08/09/1997</t>
  </si>
  <si>
    <t>D15CNPM1</t>
  </si>
  <si>
    <t>B17DCCN524</t>
  </si>
  <si>
    <t>27/03/1999</t>
  </si>
  <si>
    <t>B17DCCN535</t>
  </si>
  <si>
    <t>B17DCCN539</t>
  </si>
  <si>
    <t>B17DCCN547</t>
  </si>
  <si>
    <t>Tá</t>
  </si>
  <si>
    <t>24/01/1998</t>
  </si>
  <si>
    <t>B17DCCN553</t>
  </si>
  <si>
    <t>Tấn</t>
  </si>
  <si>
    <t>B17DCCN559</t>
  </si>
  <si>
    <t>Hoàng Triệu</t>
  </si>
  <si>
    <t>08/01/1997</t>
  </si>
  <si>
    <t>B17DCCN578</t>
  </si>
  <si>
    <t>Nguyễn Phú</t>
  </si>
  <si>
    <t>23/03/1999</t>
  </si>
  <si>
    <t>B17DCCN586</t>
  </si>
  <si>
    <t>Thu</t>
  </si>
  <si>
    <t>B17DCCN590</t>
  </si>
  <si>
    <t>B17DCCN606</t>
  </si>
  <si>
    <t>Tính</t>
  </si>
  <si>
    <t>B17DCCN619</t>
  </si>
  <si>
    <t>Nguyễn Thị Quỳnh</t>
  </si>
  <si>
    <t>B17DCCN651</t>
  </si>
  <si>
    <t>Hàn Nhật</t>
  </si>
  <si>
    <t>22/12/1999</t>
  </si>
  <si>
    <t>B17DCCN672</t>
  </si>
  <si>
    <t>Trần Sỹ</t>
  </si>
  <si>
    <t>Tuyến</t>
  </si>
  <si>
    <t>25/05/1998</t>
  </si>
  <si>
    <t>B17DCAT001</t>
  </si>
  <si>
    <t>B17DCAT007</t>
  </si>
  <si>
    <t>B17DCAT008</t>
  </si>
  <si>
    <t>14/02/1999</t>
  </si>
  <si>
    <t>B17DCAT012</t>
  </si>
  <si>
    <t>B17DCAT014</t>
  </si>
  <si>
    <t>Tạ Diệu</t>
  </si>
  <si>
    <t>B17DCAT020</t>
  </si>
  <si>
    <t>Bùi Ngọc</t>
  </si>
  <si>
    <t>09/06/1999</t>
  </si>
  <si>
    <t>B17DCCN069</t>
  </si>
  <si>
    <t>Kiều Thị Ngọc</t>
  </si>
  <si>
    <t>B17DCAT024</t>
  </si>
  <si>
    <t>Cháng</t>
  </si>
  <si>
    <t>31/10/1999</t>
  </si>
  <si>
    <t>B17DCCN089</t>
  </si>
  <si>
    <t>Lê Thành</t>
  </si>
  <si>
    <t>B17DCAT028</t>
  </si>
  <si>
    <t>Dương Minh</t>
  </si>
  <si>
    <t>B17DCAT029</t>
  </si>
  <si>
    <t>B17DCAT057</t>
  </si>
  <si>
    <t>27/04/1999</t>
  </si>
  <si>
    <t>B17DCCN716</t>
  </si>
  <si>
    <t>20/12/1999</t>
  </si>
  <si>
    <t>B17DCAT055</t>
  </si>
  <si>
    <t>Bùi Thái</t>
  </si>
  <si>
    <t>B17DCCN721</t>
  </si>
  <si>
    <t>Lê Thái</t>
  </si>
  <si>
    <t>B17DCAT031</t>
  </si>
  <si>
    <t>B17DCAT035</t>
  </si>
  <si>
    <t>28/06/1999</t>
  </si>
  <si>
    <t>B17DCCN118</t>
  </si>
  <si>
    <t>Phạm Quốc</t>
  </si>
  <si>
    <t>B17DCAT032</t>
  </si>
  <si>
    <t>B17DCAT036</t>
  </si>
  <si>
    <t>Điềm</t>
  </si>
  <si>
    <t>B17DCAT043</t>
  </si>
  <si>
    <t>B17DCAT051</t>
  </si>
  <si>
    <t>Triệu Tiến</t>
  </si>
  <si>
    <t>16/04/1999</t>
  </si>
  <si>
    <t>B17DCAT061</t>
  </si>
  <si>
    <t>Nguyễn Trường</t>
  </si>
  <si>
    <t>B17DCAT066</t>
  </si>
  <si>
    <t>Trịnh Thị Thu</t>
  </si>
  <si>
    <t>Hằng</t>
  </si>
  <si>
    <t>25/02/1999</t>
  </si>
  <si>
    <t>B17DCAT067</t>
  </si>
  <si>
    <t>Vũ Ngọc</t>
  </si>
  <si>
    <t>17/04/1999</t>
  </si>
  <si>
    <t>B17DCCN756</t>
  </si>
  <si>
    <t>04/07/1999</t>
  </si>
  <si>
    <t>B17DCCN234</t>
  </si>
  <si>
    <t>Nguyễn Năng</t>
  </si>
  <si>
    <t>B17DCCN239</t>
  </si>
  <si>
    <t>B17DCAT079</t>
  </si>
  <si>
    <t>Đào Huy</t>
  </si>
  <si>
    <t>01/09/1999</t>
  </si>
  <si>
    <t>B17DCAT081</t>
  </si>
  <si>
    <t>Mai Việt</t>
  </si>
  <si>
    <t>B17DCCN713</t>
  </si>
  <si>
    <t>Trịnh Việt</t>
  </si>
  <si>
    <t>24/01/1999</t>
  </si>
  <si>
    <t>B17DCAT098</t>
  </si>
  <si>
    <t>B17DCAT090</t>
  </si>
  <si>
    <t>Đỗ Thị Lan</t>
  </si>
  <si>
    <t>Hương</t>
  </si>
  <si>
    <t>05/05/1999</t>
  </si>
  <si>
    <t>B17DCAT101</t>
  </si>
  <si>
    <t>02/01/1998</t>
  </si>
  <si>
    <t>B17DCAT105</t>
  </si>
  <si>
    <t>B17DCAT110</t>
  </si>
  <si>
    <t>B17DCCN376</t>
  </si>
  <si>
    <t>11/11/1999</t>
  </si>
  <si>
    <t>B17DCCN388</t>
  </si>
  <si>
    <t>Cao Sỹ Hải</t>
  </si>
  <si>
    <t>B17DCAT118</t>
  </si>
  <si>
    <t>01/05/1998</t>
  </si>
  <si>
    <t>B17DCCN398</t>
  </si>
  <si>
    <t>B17DCAT122</t>
  </si>
  <si>
    <t>13/05/1999</t>
  </si>
  <si>
    <t>B17DCAT137</t>
  </si>
  <si>
    <t>Đào Minh</t>
  </si>
  <si>
    <t>B17DCAT141</t>
  </si>
  <si>
    <t>Mai Xuân</t>
  </si>
  <si>
    <t>B17DCAT146</t>
  </si>
  <si>
    <t>B17DCAT153</t>
  </si>
  <si>
    <t>Cao Ngọc</t>
  </si>
  <si>
    <t>B17DCAT157</t>
  </si>
  <si>
    <t>Nguyễn Khánh</t>
  </si>
  <si>
    <t>11/08/1998</t>
  </si>
  <si>
    <t>B17DCCN556</t>
  </si>
  <si>
    <t>B17DCAT168</t>
  </si>
  <si>
    <t>B17DCCN558</t>
  </si>
  <si>
    <t>Hoàng Thị Ngọc</t>
  </si>
  <si>
    <t>Thắm</t>
  </si>
  <si>
    <t>10/04/1999</t>
  </si>
  <si>
    <t>B17DCAT178</t>
  </si>
  <si>
    <t>Nguyễn Như</t>
  </si>
  <si>
    <t>Thuần</t>
  </si>
  <si>
    <t>31/07/1999</t>
  </si>
  <si>
    <t>B17DCCN588</t>
  </si>
  <si>
    <t>Bùi Văn</t>
  </si>
  <si>
    <t>B17DCAT180</t>
  </si>
  <si>
    <t>Mai Anh</t>
  </si>
  <si>
    <t>B17DCAT181</t>
  </si>
  <si>
    <t>B15DCVT472</t>
  </si>
  <si>
    <t>28/06/1997</t>
  </si>
  <si>
    <t>D15CQVT01-B</t>
  </si>
  <si>
    <t>B17DCAT182</t>
  </si>
  <si>
    <t>Phạm Công</t>
  </si>
  <si>
    <t>B17DCAT188</t>
  </si>
  <si>
    <t>Lương Kiều</t>
  </si>
  <si>
    <t>23/06/1999</t>
  </si>
  <si>
    <t>B17DCAT189</t>
  </si>
  <si>
    <t>Trà</t>
  </si>
  <si>
    <t>B17DCCN623</t>
  </si>
  <si>
    <t>Trọng</t>
  </si>
  <si>
    <t>27/05/1999</t>
  </si>
  <si>
    <t>B17DCAT194</t>
  </si>
  <si>
    <t>B17DCCN633</t>
  </si>
  <si>
    <t>Đào Xuân</t>
  </si>
  <si>
    <t>B17DCAT196</t>
  </si>
  <si>
    <t>Trưởng</t>
  </si>
  <si>
    <t>B17DCCN650</t>
  </si>
  <si>
    <t>B17DCAT203</t>
  </si>
  <si>
    <t>Nguyễn Vũ Anh</t>
  </si>
  <si>
    <t>B17DCAT206</t>
  </si>
  <si>
    <t>20/02/1999</t>
  </si>
  <si>
    <t>B17DCAT209</t>
  </si>
  <si>
    <t>Đinh Tuyền</t>
  </si>
  <si>
    <t>B17DCAT210</t>
  </si>
  <si>
    <t>Đặng Nhật</t>
  </si>
  <si>
    <t>Vinh</t>
  </si>
  <si>
    <t>B17DCAT212</t>
  </si>
  <si>
    <t>16/08/1999</t>
  </si>
  <si>
    <t>B17DCAT218</t>
  </si>
  <si>
    <t>Yến</t>
  </si>
  <si>
    <t>B15DCCN038</t>
  </si>
  <si>
    <t>Bùi Lan</t>
  </si>
  <si>
    <t>14/04/1997</t>
  </si>
  <si>
    <t>B17DCCN031</t>
  </si>
  <si>
    <t>Nguyễn Sỹ Quang</t>
  </si>
  <si>
    <t>B17DCAT011</t>
  </si>
  <si>
    <t>Phạm Công Đức</t>
  </si>
  <si>
    <t>B17DCCN050</t>
  </si>
  <si>
    <t>B17DCAT017</t>
  </si>
  <si>
    <t>B17DCCN088</t>
  </si>
  <si>
    <t>B17DCAT053</t>
  </si>
  <si>
    <t>B17DCCN164</t>
  </si>
  <si>
    <t>Trần Ngọc</t>
  </si>
  <si>
    <t>18/10/1999</t>
  </si>
  <si>
    <t>B17DCAT040</t>
  </si>
  <si>
    <t>B17DCCN134</t>
  </si>
  <si>
    <t>B17DCCN190</t>
  </si>
  <si>
    <t>14/12/1999</t>
  </si>
  <si>
    <t>B17DCAT065</t>
  </si>
  <si>
    <t>19/12/1999</t>
  </si>
  <si>
    <t>B17DCAT072</t>
  </si>
  <si>
    <t>B17DCCN259</t>
  </si>
  <si>
    <t>Ngô Huy</t>
  </si>
  <si>
    <t>B17DCAT084</t>
  </si>
  <si>
    <t>Hoằng</t>
  </si>
  <si>
    <t>B17DCCN279</t>
  </si>
  <si>
    <t>B17DCCN291</t>
  </si>
  <si>
    <t>B17DCCN308</t>
  </si>
  <si>
    <t>Kiều Quang</t>
  </si>
  <si>
    <t>B17DCCN295</t>
  </si>
  <si>
    <t>B17DCCN302</t>
  </si>
  <si>
    <t>B17DCAT102</t>
  </si>
  <si>
    <t>Đào Duy</t>
  </si>
  <si>
    <t>06/11/1999</t>
  </si>
  <si>
    <t>B17DCAT106</t>
  </si>
  <si>
    <t>B17DCAT108</t>
  </si>
  <si>
    <t>Kỳ</t>
  </si>
  <si>
    <t>25/01/1997</t>
  </si>
  <si>
    <t>B17DCAT109</t>
  </si>
  <si>
    <t>Ninh Bá</t>
  </si>
  <si>
    <t>Kỷ</t>
  </si>
  <si>
    <t>23/11/1999</t>
  </si>
  <si>
    <t>B17DCAT113</t>
  </si>
  <si>
    <t>B17DCAT119</t>
  </si>
  <si>
    <t>B17DCCN400</t>
  </si>
  <si>
    <t>B17DCAT121</t>
  </si>
  <si>
    <t>Lụa</t>
  </si>
  <si>
    <t>24/12/1999</t>
  </si>
  <si>
    <t>B17DCCN405</t>
  </si>
  <si>
    <t>Lực</t>
  </si>
  <si>
    <t>26/01/1998</t>
  </si>
  <si>
    <t>B17DCAT124</t>
  </si>
  <si>
    <t>Giang Đức</t>
  </si>
  <si>
    <t>B17DCAT126</t>
  </si>
  <si>
    <t>B17DCCN422</t>
  </si>
  <si>
    <t>Nguyễn Quý</t>
  </si>
  <si>
    <t>09/04/1999</t>
  </si>
  <si>
    <t>B17DCCN426</t>
  </si>
  <si>
    <t>01/03/1999</t>
  </si>
  <si>
    <t>B17DCCN441</t>
  </si>
  <si>
    <t>16/07/1999</t>
  </si>
  <si>
    <t>B17DCCN451</t>
  </si>
  <si>
    <t>Quách Hải</t>
  </si>
  <si>
    <t>B17DCCN458</t>
  </si>
  <si>
    <t>18/07/1999</t>
  </si>
  <si>
    <t>B17DCAT136</t>
  </si>
  <si>
    <t>B17DCAT139</t>
  </si>
  <si>
    <t>30/06/1999</t>
  </si>
  <si>
    <t>B17DCCN482</t>
  </si>
  <si>
    <t>Nhung</t>
  </si>
  <si>
    <t>B17DCCN512</t>
  </si>
  <si>
    <t>01/08/1998</t>
  </si>
  <si>
    <t>B17DCAT148</t>
  </si>
  <si>
    <t>B17DCAT151</t>
  </si>
  <si>
    <t>B17DCAT156</t>
  </si>
  <si>
    <t>Ngô Văn Hồng</t>
  </si>
  <si>
    <t>B17DCCN554</t>
  </si>
  <si>
    <t>B17DCCN566</t>
  </si>
  <si>
    <t>Lương Văn</t>
  </si>
  <si>
    <t>B17DCCN567</t>
  </si>
  <si>
    <t>18/06/1999</t>
  </si>
  <si>
    <t>B17DCCN568</t>
  </si>
  <si>
    <t>B17DCAT170</t>
  </si>
  <si>
    <t>Nguyễn Thu</t>
  </si>
  <si>
    <t>B17DCCN560</t>
  </si>
  <si>
    <t>Lê Đỗ Đức</t>
  </si>
  <si>
    <t>11/05/1999</t>
  </si>
  <si>
    <t>B17DCAT184</t>
  </si>
  <si>
    <t>B17DCAT186</t>
  </si>
  <si>
    <t>Tình</t>
  </si>
  <si>
    <t>14/07/1999</t>
  </si>
  <si>
    <t>B17DCCN607</t>
  </si>
  <si>
    <t>B17DCCN608</t>
  </si>
  <si>
    <t>Hà Mạnh</t>
  </si>
  <si>
    <t>B17DCAT187</t>
  </si>
  <si>
    <t>25/09/1999</t>
  </si>
  <si>
    <t>B17DCCN718</t>
  </si>
  <si>
    <t>Đàm Thị</t>
  </si>
  <si>
    <t>Trinh</t>
  </si>
  <si>
    <t>B17DCCN622</t>
  </si>
  <si>
    <t>Kiều Vũ</t>
  </si>
  <si>
    <t>Trình</t>
  </si>
  <si>
    <t>28/03/1999</t>
  </si>
  <si>
    <t>B17DCCN626</t>
  </si>
  <si>
    <t>Hoàng Quốc</t>
  </si>
  <si>
    <t>B17DCCN630</t>
  </si>
  <si>
    <t>Trịnh Đình</t>
  </si>
  <si>
    <t>B17DCCN636</t>
  </si>
  <si>
    <t>B17DCAT197</t>
  </si>
  <si>
    <t>Đặng Bá</t>
  </si>
  <si>
    <t>B17DCCN638</t>
  </si>
  <si>
    <t>Đặng Trần</t>
  </si>
  <si>
    <t>B17DCCN642</t>
  </si>
  <si>
    <t>B17DCCN666</t>
  </si>
  <si>
    <t>Phùng Đình</t>
  </si>
  <si>
    <t>23/02/1999</t>
  </si>
  <si>
    <t>B17DCCN667</t>
  </si>
  <si>
    <t>Trần Khánh</t>
  </si>
  <si>
    <t>30/08/1999</t>
  </si>
  <si>
    <t>B17DCCN670</t>
  </si>
  <si>
    <t>14/05/1998</t>
  </si>
  <si>
    <t>B17DCCN674</t>
  </si>
  <si>
    <t>Vũ Trọng</t>
  </si>
  <si>
    <t>B17DCCN685</t>
  </si>
  <si>
    <t>B17DCCN686</t>
  </si>
  <si>
    <t>Lưu Thế</t>
  </si>
  <si>
    <t>04/01/1999</t>
  </si>
  <si>
    <t>B17DCCN694</t>
  </si>
  <si>
    <t>14/09/1995</t>
  </si>
  <si>
    <t>102-A2</t>
  </si>
  <si>
    <t>602-A2</t>
  </si>
  <si>
    <t>B17DCCN013</t>
  </si>
  <si>
    <t>Lâm Quốc</t>
  </si>
  <si>
    <t>07/11/1999</t>
  </si>
  <si>
    <t>B17DCCN021</t>
  </si>
  <si>
    <t>Lê Việt</t>
  </si>
  <si>
    <t>B17DCCN035</t>
  </si>
  <si>
    <t>Nguyễn Thiếu</t>
  </si>
  <si>
    <t>B16DCCN016</t>
  </si>
  <si>
    <t>Võ Hoàng</t>
  </si>
  <si>
    <t>14/10/1996</t>
  </si>
  <si>
    <t>B17DCCN060</t>
  </si>
  <si>
    <t>02/03/1999</t>
  </si>
  <si>
    <t>B17DCCN066</t>
  </si>
  <si>
    <t>Bắc</t>
  </si>
  <si>
    <t>04/03/1999</t>
  </si>
  <si>
    <t>B16DCCN540</t>
  </si>
  <si>
    <t>29/11/1998</t>
  </si>
  <si>
    <t>B17DCCN080</t>
  </si>
  <si>
    <t>Bùi Quang</t>
  </si>
  <si>
    <t>Chất</t>
  </si>
  <si>
    <t>B16DCCN040</t>
  </si>
  <si>
    <t>Chử Mạnh</t>
  </si>
  <si>
    <t>13/03/1998</t>
  </si>
  <si>
    <t>B15DCAT033</t>
  </si>
  <si>
    <t>12/02/1997</t>
  </si>
  <si>
    <t>D15CQAT01-B</t>
  </si>
  <si>
    <t>B17DCCN181</t>
  </si>
  <si>
    <t>Phạm Thái</t>
  </si>
  <si>
    <t>B15DCCN156</t>
  </si>
  <si>
    <t>Hán Ngọc</t>
  </si>
  <si>
    <t>22/08/1997</t>
  </si>
  <si>
    <t>D15HTTT1</t>
  </si>
  <si>
    <t>B17DCCN104</t>
  </si>
  <si>
    <t>B17DCCN730</t>
  </si>
  <si>
    <t>B17DCCN122</t>
  </si>
  <si>
    <t>B17DCCN198</t>
  </si>
  <si>
    <t>Đỗ Thanh</t>
  </si>
  <si>
    <t>05/10/1999</t>
  </si>
  <si>
    <t>B17DCCN205</t>
  </si>
  <si>
    <t>B17DCCN208</t>
  </si>
  <si>
    <t>Uông Thị</t>
  </si>
  <si>
    <t>B17DCAT069</t>
  </si>
  <si>
    <t>16/05/1999</t>
  </si>
  <si>
    <t>B17DCCN228</t>
  </si>
  <si>
    <t>B17DCCN244</t>
  </si>
  <si>
    <t>12/11/1999</t>
  </si>
  <si>
    <t>B17DCCN251</t>
  </si>
  <si>
    <t>B17DCCN258</t>
  </si>
  <si>
    <t>Dương Việt</t>
  </si>
  <si>
    <t>B17DCCN261</t>
  </si>
  <si>
    <t>Nguyễn Đình Huy</t>
  </si>
  <si>
    <t>B17DCCN272</t>
  </si>
  <si>
    <t>Hoàng Thị Bích</t>
  </si>
  <si>
    <t>25/01/1999</t>
  </si>
  <si>
    <t>B17DCCN318</t>
  </si>
  <si>
    <t>B17DCCN320</t>
  </si>
  <si>
    <t>B17DCCN306</t>
  </si>
  <si>
    <t>Hướng</t>
  </si>
  <si>
    <t>B17DCCN336</t>
  </si>
  <si>
    <t>Mai Công</t>
  </si>
  <si>
    <t>14/08/1999</t>
  </si>
  <si>
    <t>B17DCCN347</t>
  </si>
  <si>
    <t>B17DCCN361</t>
  </si>
  <si>
    <t>Kiệt</t>
  </si>
  <si>
    <t>B17DCCN371</t>
  </si>
  <si>
    <t>B17DCCN372</t>
  </si>
  <si>
    <t>Đỗ Khánh</t>
  </si>
  <si>
    <t>17/05/1999</t>
  </si>
  <si>
    <t>B17DCCN744</t>
  </si>
  <si>
    <t>B17DCCN384</t>
  </si>
  <si>
    <t>B15DCVT238</t>
  </si>
  <si>
    <t>Hồ Tấn</t>
  </si>
  <si>
    <t>19/12/1996</t>
  </si>
  <si>
    <t>D15CQVT06-B</t>
  </si>
  <si>
    <t>B17DCCN407</t>
  </si>
  <si>
    <t>Dương Quang</t>
  </si>
  <si>
    <t>B16DCCN517</t>
  </si>
  <si>
    <t>01/01/1998</t>
  </si>
  <si>
    <t>B17DCCN419</t>
  </si>
  <si>
    <t>Lại Tấn</t>
  </si>
  <si>
    <t>B17DCCN429</t>
  </si>
  <si>
    <t>Vũ Hồng</t>
  </si>
  <si>
    <t>02/08/1999</t>
  </si>
  <si>
    <t>B17DCCN452</t>
  </si>
  <si>
    <t>Trần Hoài</t>
  </si>
  <si>
    <t>B17DCCN453</t>
  </si>
  <si>
    <t>Trịnh Ngọc</t>
  </si>
  <si>
    <t>B17DCCN468</t>
  </si>
  <si>
    <t>Nguyễn Duy Minh</t>
  </si>
  <si>
    <t>B17DCCN739</t>
  </si>
  <si>
    <t>Lê Huy</t>
  </si>
  <si>
    <t>B17DCCN479</t>
  </si>
  <si>
    <t>B17DCAT143</t>
  </si>
  <si>
    <t>B17DCCN749</t>
  </si>
  <si>
    <t>B17DCCN502</t>
  </si>
  <si>
    <t>Bùi Đăng</t>
  </si>
  <si>
    <t>22/02/1999</t>
  </si>
  <si>
    <t>B17DCCN507</t>
  </si>
  <si>
    <t>Ngô Minh</t>
  </si>
  <si>
    <t>01/12/1999</t>
  </si>
  <si>
    <t>B17DCCN753</t>
  </si>
  <si>
    <t>Tạ Minh</t>
  </si>
  <si>
    <t>02/04/1999</t>
  </si>
  <si>
    <t>B17DCCN534</t>
  </si>
  <si>
    <t>Dương Xuân</t>
  </si>
  <si>
    <t>B17DCCN544</t>
  </si>
  <si>
    <t>02/11/1999</t>
  </si>
  <si>
    <t>B16DCAT144</t>
  </si>
  <si>
    <t>Hoàng Trọng</t>
  </si>
  <si>
    <t>08/05/1998</t>
  </si>
  <si>
    <t>D16CQAT04-B</t>
  </si>
  <si>
    <t>B17DCAT175</t>
  </si>
  <si>
    <t>Phạm Xuân</t>
  </si>
  <si>
    <t>06/05/1999</t>
  </si>
  <si>
    <t>B17DCCN580</t>
  </si>
  <si>
    <t>Vương Quốc</t>
  </si>
  <si>
    <t>B17DCCN585</t>
  </si>
  <si>
    <t>05/08/1998</t>
  </si>
  <si>
    <t>B17DCCN598</t>
  </si>
  <si>
    <t>Cấn Thị</t>
  </si>
  <si>
    <t>Thùy</t>
  </si>
  <si>
    <t>B17DCCN601</t>
  </si>
  <si>
    <t>Trần Thị Thu</t>
  </si>
  <si>
    <t>Thủy</t>
  </si>
  <si>
    <t>B17DCCN603</t>
  </si>
  <si>
    <t>Lê Thị Mỹ</t>
  </si>
  <si>
    <t>B17DCCN717</t>
  </si>
  <si>
    <t>B17DCAT195</t>
  </si>
  <si>
    <t>Phạm Sỹ</t>
  </si>
  <si>
    <t>B17DCCN640</t>
  </si>
  <si>
    <t>B17DCAT199</t>
  </si>
  <si>
    <t>Trần Đình</t>
  </si>
  <si>
    <t>B17DCCN648</t>
  </si>
  <si>
    <t>B17DCCN660</t>
  </si>
  <si>
    <t>24/06/1999</t>
  </si>
  <si>
    <t>B17DCAT207</t>
  </si>
  <si>
    <t>Ngô Văn</t>
  </si>
  <si>
    <t>19/11/1999</t>
  </si>
  <si>
    <t>B17DCCN687</t>
  </si>
  <si>
    <t>Ngô Hoàng</t>
  </si>
  <si>
    <t>30/11/1999</t>
  </si>
  <si>
    <t>B17DCCN701</t>
  </si>
  <si>
    <t>Khamphueang</t>
  </si>
  <si>
    <t>VONGDALA</t>
  </si>
  <si>
    <t>13/07/1997</t>
  </si>
  <si>
    <t>B17DCCN696</t>
  </si>
  <si>
    <t>Bùi Thế</t>
  </si>
  <si>
    <t>Vương</t>
  </si>
  <si>
    <t>08/03/1998</t>
  </si>
  <si>
    <t>305-A2</t>
  </si>
  <si>
    <t>703-A2</t>
  </si>
  <si>
    <t>701-A2</t>
  </si>
  <si>
    <t>402-A2</t>
  </si>
  <si>
    <t>601-A2</t>
  </si>
  <si>
    <t>603-A2</t>
  </si>
  <si>
    <t>304-A2</t>
  </si>
  <si>
    <t>503-A2</t>
  </si>
  <si>
    <t>203-A2</t>
  </si>
  <si>
    <t>403-A2</t>
  </si>
  <si>
    <t>101-A2</t>
  </si>
  <si>
    <t>502-A2</t>
  </si>
  <si>
    <t>301-A2</t>
  </si>
  <si>
    <t>501-A2</t>
  </si>
  <si>
    <t>Nhóm: ELE1319-10</t>
  </si>
  <si>
    <t>Nhóm: ELE1319-09</t>
  </si>
  <si>
    <t>B17DCCN034</t>
  </si>
  <si>
    <t>Nguyễn Thị Vân</t>
  </si>
  <si>
    <t>03/11/1998</t>
  </si>
  <si>
    <t>B17DCCN056</t>
  </si>
  <si>
    <t>B17DCCN061</t>
  </si>
  <si>
    <t>13/08/1999</t>
  </si>
  <si>
    <t>B17DCCN065</t>
  </si>
  <si>
    <t>Nguyễn Hùng</t>
  </si>
  <si>
    <t>B17DCCN086</t>
  </si>
  <si>
    <t>Trần Duy</t>
  </si>
  <si>
    <t>Chiến</t>
  </si>
  <si>
    <t>B17DCCN179</t>
  </si>
  <si>
    <t>B17DCCN169</t>
  </si>
  <si>
    <t>Lê Hải</t>
  </si>
  <si>
    <t>B17DCCN110</t>
  </si>
  <si>
    <t>Đỗ Tiến</t>
  </si>
  <si>
    <t>B17DCCN132</t>
  </si>
  <si>
    <t>22/05/1998</t>
  </si>
  <si>
    <t>B17DCCN136</t>
  </si>
  <si>
    <t>Đủ</t>
  </si>
  <si>
    <t>B17DCCN150</t>
  </si>
  <si>
    <t>B17DCCN193</t>
  </si>
  <si>
    <t>Nguyễn Thị Thu</t>
  </si>
  <si>
    <t>30/10/1999</t>
  </si>
  <si>
    <t>B17DCCN199</t>
  </si>
  <si>
    <t>B17DCCN210</t>
  </si>
  <si>
    <t>Lương Kim</t>
  </si>
  <si>
    <t>Hạnh</t>
  </si>
  <si>
    <t>B17DCAT068</t>
  </si>
  <si>
    <t>B17DCAT070</t>
  </si>
  <si>
    <t>B17DCCN238</t>
  </si>
  <si>
    <t>B17DCAT085</t>
  </si>
  <si>
    <t>Học</t>
  </si>
  <si>
    <t>28/08/1998</t>
  </si>
  <si>
    <t>B17DCCN286</t>
  </si>
  <si>
    <t>B16DCCN178</t>
  </si>
  <si>
    <t>21/07/1998</t>
  </si>
  <si>
    <t>B17DCAT100</t>
  </si>
  <si>
    <t>Ngô Thu</t>
  </si>
  <si>
    <t>B17DCCN331</t>
  </si>
  <si>
    <t>B17DCCN334</t>
  </si>
  <si>
    <t>Dương Quốc</t>
  </si>
  <si>
    <t>B17DCCN349</t>
  </si>
  <si>
    <t>B17DCAT107</t>
  </si>
  <si>
    <t>Hoàng Đăng</t>
  </si>
  <si>
    <t>B17DCCN367</t>
  </si>
  <si>
    <t>Nguyễn Thị Mai</t>
  </si>
  <si>
    <t>Lan</t>
  </si>
  <si>
    <t>30/03/1999</t>
  </si>
  <si>
    <t>B17DCAT111</t>
  </si>
  <si>
    <t>Vũ Nhật</t>
  </si>
  <si>
    <t>06/01/1999</t>
  </si>
  <si>
    <t>B17DCCN368</t>
  </si>
  <si>
    <t>Lân</t>
  </si>
  <si>
    <t>B17DCCN394</t>
  </si>
  <si>
    <t>B17DCCN395</t>
  </si>
  <si>
    <t>B17DCCN409</t>
  </si>
  <si>
    <t>Lưu</t>
  </si>
  <si>
    <t>B17DCCN418</t>
  </si>
  <si>
    <t>Hồ Tuấn</t>
  </si>
  <si>
    <t>B17DCAT125</t>
  </si>
  <si>
    <t>B17DCAT129</t>
  </si>
  <si>
    <t>Vũ Trường</t>
  </si>
  <si>
    <t>B17DCAT131</t>
  </si>
  <si>
    <t>Nguyễn Hà Giáng</t>
  </si>
  <si>
    <t>B17DCCN435</t>
  </si>
  <si>
    <t>Hoàng Đình</t>
  </si>
  <si>
    <t>B17DCCN445</t>
  </si>
  <si>
    <t>B17DCAT135</t>
  </si>
  <si>
    <t>An Quang</t>
  </si>
  <si>
    <t>B17DCCN473</t>
  </si>
  <si>
    <t>B17DCAT138</t>
  </si>
  <si>
    <t>Lê Quý</t>
  </si>
  <si>
    <t>B17DCCN493</t>
  </si>
  <si>
    <t>Bùi Bích</t>
  </si>
  <si>
    <t>Phương</t>
  </si>
  <si>
    <t>B17DCCN494</t>
  </si>
  <si>
    <t>Đỗ Mai</t>
  </si>
  <si>
    <t>B17DCCN495</t>
  </si>
  <si>
    <t>11/02/1999</t>
  </si>
  <si>
    <t>B17DCCN505</t>
  </si>
  <si>
    <t>Lê Mạnh</t>
  </si>
  <si>
    <t>B17DCCN508</t>
  </si>
  <si>
    <t>B17DCCN509</t>
  </si>
  <si>
    <t>B17DCCN514</t>
  </si>
  <si>
    <t>Nguyễn Trần Xuân</t>
  </si>
  <si>
    <t>B17DCCN536</t>
  </si>
  <si>
    <t>Khương Bá</t>
  </si>
  <si>
    <t>B17DCCN538</t>
  </si>
  <si>
    <t>B17DCAT163</t>
  </si>
  <si>
    <t>Đào Anh</t>
  </si>
  <si>
    <t>B17DCAT164</t>
  </si>
  <si>
    <t>01/07/1999</t>
  </si>
  <si>
    <t>B17DCCN565</t>
  </si>
  <si>
    <t>B17DCCN591</t>
  </si>
  <si>
    <t>26/01/1999</t>
  </si>
  <si>
    <t>B17DCCN599</t>
  </si>
  <si>
    <t>04/12/1995</t>
  </si>
  <si>
    <t>B17DCCN593</t>
  </si>
  <si>
    <t>Thức</t>
  </si>
  <si>
    <t>B17DCCN595</t>
  </si>
  <si>
    <t>Thương</t>
  </si>
  <si>
    <t>B17DCAT179</t>
  </si>
  <si>
    <t>Trịnh Mai</t>
  </si>
  <si>
    <t>28/02/1999</t>
  </si>
  <si>
    <t>B17DCCN615</t>
  </si>
  <si>
    <t>Đỗ Thu</t>
  </si>
  <si>
    <t>B17DCAT191</t>
  </si>
  <si>
    <t>12/02/1995</t>
  </si>
  <si>
    <t>B17DCAT192</t>
  </si>
  <si>
    <t>Lương Thành</t>
  </si>
  <si>
    <t>B17DCCN634</t>
  </si>
  <si>
    <t>B17DCAT200</t>
  </si>
  <si>
    <t>B17DCCN654</t>
  </si>
  <si>
    <t>B17DCCN663</t>
  </si>
  <si>
    <t>Bùi Thanh</t>
  </si>
  <si>
    <t>B17DCCN677</t>
  </si>
  <si>
    <t>Phan Thị Kim</t>
  </si>
  <si>
    <t>Tuyết</t>
  </si>
  <si>
    <t>15/05/1999</t>
  </si>
  <si>
    <t>B17DCAT211</t>
  </si>
  <si>
    <t>Đinh Thế</t>
  </si>
  <si>
    <t>B17DCAT213</t>
  </si>
  <si>
    <t>Lê Xuân</t>
  </si>
  <si>
    <t>19/10/1997</t>
  </si>
  <si>
    <t>B17DCCN699</t>
  </si>
  <si>
    <t>B17DCAT002</t>
  </si>
  <si>
    <t>Bùi Huy</t>
  </si>
  <si>
    <t>B17DCCN016</t>
  </si>
  <si>
    <t>Lê Khắc Tuấn</t>
  </si>
  <si>
    <t>B17DCCN026</t>
  </si>
  <si>
    <t>B17DCCN033</t>
  </si>
  <si>
    <t>Nguyễn Thị Tú</t>
  </si>
  <si>
    <t>07/12/1999</t>
  </si>
  <si>
    <t>B17DCCN055</t>
  </si>
  <si>
    <t>B17DCCN063</t>
  </si>
  <si>
    <t>Vũ Thị Ngọc</t>
  </si>
  <si>
    <t>B17DCAT018</t>
  </si>
  <si>
    <t>B17DCCN092</t>
  </si>
  <si>
    <t>Vương Chí</t>
  </si>
  <si>
    <t>B17DCCN093</t>
  </si>
  <si>
    <t>Đàm Mạnh</t>
  </si>
  <si>
    <t>Cương</t>
  </si>
  <si>
    <t>B17DCCN094</t>
  </si>
  <si>
    <t>10/04/1998</t>
  </si>
  <si>
    <t>B17DCAT027</t>
  </si>
  <si>
    <t>Đoàn Quang</t>
  </si>
  <si>
    <t>B16DCCN044</t>
  </si>
  <si>
    <t>10/12/1998</t>
  </si>
  <si>
    <t>B17DCCN097</t>
  </si>
  <si>
    <t>B17DCAT030</t>
  </si>
  <si>
    <t>B17DCCN161</t>
  </si>
  <si>
    <t>B17DCCN180</t>
  </si>
  <si>
    <t>14/01/1999</t>
  </si>
  <si>
    <t>B17DCAT033</t>
  </si>
  <si>
    <t>Đạo</t>
  </si>
  <si>
    <t>B17DCCN105</t>
  </si>
  <si>
    <t>30/05/1998</t>
  </si>
  <si>
    <t>B17DCCN112</t>
  </si>
  <si>
    <t>Ngô Thành</t>
  </si>
  <si>
    <t>B17DCCN124</t>
  </si>
  <si>
    <t>Vương Văn</t>
  </si>
  <si>
    <t>Đệ</t>
  </si>
  <si>
    <t>B17DCCN131</t>
  </si>
  <si>
    <t>B17DCCN133</t>
  </si>
  <si>
    <t>B17DCAT044</t>
  </si>
  <si>
    <t>Lưu Bá</t>
  </si>
  <si>
    <t>B17DCAT049</t>
  </si>
  <si>
    <t>Nguyễn Nhân</t>
  </si>
  <si>
    <t>12/07/1999</t>
  </si>
  <si>
    <t>B17DCCN186</t>
  </si>
  <si>
    <t>B17DCCN197</t>
  </si>
  <si>
    <t>Vũ Thu</t>
  </si>
  <si>
    <t>B17DCCN211</t>
  </si>
  <si>
    <t>B17DCCN207</t>
  </si>
  <si>
    <t>29/08/1996</t>
  </si>
  <si>
    <t>B17DCCN217</t>
  </si>
  <si>
    <t>Doãn Văn</t>
  </si>
  <si>
    <t>B17DCCN218</t>
  </si>
  <si>
    <t>B17DCAT074</t>
  </si>
  <si>
    <t>Quách Minh</t>
  </si>
  <si>
    <t>03/07/1999</t>
  </si>
  <si>
    <t>B17DCAT076</t>
  </si>
  <si>
    <t>31/07/1998</t>
  </si>
  <si>
    <t>B17DCAT080</t>
  </si>
  <si>
    <t>B17DCCN267</t>
  </si>
  <si>
    <t>B17DCCN276</t>
  </si>
  <si>
    <t>B17DCAT086</t>
  </si>
  <si>
    <t>17/02/1999</t>
  </si>
  <si>
    <t>B17DCCN280</t>
  </si>
  <si>
    <t>Hoàng Mạnh</t>
  </si>
  <si>
    <t>B17DCCN285</t>
  </si>
  <si>
    <t>B16DCAT070</t>
  </si>
  <si>
    <t>30/07/1998</t>
  </si>
  <si>
    <t>B17DCAT092</t>
  </si>
  <si>
    <t>Cao Danh</t>
  </si>
  <si>
    <t>B17DCAT093</t>
  </si>
  <si>
    <t>Diệp Quang</t>
  </si>
  <si>
    <t>B17DCCN324</t>
  </si>
  <si>
    <t>B17DCCN328</t>
  </si>
  <si>
    <t>Lại Thị</t>
  </si>
  <si>
    <t>B17DCCN305</t>
  </si>
  <si>
    <t>Tạ Lan</t>
  </si>
  <si>
    <t>24/02/1999</t>
  </si>
  <si>
    <t>B17DCCN333</t>
  </si>
  <si>
    <t>Hoàng Xuân</t>
  </si>
  <si>
    <t>Kết</t>
  </si>
  <si>
    <t>23/04/1999</t>
  </si>
  <si>
    <t>B17DCCN340</t>
  </si>
  <si>
    <t>03/11/1999</t>
  </si>
  <si>
    <t>B17DCCN345</t>
  </si>
  <si>
    <t>Khiêm</t>
  </si>
  <si>
    <t>B17DCCN364</t>
  </si>
  <si>
    <t>B17DCCN387</t>
  </si>
  <si>
    <t>28/04/1995</t>
  </si>
  <si>
    <t>B17DCCN417</t>
  </si>
  <si>
    <t>Bùi Công</t>
  </si>
  <si>
    <t>B17DCCN751</t>
  </si>
  <si>
    <t>B17DCCN427</t>
  </si>
  <si>
    <t>B17DCCN465</t>
  </si>
  <si>
    <t>B17DCCN467</t>
  </si>
  <si>
    <t>Nguyễn Bích</t>
  </si>
  <si>
    <t>29/05/1999</t>
  </si>
  <si>
    <t>B17DCCN471</t>
  </si>
  <si>
    <t>Nguyên</t>
  </si>
  <si>
    <t>B17DCCN484</t>
  </si>
  <si>
    <t>Đoàn Xuân</t>
  </si>
  <si>
    <t>Phi</t>
  </si>
  <si>
    <t>B17DCCN515</t>
  </si>
  <si>
    <t>B17DCCN527</t>
  </si>
  <si>
    <t>B17DCCN552</t>
  </si>
  <si>
    <t>Tân</t>
  </si>
  <si>
    <t>B15DCAT152</t>
  </si>
  <si>
    <t>20/11/1995</t>
  </si>
  <si>
    <t>B17DCCN575</t>
  </si>
  <si>
    <t>Ninh Thị</t>
  </si>
  <si>
    <t>B17DCCN576</t>
  </si>
  <si>
    <t>B17DCCN600</t>
  </si>
  <si>
    <t>18/08/1999</t>
  </si>
  <si>
    <t>B17DCCN587</t>
  </si>
  <si>
    <t>Trần Thị</t>
  </si>
  <si>
    <t>Thư</t>
  </si>
  <si>
    <t>B17DCCN596</t>
  </si>
  <si>
    <t>Nguyễn Hiền</t>
  </si>
  <si>
    <t>B17DCAT185</t>
  </si>
  <si>
    <t>Cao Văn</t>
  </si>
  <si>
    <t>Tiệp</t>
  </si>
  <si>
    <t>B17DCCN614</t>
  </si>
  <si>
    <t>Đinh Thị Thu</t>
  </si>
  <si>
    <t>B17DCCN681</t>
  </si>
  <si>
    <t>Văn</t>
  </si>
  <si>
    <t>B17DCCN691</t>
  </si>
  <si>
    <t>Vũ Hoàng</t>
  </si>
  <si>
    <t>B17DCAT216</t>
  </si>
  <si>
    <t>Vũ Chí</t>
  </si>
  <si>
    <t>Vỹ</t>
  </si>
  <si>
    <t>202-A2</t>
  </si>
  <si>
    <t>201-A2</t>
  </si>
  <si>
    <t>B17DCCN003</t>
  </si>
  <si>
    <t>Phạm Tường</t>
  </si>
  <si>
    <t>B17DCCN010</t>
  </si>
  <si>
    <t>Đoàn Hoàng</t>
  </si>
  <si>
    <t>B17DCCN019</t>
  </si>
  <si>
    <t>27/10/1999</t>
  </si>
  <si>
    <t>B17DCCN032</t>
  </si>
  <si>
    <t>B17DCCN048</t>
  </si>
  <si>
    <t>Phùng Công</t>
  </si>
  <si>
    <t>B17DCCN064</t>
  </si>
  <si>
    <t>Ba</t>
  </si>
  <si>
    <t>11/04/1998</t>
  </si>
  <si>
    <t>B17DCAT019</t>
  </si>
  <si>
    <t>Bách</t>
  </si>
  <si>
    <t>B17DCCN070</t>
  </si>
  <si>
    <t>B17DCCN072</t>
  </si>
  <si>
    <t>Lê Quang</t>
  </si>
  <si>
    <t>B17DCCN079</t>
  </si>
  <si>
    <t>Chăm</t>
  </si>
  <si>
    <t>B17DCCN082</t>
  </si>
  <si>
    <t>Chiên</t>
  </si>
  <si>
    <t>03/03/1999</t>
  </si>
  <si>
    <t>B17DCCN091</t>
  </si>
  <si>
    <t>23/10/1999</t>
  </si>
  <si>
    <t>B17DCCN153</t>
  </si>
  <si>
    <t>Hồ Thị</t>
  </si>
  <si>
    <t>15/09/1998</t>
  </si>
  <si>
    <t>B17DCCN160</t>
  </si>
  <si>
    <t>B17DCCN726</t>
  </si>
  <si>
    <t>B17DCCN113</t>
  </si>
  <si>
    <t>Nguyễn Kim</t>
  </si>
  <si>
    <t>04/10/1999</t>
  </si>
  <si>
    <t>B17DCCN115</t>
  </si>
  <si>
    <t>B17DCCN147</t>
  </si>
  <si>
    <t>Phùng Quốc</t>
  </si>
  <si>
    <t>B17DCCN149</t>
  </si>
  <si>
    <t>B17DCCN184</t>
  </si>
  <si>
    <t>Hoàng Bảo</t>
  </si>
  <si>
    <t>B17DCCN209</t>
  </si>
  <si>
    <t>Vũ Thị</t>
  </si>
  <si>
    <t>10/07/1999</t>
  </si>
  <si>
    <t>B17DCCN725</t>
  </si>
  <si>
    <t>Trần Thị Thanh</t>
  </si>
  <si>
    <t>B15DCAT068</t>
  </si>
  <si>
    <t>B17DCCN227</t>
  </si>
  <si>
    <t>Hoàng Khắc Minh</t>
  </si>
  <si>
    <t>B17DCCN233</t>
  </si>
  <si>
    <t>B17DCCN249</t>
  </si>
  <si>
    <t>24/08/1998</t>
  </si>
  <si>
    <t>B17DCAT077</t>
  </si>
  <si>
    <t>B17DCCN257</t>
  </si>
  <si>
    <t>Dương Đức</t>
  </si>
  <si>
    <t>B17DCCN278</t>
  </si>
  <si>
    <t>Cung Đức Mạnh</t>
  </si>
  <si>
    <t>B17DCCN284</t>
  </si>
  <si>
    <t>01/02/1999</t>
  </si>
  <si>
    <t>B17DCCN310</t>
  </si>
  <si>
    <t>Lưu Quang</t>
  </si>
  <si>
    <t>B17DCCN298</t>
  </si>
  <si>
    <t>B16DCCN167</t>
  </si>
  <si>
    <t>17/05/1998</t>
  </si>
  <si>
    <t>B17DCCN301</t>
  </si>
  <si>
    <t>07/10/1999</t>
  </si>
  <si>
    <t>B17DCAT089</t>
  </si>
  <si>
    <t>Đinh Thị Thanh</t>
  </si>
  <si>
    <t>B17DCCN337</t>
  </si>
  <si>
    <t>B17DCCN339</t>
  </si>
  <si>
    <t>Trần Duy Công</t>
  </si>
  <si>
    <t>B17DCCN346</t>
  </si>
  <si>
    <t>B17DCAT112</t>
  </si>
  <si>
    <t>B17DCCN731</t>
  </si>
  <si>
    <t>Vũ Thị Mai</t>
  </si>
  <si>
    <t>B17DCCN735</t>
  </si>
  <si>
    <t>B17DCAT128</t>
  </si>
  <si>
    <t>B17DCCN430</t>
  </si>
  <si>
    <t>B17DCCN434</t>
  </si>
  <si>
    <t>Đỗ Đình</t>
  </si>
  <si>
    <t>B17DCCN439</t>
  </si>
  <si>
    <t>B17DCCN443</t>
  </si>
  <si>
    <t>B17DCCN446</t>
  </si>
  <si>
    <t>B17DCCN454</t>
  </si>
  <si>
    <t>Trương Quang</t>
  </si>
  <si>
    <t>B17DCCN457</t>
  </si>
  <si>
    <t>28/11/1999</t>
  </si>
  <si>
    <t>B17DCCN466</t>
  </si>
  <si>
    <t>Ngô Bá</t>
  </si>
  <si>
    <t>24/07/1998</t>
  </si>
  <si>
    <t>B17DCCN737</t>
  </si>
  <si>
    <t>Trần Đức An</t>
  </si>
  <si>
    <t>B17DCAT142</t>
  </si>
  <si>
    <t>20/06/1999</t>
  </si>
  <si>
    <t>B17DCAT144</t>
  </si>
  <si>
    <t>B17DCCN497</t>
  </si>
  <si>
    <t>B17DCCN523</t>
  </si>
  <si>
    <t>Nguyễn Hoàng Quốc</t>
  </si>
  <si>
    <t>B17DCCN551</t>
  </si>
  <si>
    <t>Hoàng Thị Minh</t>
  </si>
  <si>
    <t>B17DCAT169</t>
  </si>
  <si>
    <t>B17DCAT165</t>
  </si>
  <si>
    <t>B17DCCN581</t>
  </si>
  <si>
    <t>B17DCCN597</t>
  </si>
  <si>
    <t>B17DCAT176</t>
  </si>
  <si>
    <t>Vũ Thị Anh</t>
  </si>
  <si>
    <t>B15DCAT171</t>
  </si>
  <si>
    <t>Trịnh</t>
  </si>
  <si>
    <t>11/10/1997</t>
  </si>
  <si>
    <t>B17DCAT198</t>
  </si>
  <si>
    <t>B17DCCN646</t>
  </si>
  <si>
    <t>Lê Trọng</t>
  </si>
  <si>
    <t>07/02/1999</t>
  </si>
  <si>
    <t>B17DCCN658</t>
  </si>
  <si>
    <t>B15DCCN630</t>
  </si>
  <si>
    <t>Doãn Hoàng</t>
  </si>
  <si>
    <t>21/12/1997</t>
  </si>
  <si>
    <t>D15HTTT2</t>
  </si>
  <si>
    <t>B17DCCN669</t>
  </si>
  <si>
    <t>Trần Trí</t>
  </si>
  <si>
    <t>B17DCCN680</t>
  </si>
  <si>
    <t>Trịnh Thu</t>
  </si>
  <si>
    <t>B17DCCN684</t>
  </si>
  <si>
    <t>Hồ Hoàng</t>
  </si>
  <si>
    <t>08/03/1999</t>
  </si>
  <si>
    <t>Nhóm: ELE1319-08</t>
  </si>
  <si>
    <t>Nhóm: ELE1319-11</t>
  </si>
  <si>
    <t>B17DCCN001</t>
  </si>
  <si>
    <t>B17DCCN006</t>
  </si>
  <si>
    <t>Chu Thế</t>
  </si>
  <si>
    <t>05/09/1999</t>
  </si>
  <si>
    <t>B17DCCN017</t>
  </si>
  <si>
    <t>B17DCCN020</t>
  </si>
  <si>
    <t>B17DCCN039</t>
  </si>
  <si>
    <t>B17DCCN043</t>
  </si>
  <si>
    <t>B17DCCN044</t>
  </si>
  <si>
    <t>B17DCCN046</t>
  </si>
  <si>
    <t>B17DCCN711</t>
  </si>
  <si>
    <t>B17DCCN053</t>
  </si>
  <si>
    <t>Trần Tuấn Quốc</t>
  </si>
  <si>
    <t>B16DCCN027</t>
  </si>
  <si>
    <t>Trần Chí</t>
  </si>
  <si>
    <t>19/09/1998</t>
  </si>
  <si>
    <t>B17DCCN071</t>
  </si>
  <si>
    <t>Hà Đăng</t>
  </si>
  <si>
    <t>Biên</t>
  </si>
  <si>
    <t>25/05/1999</t>
  </si>
  <si>
    <t>B17DCCN076</t>
  </si>
  <si>
    <t>01/05/1999</t>
  </si>
  <si>
    <t>B14DCAT014</t>
  </si>
  <si>
    <t>Nguyễn Thị Minh</t>
  </si>
  <si>
    <t>08/11/1995</t>
  </si>
  <si>
    <t>D14CQAT01-B</t>
  </si>
  <si>
    <t>B17DCCN084</t>
  </si>
  <si>
    <t>B15DCAT032</t>
  </si>
  <si>
    <t>04/08/1997</t>
  </si>
  <si>
    <t>B17DCCN137</t>
  </si>
  <si>
    <t>Phan Đức</t>
  </si>
  <si>
    <t>Duẩn</t>
  </si>
  <si>
    <t>B17DCCN152</t>
  </si>
  <si>
    <t>Đồng Thị Thu</t>
  </si>
  <si>
    <t>B17DCCN157</t>
  </si>
  <si>
    <t>B17DCCN747</t>
  </si>
  <si>
    <t>B17DCCN172</t>
  </si>
  <si>
    <t>B17DCCN176</t>
  </si>
  <si>
    <t>06/08/1997</t>
  </si>
  <si>
    <t>B15DCCN108</t>
  </si>
  <si>
    <t>Nguyễn Tài</t>
  </si>
  <si>
    <t>17/11/1997</t>
  </si>
  <si>
    <t>B16DCAT035</t>
  </si>
  <si>
    <t>Lưu Huỳnh</t>
  </si>
  <si>
    <t>16/05/1997</t>
  </si>
  <si>
    <t>B17DCCN728</t>
  </si>
  <si>
    <t>B17DCCN151</t>
  </si>
  <si>
    <t>Vũ Minh</t>
  </si>
  <si>
    <t>B17DCCN733</t>
  </si>
  <si>
    <t>Được</t>
  </si>
  <si>
    <t>B17DCCN183</t>
  </si>
  <si>
    <t>Đỗ Trường</t>
  </si>
  <si>
    <t>B17DCCN187</t>
  </si>
  <si>
    <t>19/11/1998</t>
  </si>
  <si>
    <t>B17DCCN200</t>
  </si>
  <si>
    <t>Hoàng Thanh</t>
  </si>
  <si>
    <t>B17DCCN221</t>
  </si>
  <si>
    <t>B17DCCN226</t>
  </si>
  <si>
    <t>B17DCCN236</t>
  </si>
  <si>
    <t>B17DCCN265</t>
  </si>
  <si>
    <t>B17DCCN277</t>
  </si>
  <si>
    <t>B17DCCN289</t>
  </si>
  <si>
    <t>B16DCCN177</t>
  </si>
  <si>
    <t>04/09/1997</t>
  </si>
  <si>
    <t>B17DCCN316</t>
  </si>
  <si>
    <t>B17DCCN357</t>
  </si>
  <si>
    <t>Nguyễn Đồng</t>
  </si>
  <si>
    <t>03/04/1999</t>
  </si>
  <si>
    <t>B16DCCN200</t>
  </si>
  <si>
    <t>Đặng Đình Tùng</t>
  </si>
  <si>
    <t>14/07/1997</t>
  </si>
  <si>
    <t>B17DCCN382</t>
  </si>
  <si>
    <t>Vũ Tài</t>
  </si>
  <si>
    <t>B17DCCN391</t>
  </si>
  <si>
    <t>Đoàn Mạnh</t>
  </si>
  <si>
    <t>B17DCCN404</t>
  </si>
  <si>
    <t>Luận</t>
  </si>
  <si>
    <t>B17DCCN413</t>
  </si>
  <si>
    <t>Lương Thế</t>
  </si>
  <si>
    <t>23/11/1998</t>
  </si>
  <si>
    <t>B16DCAT107</t>
  </si>
  <si>
    <t>B17DCCN425</t>
  </si>
  <si>
    <t>Trần Đức Hoàng</t>
  </si>
  <si>
    <t>B17DCCN433</t>
  </si>
  <si>
    <t>Đinh Hoàng</t>
  </si>
  <si>
    <t>B17DCCN447</t>
  </si>
  <si>
    <t>B16DCCN241</t>
  </si>
  <si>
    <t>29/05/1998</t>
  </si>
  <si>
    <t>B15DCCN385</t>
  </si>
  <si>
    <t>Lê Công</t>
  </si>
  <si>
    <t>17/04/1997</t>
  </si>
  <si>
    <t>B17DCCN459</t>
  </si>
  <si>
    <t>Nghị</t>
  </si>
  <si>
    <t>B17DCCN472</t>
  </si>
  <si>
    <t>Trương Thị</t>
  </si>
  <si>
    <t>Nguyệt</t>
  </si>
  <si>
    <t>B16DCCN506</t>
  </si>
  <si>
    <t>Khamphien</t>
  </si>
  <si>
    <t>Oudomsin</t>
  </si>
  <si>
    <t>09/12/1995</t>
  </si>
  <si>
    <t>B17DCCN488</t>
  </si>
  <si>
    <t>21/02/1999</t>
  </si>
  <si>
    <t>B17DCAT140</t>
  </si>
  <si>
    <t>B17DCCN491</t>
  </si>
  <si>
    <t>B17DCCN516</t>
  </si>
  <si>
    <t>B17DCCN499</t>
  </si>
  <si>
    <t>B17DCCN528</t>
  </si>
  <si>
    <t>B17DCCN537</t>
  </si>
  <si>
    <t>Lê Lâm</t>
  </si>
  <si>
    <t>B17DCCN545</t>
  </si>
  <si>
    <t>B17DCCN570</t>
  </si>
  <si>
    <t>B17DCCN741</t>
  </si>
  <si>
    <t>Lương Xuân</t>
  </si>
  <si>
    <t>B17DCCN579</t>
  </si>
  <si>
    <t>Trịnh Quang</t>
  </si>
  <si>
    <t>B17DCCN611</t>
  </si>
  <si>
    <t>Phạm Mạnh</t>
  </si>
  <si>
    <t>B17DCCN659</t>
  </si>
  <si>
    <t>B17DCAT204</t>
  </si>
  <si>
    <t>Tuệ</t>
  </si>
  <si>
    <t>B17DCAT208</t>
  </si>
  <si>
    <t>B17DCCN679</t>
  </si>
  <si>
    <t>Phạm Thị Tố</t>
  </si>
  <si>
    <t>Nhóm: ELE1319-12</t>
  </si>
  <si>
    <t>Giờ thi: 10h00</t>
  </si>
  <si>
    <t>605-a2</t>
  </si>
  <si>
    <t>403-a2</t>
  </si>
  <si>
    <t>601-a2</t>
  </si>
  <si>
    <t>703-a2</t>
  </si>
  <si>
    <t>BẢNG ĐIỂM HỌC PHẦN</t>
  </si>
  <si>
    <t>V</t>
  </si>
  <si>
    <t>Vắng</t>
  </si>
  <si>
    <t>C</t>
  </si>
  <si>
    <t>DC</t>
  </si>
  <si>
    <t>Đình chỉ thi</t>
  </si>
  <si>
    <t>I</t>
  </si>
  <si>
    <t>H</t>
  </si>
  <si>
    <t>Vắng có phép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</si>
</sst>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22"/>
      <color rgb="FFFF0000"/>
      <name val="Times New Roman"/>
      <family val="1"/>
    </font>
    <font>
      <b/>
      <sz val="24"/>
      <color rgb="FFFF0000"/>
      <name val="Times New Roman"/>
      <family val="1"/>
      <charset val="163"/>
    </font>
    <font>
      <b/>
      <sz val="22"/>
      <color rgb="FFFF0000"/>
      <name val="Times New Roman"/>
      <family val="1"/>
      <charset val="163"/>
    </font>
    <font>
      <b/>
      <sz val="18"/>
      <color rgb="FFFF0000"/>
      <name val="Times New Roman"/>
      <family val="1"/>
      <charset val="163"/>
    </font>
    <font>
      <b/>
      <sz val="20"/>
      <color rgb="FFFF0000"/>
      <name val="Times New Roman"/>
      <family val="1"/>
    </font>
    <font>
      <b/>
      <sz val="20"/>
      <color rgb="FFFF0000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8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protection locked="0"/>
    </xf>
    <xf numFmtId="0" fontId="25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5" fillId="0" borderId="11" xfId="0" applyFont="1" applyFill="1" applyBorder="1" applyAlignment="1" applyProtection="1">
      <alignment vertical="center" textRotation="90" wrapText="1"/>
      <protection locked="0"/>
    </xf>
    <xf numFmtId="0" fontId="25" fillId="0" borderId="12" xfId="0" applyFont="1" applyFill="1" applyBorder="1" applyAlignment="1" applyProtection="1">
      <alignment horizontal="center" vertical="center"/>
      <protection locked="0"/>
    </xf>
    <xf numFmtId="0" fontId="25" fillId="0" borderId="15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26" fillId="0" borderId="0" xfId="1" applyFont="1" applyFill="1" applyAlignment="1" applyProtection="1"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26" fillId="0" borderId="0" xfId="1" applyFont="1" applyFill="1" applyProtection="1">
      <protection locked="0"/>
    </xf>
    <xf numFmtId="0" fontId="26" fillId="0" borderId="11" xfId="0" applyFont="1" applyFill="1" applyBorder="1" applyAlignment="1" applyProtection="1">
      <alignment vertical="center" textRotation="90" wrapText="1"/>
      <protection locked="0"/>
    </xf>
    <xf numFmtId="0" fontId="26" fillId="0" borderId="12" xfId="0" applyFont="1" applyFill="1" applyBorder="1" applyAlignment="1" applyProtection="1">
      <alignment horizontal="center" vertical="center"/>
      <protection locked="0"/>
    </xf>
    <xf numFmtId="0" fontId="26" fillId="0" borderId="15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Protection="1">
      <protection locked="0"/>
    </xf>
    <xf numFmtId="0" fontId="26" fillId="0" borderId="0" xfId="0" applyFont="1" applyFill="1" applyProtection="1">
      <protection locked="0"/>
    </xf>
    <xf numFmtId="0" fontId="27" fillId="0" borderId="0" xfId="1" applyFont="1" applyFill="1" applyAlignment="1" applyProtection="1"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Protection="1">
      <protection locked="0"/>
    </xf>
    <xf numFmtId="0" fontId="27" fillId="0" borderId="11" xfId="0" applyFont="1" applyFill="1" applyBorder="1" applyAlignment="1" applyProtection="1">
      <alignment vertical="center" textRotation="90" wrapText="1"/>
      <protection locked="0"/>
    </xf>
    <xf numFmtId="0" fontId="27" fillId="0" borderId="12" xfId="0" applyFont="1" applyFill="1" applyBorder="1" applyAlignment="1" applyProtection="1">
      <alignment horizontal="center" vertical="center"/>
      <protection locked="0"/>
    </xf>
    <xf numFmtId="0" fontId="27" fillId="0" borderId="15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Protection="1">
      <protection locked="0"/>
    </xf>
    <xf numFmtId="0" fontId="27" fillId="0" borderId="0" xfId="0" applyFont="1" applyFill="1" applyProtection="1">
      <protection locked="0"/>
    </xf>
    <xf numFmtId="0" fontId="28" fillId="0" borderId="0" xfId="1" applyFont="1" applyFill="1" applyAlignment="1" applyProtection="1">
      <protection locked="0"/>
    </xf>
    <xf numFmtId="0" fontId="28" fillId="0" borderId="0" xfId="1" applyFont="1" applyFill="1" applyAlignment="1" applyProtection="1">
      <alignment vertical="center"/>
      <protection locked="0"/>
    </xf>
    <xf numFmtId="0" fontId="28" fillId="0" borderId="0" xfId="1" applyFont="1" applyFill="1" applyProtection="1">
      <protection locked="0"/>
    </xf>
    <xf numFmtId="0" fontId="28" fillId="0" borderId="11" xfId="0" applyFont="1" applyFill="1" applyBorder="1" applyAlignment="1" applyProtection="1">
      <alignment vertical="center" textRotation="90" wrapText="1"/>
      <protection locked="0"/>
    </xf>
    <xf numFmtId="0" fontId="28" fillId="0" borderId="12" xfId="0" applyFont="1" applyFill="1" applyBorder="1" applyAlignment="1" applyProtection="1">
      <alignment horizontal="center" vertical="center"/>
      <protection locked="0"/>
    </xf>
    <xf numFmtId="0" fontId="28" fillId="0" borderId="15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Protection="1">
      <protection locked="0"/>
    </xf>
    <xf numFmtId="0" fontId="28" fillId="0" borderId="0" xfId="0" applyFont="1" applyFill="1" applyProtection="1">
      <protection locked="0"/>
    </xf>
    <xf numFmtId="0" fontId="29" fillId="0" borderId="0" xfId="1" applyFont="1" applyFill="1" applyAlignment="1" applyProtection="1">
      <protection locked="0"/>
    </xf>
    <xf numFmtId="0" fontId="29" fillId="0" borderId="0" xfId="1" applyFont="1" applyFill="1" applyAlignment="1" applyProtection="1">
      <alignment vertical="center"/>
      <protection locked="0"/>
    </xf>
    <xf numFmtId="0" fontId="29" fillId="0" borderId="0" xfId="1" applyFont="1" applyFill="1" applyProtection="1">
      <protection locked="0"/>
    </xf>
    <xf numFmtId="0" fontId="29" fillId="0" borderId="11" xfId="0" applyFont="1" applyFill="1" applyBorder="1" applyAlignment="1" applyProtection="1">
      <alignment vertical="center" textRotation="90" wrapText="1"/>
      <protection locked="0"/>
    </xf>
    <xf numFmtId="0" fontId="29" fillId="0" borderId="12" xfId="0" applyFont="1" applyFill="1" applyBorder="1" applyAlignment="1" applyProtection="1">
      <alignment horizontal="center" vertical="center"/>
      <protection locked="0"/>
    </xf>
    <xf numFmtId="0" fontId="29" fillId="0" borderId="15" xfId="0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Border="1" applyProtection="1">
      <protection locked="0"/>
    </xf>
    <xf numFmtId="0" fontId="29" fillId="0" borderId="0" xfId="0" applyFont="1" applyFill="1" applyProtection="1">
      <protection locked="0"/>
    </xf>
    <xf numFmtId="0" fontId="30" fillId="0" borderId="0" xfId="1" applyFont="1" applyFill="1" applyAlignment="1" applyProtection="1">
      <protection locked="0"/>
    </xf>
    <xf numFmtId="0" fontId="30" fillId="0" borderId="0" xfId="1" applyFont="1" applyFill="1" applyAlignment="1" applyProtection="1">
      <alignment vertical="center"/>
      <protection locked="0"/>
    </xf>
    <xf numFmtId="0" fontId="30" fillId="0" borderId="0" xfId="1" applyFont="1" applyFill="1" applyProtection="1">
      <protection locked="0"/>
    </xf>
    <xf numFmtId="0" fontId="30" fillId="0" borderId="11" xfId="0" applyFont="1" applyFill="1" applyBorder="1" applyAlignment="1" applyProtection="1">
      <alignment vertical="center" textRotation="90" wrapText="1"/>
      <protection locked="0"/>
    </xf>
    <xf numFmtId="0" fontId="30" fillId="0" borderId="12" xfId="0" applyFont="1" applyFill="1" applyBorder="1" applyAlignment="1" applyProtection="1">
      <alignment horizontal="center" vertical="center"/>
      <protection locked="0"/>
    </xf>
    <xf numFmtId="0" fontId="30" fillId="0" borderId="15" xfId="0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Protection="1">
      <protection locked="0"/>
    </xf>
    <xf numFmtId="0" fontId="30" fillId="0" borderId="0" xfId="0" applyFont="1" applyFill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5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26" fillId="0" borderId="4" xfId="1" applyFont="1" applyFill="1" applyBorder="1" applyAlignment="1" applyProtection="1">
      <alignment horizontal="center" vertical="center"/>
      <protection locked="0"/>
    </xf>
    <xf numFmtId="0" fontId="27" fillId="0" borderId="4" xfId="1" applyFont="1" applyFill="1" applyBorder="1" applyAlignment="1" applyProtection="1">
      <alignment horizontal="center" vertical="center"/>
      <protection locked="0"/>
    </xf>
    <xf numFmtId="0" fontId="28" fillId="0" borderId="4" xfId="1" applyFont="1" applyFill="1" applyBorder="1" applyAlignment="1" applyProtection="1">
      <alignment horizontal="center" vertical="center"/>
      <protection locked="0"/>
    </xf>
    <xf numFmtId="0" fontId="29" fillId="0" borderId="4" xfId="1" applyFont="1" applyFill="1" applyBorder="1" applyAlignment="1" applyProtection="1">
      <alignment horizontal="center" vertical="center"/>
      <protection locked="0"/>
    </xf>
    <xf numFmtId="0" fontId="30" fillId="0" borderId="4" xfId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6"/>
      <tableStyleElement type="headerRow" dxfId="5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6"/>
  <sheetViews>
    <sheetView tabSelected="1" workbookViewId="0">
      <pane ySplit="3" topLeftCell="A74" activePane="bottomLeft" state="frozen"/>
      <selection activeCell="A6" sqref="A6:XFD6"/>
      <selection pane="bottomLeft" activeCell="T75" sqref="T75"/>
    </sheetView>
  </sheetViews>
  <sheetFormatPr defaultColWidth="9" defaultRowHeight="27"/>
  <cols>
    <col min="1" max="1" width="0.625" style="1" customWidth="1"/>
    <col min="2" max="2" width="4" style="1" customWidth="1"/>
    <col min="3" max="3" width="10.625" style="1" customWidth="1"/>
    <col min="4" max="4" width="13.75" style="1" customWidth="1"/>
    <col min="5" max="5" width="7.25" style="1" customWidth="1"/>
    <col min="6" max="6" width="9.375" style="1" hidden="1" customWidth="1"/>
    <col min="7" max="7" width="12.125" style="1" customWidth="1"/>
    <col min="8" max="8" width="5.375" style="1" hidden="1" customWidth="1"/>
    <col min="9" max="9" width="6" style="1" customWidth="1"/>
    <col min="10" max="10" width="4.375" style="1" hidden="1" customWidth="1"/>
    <col min="11" max="11" width="6" style="1" customWidth="1"/>
    <col min="12" max="12" width="4.75" style="1" hidden="1" customWidth="1"/>
    <col min="13" max="13" width="5.875" style="1" hidden="1" customWidth="1"/>
    <col min="14" max="14" width="9" style="1" hidden="1" customWidth="1"/>
    <col min="15" max="15" width="13.125" style="97" hidden="1" customWidth="1"/>
    <col min="16" max="16" width="8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0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91"/>
      <c r="P4" s="177" t="s">
        <v>49</v>
      </c>
      <c r="Q4" s="177"/>
      <c r="R4" s="177"/>
      <c r="S4" s="177" t="s">
        <v>49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50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2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62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62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70</v>
      </c>
      <c r="AB8" s="68">
        <f>COUNTIF($T$9:$T$139,"Khiển trách")</f>
        <v>0</v>
      </c>
      <c r="AC8" s="68">
        <f>COUNTIF($T$9:$T$139,"Cảnh cáo")</f>
        <v>0</v>
      </c>
      <c r="AD8" s="68">
        <f>COUNTIF($T$9:$T$139,"Đình chỉ thi")</f>
        <v>0</v>
      </c>
      <c r="AE8" s="75">
        <f>+($AB$8+$AC$8+$AD$8)/$AA$8*100%</f>
        <v>0</v>
      </c>
      <c r="AF8" s="68">
        <f>SUM(COUNTIF($T$9:$T$137,"Vắng"),COUNTIF($T$9:$T$137,"Vắng có phép"))</f>
        <v>4</v>
      </c>
      <c r="AG8" s="76">
        <f>+$AF$8/$AA$8</f>
        <v>5.7142857142857141E-2</v>
      </c>
      <c r="AH8" s="77">
        <f>COUNTIF($X$9:$X$137,"Thi lại")</f>
        <v>1</v>
      </c>
      <c r="AI8" s="76">
        <f>+$AH$8/$AA$8</f>
        <v>1.4285714285714285E-2</v>
      </c>
      <c r="AJ8" s="77">
        <f>COUNTIF($X$9:$X$138,"Học lại")</f>
        <v>22</v>
      </c>
      <c r="AK8" s="76">
        <f>+$AJ$8/$AA$8</f>
        <v>0.31428571428571428</v>
      </c>
      <c r="AL8" s="68">
        <f>COUNTIF($X$10:$X$138,"Đạt")</f>
        <v>47</v>
      </c>
      <c r="AM8" s="75">
        <f>+$AL$8/$AA$8</f>
        <v>0.67142857142857137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93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51</v>
      </c>
      <c r="D10" s="19" t="s">
        <v>52</v>
      </c>
      <c r="E10" s="20" t="s">
        <v>53</v>
      </c>
      <c r="F10" s="21" t="s">
        <v>54</v>
      </c>
      <c r="G10" s="18" t="s">
        <v>55</v>
      </c>
      <c r="H10" s="22" t="s">
        <v>28</v>
      </c>
      <c r="I10" s="22">
        <v>7</v>
      </c>
      <c r="J10" s="22" t="s">
        <v>28</v>
      </c>
      <c r="K10" s="22">
        <v>5</v>
      </c>
      <c r="L10" s="23"/>
      <c r="M10" s="23"/>
      <c r="N10" s="23"/>
      <c r="O10" s="94"/>
      <c r="P10" s="24">
        <v>1.5</v>
      </c>
      <c r="Q10" s="25">
        <f t="shared" ref="Q10:Q41" si="0">ROUND(SUMPRODUCT(H10:P10,$H$9:$P$9)/100,1)</f>
        <v>3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7" t="str">
        <f>+IF(OR($H10=0,$I10=0,$J10=0,$K10=0),"Không đủ ĐKDT","")</f>
        <v/>
      </c>
      <c r="U10" s="27" t="s">
        <v>1645</v>
      </c>
      <c r="V10" s="3"/>
      <c r="W10" s="28"/>
      <c r="X10" s="79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56</v>
      </c>
      <c r="D11" s="31" t="s">
        <v>57</v>
      </c>
      <c r="E11" s="32" t="s">
        <v>53</v>
      </c>
      <c r="F11" s="33" t="s">
        <v>58</v>
      </c>
      <c r="G11" s="30" t="s">
        <v>59</v>
      </c>
      <c r="H11" s="34" t="s">
        <v>28</v>
      </c>
      <c r="I11" s="34">
        <v>6.5</v>
      </c>
      <c r="J11" s="34" t="s">
        <v>28</v>
      </c>
      <c r="K11" s="34">
        <v>7</v>
      </c>
      <c r="L11" s="35"/>
      <c r="M11" s="35"/>
      <c r="N11" s="35"/>
      <c r="O11" s="95"/>
      <c r="P11" s="36">
        <v>4.5</v>
      </c>
      <c r="Q11" s="37">
        <f t="shared" si="0"/>
        <v>5.2</v>
      </c>
      <c r="R11" s="38" t="str">
        <f t="shared" si="1"/>
        <v>D+</v>
      </c>
      <c r="S11" s="39" t="str">
        <f t="shared" si="2"/>
        <v>Trung bình yếu</v>
      </c>
      <c r="T11" s="40" t="str">
        <f>+IF(OR($H11=0,$I11=0,$J11=0,$K11=0),"Không đủ ĐKDT","")</f>
        <v/>
      </c>
      <c r="U11" s="41" t="s">
        <v>1645</v>
      </c>
      <c r="V11" s="3"/>
      <c r="W11" s="28"/>
      <c r="X11" s="79" t="str">
        <f t="shared" si="3"/>
        <v>Đạt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60</v>
      </c>
      <c r="D12" s="31" t="s">
        <v>61</v>
      </c>
      <c r="E12" s="32" t="s">
        <v>53</v>
      </c>
      <c r="F12" s="33" t="s">
        <v>62</v>
      </c>
      <c r="G12" s="30" t="s">
        <v>63</v>
      </c>
      <c r="H12" s="34" t="s">
        <v>28</v>
      </c>
      <c r="I12" s="34">
        <v>5</v>
      </c>
      <c r="J12" s="34" t="s">
        <v>28</v>
      </c>
      <c r="K12" s="34">
        <v>6.5</v>
      </c>
      <c r="L12" s="42"/>
      <c r="M12" s="42"/>
      <c r="N12" s="42"/>
      <c r="O12" s="95"/>
      <c r="P12" s="36" t="s">
        <v>2324</v>
      </c>
      <c r="Q12" s="37">
        <f t="shared" si="0"/>
        <v>1.7</v>
      </c>
      <c r="R12" s="38" t="str">
        <f t="shared" si="1"/>
        <v>F</v>
      </c>
      <c r="S12" s="39" t="str">
        <f t="shared" si="2"/>
        <v>Kém</v>
      </c>
      <c r="T12" s="40" t="s">
        <v>2325</v>
      </c>
      <c r="U12" s="41" t="s">
        <v>1645</v>
      </c>
      <c r="V12" s="3"/>
      <c r="W12" s="28"/>
      <c r="X12" s="79" t="str">
        <f t="shared" si="3"/>
        <v>Học lại</v>
      </c>
      <c r="Y12" s="80"/>
      <c r="Z12" s="80"/>
      <c r="AA12" s="142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64</v>
      </c>
      <c r="D13" s="31" t="s">
        <v>65</v>
      </c>
      <c r="E13" s="32" t="s">
        <v>53</v>
      </c>
      <c r="F13" s="33" t="s">
        <v>66</v>
      </c>
      <c r="G13" s="30" t="s">
        <v>67</v>
      </c>
      <c r="H13" s="34" t="s">
        <v>28</v>
      </c>
      <c r="I13" s="34">
        <v>7</v>
      </c>
      <c r="J13" s="34" t="s">
        <v>28</v>
      </c>
      <c r="K13" s="34">
        <v>6.5</v>
      </c>
      <c r="L13" s="42"/>
      <c r="M13" s="42"/>
      <c r="N13" s="42"/>
      <c r="O13" s="95"/>
      <c r="P13" s="36">
        <v>2</v>
      </c>
      <c r="Q13" s="37">
        <f t="shared" si="0"/>
        <v>3.5</v>
      </c>
      <c r="R13" s="38" t="str">
        <f t="shared" si="1"/>
        <v>F</v>
      </c>
      <c r="S13" s="39" t="str">
        <f t="shared" si="2"/>
        <v>Kém</v>
      </c>
      <c r="T13" s="40" t="str">
        <f>+IF(OR($H13=0,$I13=0,$J13=0,$K13=0),"Không đủ ĐKDT","")</f>
        <v/>
      </c>
      <c r="U13" s="41" t="s">
        <v>1645</v>
      </c>
      <c r="V13" s="3"/>
      <c r="W13" s="28"/>
      <c r="X13" s="79" t="str">
        <f t="shared" si="3"/>
        <v>Học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68</v>
      </c>
      <c r="D14" s="31" t="s">
        <v>69</v>
      </c>
      <c r="E14" s="32" t="s">
        <v>70</v>
      </c>
      <c r="F14" s="33" t="s">
        <v>71</v>
      </c>
      <c r="G14" s="30" t="s">
        <v>72</v>
      </c>
      <c r="H14" s="34" t="s">
        <v>28</v>
      </c>
      <c r="I14" s="34">
        <v>10</v>
      </c>
      <c r="J14" s="34" t="s">
        <v>28</v>
      </c>
      <c r="K14" s="34">
        <v>9</v>
      </c>
      <c r="L14" s="42"/>
      <c r="M14" s="42"/>
      <c r="N14" s="42"/>
      <c r="O14" s="95"/>
      <c r="P14" s="36">
        <v>10</v>
      </c>
      <c r="Q14" s="37">
        <f t="shared" si="0"/>
        <v>9.9</v>
      </c>
      <c r="R14" s="38" t="str">
        <f t="shared" si="1"/>
        <v>A+</v>
      </c>
      <c r="S14" s="39" t="str">
        <f t="shared" si="2"/>
        <v>Giỏi</v>
      </c>
      <c r="T14" s="40" t="str">
        <f>+IF(OR($H14=0,$I14=0,$J14=0,$K14=0),"Không đủ ĐKDT","")</f>
        <v/>
      </c>
      <c r="U14" s="41" t="s">
        <v>1645</v>
      </c>
      <c r="V14" s="3"/>
      <c r="W14" s="28"/>
      <c r="X14" s="79" t="str">
        <f t="shared" si="3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73</v>
      </c>
      <c r="D15" s="31" t="s">
        <v>69</v>
      </c>
      <c r="E15" s="32" t="s">
        <v>74</v>
      </c>
      <c r="F15" s="33" t="s">
        <v>75</v>
      </c>
      <c r="G15" s="30" t="s">
        <v>55</v>
      </c>
      <c r="H15" s="34" t="s">
        <v>28</v>
      </c>
      <c r="I15" s="34">
        <v>7</v>
      </c>
      <c r="J15" s="34" t="s">
        <v>28</v>
      </c>
      <c r="K15" s="34">
        <v>8</v>
      </c>
      <c r="L15" s="42"/>
      <c r="M15" s="42"/>
      <c r="N15" s="42"/>
      <c r="O15" s="95"/>
      <c r="P15" s="36">
        <v>5.5</v>
      </c>
      <c r="Q15" s="37">
        <f t="shared" si="0"/>
        <v>6.1</v>
      </c>
      <c r="R15" s="38" t="str">
        <f t="shared" si="1"/>
        <v>C</v>
      </c>
      <c r="S15" s="39" t="str">
        <f t="shared" si="2"/>
        <v>Trung bình</v>
      </c>
      <c r="T15" s="40" t="str">
        <f>+IF(OR($H15=0,$I15=0,$J15=0,$K15=0),"Không đủ ĐKDT","")</f>
        <v/>
      </c>
      <c r="U15" s="41" t="s">
        <v>1645</v>
      </c>
      <c r="V15" s="3"/>
      <c r="W15" s="28"/>
      <c r="X15" s="79" t="str">
        <f t="shared" si="3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76</v>
      </c>
      <c r="D16" s="31" t="s">
        <v>77</v>
      </c>
      <c r="E16" s="32" t="s">
        <v>78</v>
      </c>
      <c r="F16" s="33" t="s">
        <v>79</v>
      </c>
      <c r="G16" s="30" t="s">
        <v>80</v>
      </c>
      <c r="H16" s="34" t="s">
        <v>28</v>
      </c>
      <c r="I16" s="34">
        <v>9</v>
      </c>
      <c r="J16" s="34" t="s">
        <v>28</v>
      </c>
      <c r="K16" s="34">
        <v>9</v>
      </c>
      <c r="L16" s="42"/>
      <c r="M16" s="42"/>
      <c r="N16" s="42"/>
      <c r="O16" s="95"/>
      <c r="P16" s="36">
        <v>8</v>
      </c>
      <c r="Q16" s="37">
        <f t="shared" si="0"/>
        <v>8.3000000000000007</v>
      </c>
      <c r="R16" s="38" t="str">
        <f t="shared" si="1"/>
        <v>B+</v>
      </c>
      <c r="S16" s="39" t="str">
        <f t="shared" si="2"/>
        <v>Khá</v>
      </c>
      <c r="T16" s="40" t="str">
        <f>+IF(OR($H16=0,$I16=0,$J16=0,$K16=0),"Không đủ ĐKDT","")</f>
        <v/>
      </c>
      <c r="U16" s="41" t="s">
        <v>1645</v>
      </c>
      <c r="V16" s="3"/>
      <c r="W16" s="28"/>
      <c r="X16" s="79" t="str">
        <f t="shared" si="3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81</v>
      </c>
      <c r="D17" s="31" t="s">
        <v>82</v>
      </c>
      <c r="E17" s="32" t="s">
        <v>83</v>
      </c>
      <c r="F17" s="33" t="s">
        <v>84</v>
      </c>
      <c r="G17" s="30" t="s">
        <v>85</v>
      </c>
      <c r="H17" s="34" t="s">
        <v>28</v>
      </c>
      <c r="I17" s="34">
        <v>8</v>
      </c>
      <c r="J17" s="34" t="s">
        <v>28</v>
      </c>
      <c r="K17" s="34">
        <v>7</v>
      </c>
      <c r="L17" s="42"/>
      <c r="M17" s="42"/>
      <c r="N17" s="42"/>
      <c r="O17" s="95"/>
      <c r="P17" s="36" t="s">
        <v>2324</v>
      </c>
      <c r="Q17" s="37">
        <f t="shared" si="0"/>
        <v>2.2999999999999998</v>
      </c>
      <c r="R17" s="38" t="str">
        <f t="shared" si="1"/>
        <v>F</v>
      </c>
      <c r="S17" s="39" t="str">
        <f t="shared" si="2"/>
        <v>Kém</v>
      </c>
      <c r="T17" s="40" t="s">
        <v>2325</v>
      </c>
      <c r="U17" s="41" t="s">
        <v>1645</v>
      </c>
      <c r="V17" s="3"/>
      <c r="W17" s="28"/>
      <c r="X17" s="79" t="str">
        <f t="shared" si="3"/>
        <v>Học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86</v>
      </c>
      <c r="D18" s="31" t="s">
        <v>87</v>
      </c>
      <c r="E18" s="32" t="s">
        <v>88</v>
      </c>
      <c r="F18" s="33" t="s">
        <v>89</v>
      </c>
      <c r="G18" s="30" t="s">
        <v>90</v>
      </c>
      <c r="H18" s="34" t="s">
        <v>28</v>
      </c>
      <c r="I18" s="34">
        <v>9</v>
      </c>
      <c r="J18" s="34" t="s">
        <v>28</v>
      </c>
      <c r="K18" s="34">
        <v>9</v>
      </c>
      <c r="L18" s="42"/>
      <c r="M18" s="42"/>
      <c r="N18" s="42"/>
      <c r="O18" s="95"/>
      <c r="P18" s="36">
        <v>4.5</v>
      </c>
      <c r="Q18" s="37">
        <f t="shared" si="0"/>
        <v>5.9</v>
      </c>
      <c r="R18" s="38" t="str">
        <f t="shared" si="1"/>
        <v>C</v>
      </c>
      <c r="S18" s="39" t="str">
        <f t="shared" si="2"/>
        <v>Trung bình</v>
      </c>
      <c r="T18" s="40" t="str">
        <f t="shared" ref="T18:T49" si="4">+IF(OR($H18=0,$I18=0,$J18=0,$K18=0),"Không đủ ĐKDT","")</f>
        <v/>
      </c>
      <c r="U18" s="41" t="s">
        <v>1645</v>
      </c>
      <c r="V18" s="3"/>
      <c r="W18" s="28"/>
      <c r="X18" s="79" t="str">
        <f t="shared" si="3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91</v>
      </c>
      <c r="D19" s="31" t="s">
        <v>92</v>
      </c>
      <c r="E19" s="32" t="s">
        <v>88</v>
      </c>
      <c r="F19" s="33" t="s">
        <v>93</v>
      </c>
      <c r="G19" s="30" t="s">
        <v>67</v>
      </c>
      <c r="H19" s="34" t="s">
        <v>28</v>
      </c>
      <c r="I19" s="34">
        <v>7</v>
      </c>
      <c r="J19" s="34" t="s">
        <v>28</v>
      </c>
      <c r="K19" s="34">
        <v>6.5</v>
      </c>
      <c r="L19" s="42"/>
      <c r="M19" s="42"/>
      <c r="N19" s="42"/>
      <c r="O19" s="95"/>
      <c r="P19" s="36">
        <v>2</v>
      </c>
      <c r="Q19" s="37">
        <f t="shared" si="0"/>
        <v>3.5</v>
      </c>
      <c r="R19" s="38" t="str">
        <f t="shared" si="1"/>
        <v>F</v>
      </c>
      <c r="S19" s="39" t="str">
        <f t="shared" si="2"/>
        <v>Kém</v>
      </c>
      <c r="T19" s="40" t="str">
        <f t="shared" si="4"/>
        <v/>
      </c>
      <c r="U19" s="41" t="s">
        <v>1645</v>
      </c>
      <c r="V19" s="3"/>
      <c r="W19" s="28"/>
      <c r="X19" s="79" t="str">
        <f t="shared" si="3"/>
        <v>Học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94</v>
      </c>
      <c r="D20" s="31" t="s">
        <v>95</v>
      </c>
      <c r="E20" s="32" t="s">
        <v>96</v>
      </c>
      <c r="F20" s="33" t="s">
        <v>97</v>
      </c>
      <c r="G20" s="30" t="s">
        <v>98</v>
      </c>
      <c r="H20" s="34" t="s">
        <v>28</v>
      </c>
      <c r="I20" s="34">
        <v>8</v>
      </c>
      <c r="J20" s="34" t="s">
        <v>28</v>
      </c>
      <c r="K20" s="34">
        <v>7</v>
      </c>
      <c r="L20" s="42"/>
      <c r="M20" s="42"/>
      <c r="N20" s="42"/>
      <c r="O20" s="95"/>
      <c r="P20" s="36">
        <v>6.5</v>
      </c>
      <c r="Q20" s="37">
        <f t="shared" si="0"/>
        <v>6.9</v>
      </c>
      <c r="R20" s="38" t="str">
        <f t="shared" si="1"/>
        <v>C+</v>
      </c>
      <c r="S20" s="39" t="str">
        <f t="shared" si="2"/>
        <v>Trung bình</v>
      </c>
      <c r="T20" s="40" t="str">
        <f t="shared" si="4"/>
        <v/>
      </c>
      <c r="U20" s="41" t="s">
        <v>1645</v>
      </c>
      <c r="V20" s="3"/>
      <c r="W20" s="28"/>
      <c r="X20" s="79" t="str">
        <f t="shared" si="3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99</v>
      </c>
      <c r="D21" s="31" t="s">
        <v>100</v>
      </c>
      <c r="E21" s="32" t="s">
        <v>101</v>
      </c>
      <c r="F21" s="33" t="s">
        <v>102</v>
      </c>
      <c r="G21" s="30" t="s">
        <v>90</v>
      </c>
      <c r="H21" s="34" t="s">
        <v>28</v>
      </c>
      <c r="I21" s="34">
        <v>8</v>
      </c>
      <c r="J21" s="34" t="s">
        <v>28</v>
      </c>
      <c r="K21" s="34">
        <v>9</v>
      </c>
      <c r="L21" s="42"/>
      <c r="M21" s="42"/>
      <c r="N21" s="42"/>
      <c r="O21" s="95"/>
      <c r="P21" s="36">
        <v>9.5</v>
      </c>
      <c r="Q21" s="37">
        <f t="shared" si="0"/>
        <v>9.1999999999999993</v>
      </c>
      <c r="R21" s="38" t="str">
        <f t="shared" si="1"/>
        <v>A+</v>
      </c>
      <c r="S21" s="39" t="str">
        <f t="shared" si="2"/>
        <v>Giỏi</v>
      </c>
      <c r="T21" s="40" t="str">
        <f t="shared" si="4"/>
        <v/>
      </c>
      <c r="U21" s="41" t="s">
        <v>1645</v>
      </c>
      <c r="V21" s="3"/>
      <c r="W21" s="28"/>
      <c r="X21" s="79" t="str">
        <f t="shared" si="3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103</v>
      </c>
      <c r="D22" s="31" t="s">
        <v>77</v>
      </c>
      <c r="E22" s="32" t="s">
        <v>104</v>
      </c>
      <c r="F22" s="33" t="s">
        <v>71</v>
      </c>
      <c r="G22" s="30" t="s">
        <v>105</v>
      </c>
      <c r="H22" s="34" t="s">
        <v>28</v>
      </c>
      <c r="I22" s="34">
        <v>7</v>
      </c>
      <c r="J22" s="34" t="s">
        <v>28</v>
      </c>
      <c r="K22" s="34">
        <v>9</v>
      </c>
      <c r="L22" s="42"/>
      <c r="M22" s="42"/>
      <c r="N22" s="42"/>
      <c r="O22" s="95"/>
      <c r="P22" s="36">
        <v>2.5</v>
      </c>
      <c r="Q22" s="37">
        <f t="shared" si="0"/>
        <v>4.0999999999999996</v>
      </c>
      <c r="R22" s="38" t="str">
        <f t="shared" si="1"/>
        <v>D</v>
      </c>
      <c r="S22" s="39" t="str">
        <f t="shared" si="2"/>
        <v>Trung bình yếu</v>
      </c>
      <c r="T22" s="40" t="str">
        <f t="shared" si="4"/>
        <v/>
      </c>
      <c r="U22" s="41" t="s">
        <v>1645</v>
      </c>
      <c r="V22" s="3"/>
      <c r="W22" s="28"/>
      <c r="X22" s="79" t="str">
        <f t="shared" si="3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106</v>
      </c>
      <c r="D23" s="31" t="s">
        <v>107</v>
      </c>
      <c r="E23" s="32" t="s">
        <v>108</v>
      </c>
      <c r="F23" s="33" t="s">
        <v>109</v>
      </c>
      <c r="G23" s="30" t="s">
        <v>110</v>
      </c>
      <c r="H23" s="34" t="s">
        <v>28</v>
      </c>
      <c r="I23" s="34">
        <v>6.5</v>
      </c>
      <c r="J23" s="34" t="s">
        <v>28</v>
      </c>
      <c r="K23" s="34">
        <v>6.5</v>
      </c>
      <c r="L23" s="42"/>
      <c r="M23" s="42"/>
      <c r="N23" s="42"/>
      <c r="O23" s="95"/>
      <c r="P23" s="36">
        <v>6</v>
      </c>
      <c r="Q23" s="37">
        <f t="shared" si="0"/>
        <v>6.2</v>
      </c>
      <c r="R23" s="38" t="str">
        <f t="shared" si="1"/>
        <v>C</v>
      </c>
      <c r="S23" s="39" t="str">
        <f t="shared" si="2"/>
        <v>Trung bình</v>
      </c>
      <c r="T23" s="40" t="str">
        <f t="shared" si="4"/>
        <v/>
      </c>
      <c r="U23" s="41" t="s">
        <v>1645</v>
      </c>
      <c r="V23" s="3"/>
      <c r="W23" s="28"/>
      <c r="X23" s="79" t="str">
        <f t="shared" si="3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111</v>
      </c>
      <c r="D24" s="31" t="s">
        <v>112</v>
      </c>
      <c r="E24" s="32" t="s">
        <v>108</v>
      </c>
      <c r="F24" s="33" t="s">
        <v>93</v>
      </c>
      <c r="G24" s="30" t="s">
        <v>113</v>
      </c>
      <c r="H24" s="34" t="s">
        <v>28</v>
      </c>
      <c r="I24" s="34">
        <v>0</v>
      </c>
      <c r="J24" s="34" t="s">
        <v>28</v>
      </c>
      <c r="K24" s="34">
        <v>0</v>
      </c>
      <c r="L24" s="42"/>
      <c r="M24" s="42"/>
      <c r="N24" s="42"/>
      <c r="O24" s="95"/>
      <c r="P24" s="36" t="s">
        <v>2326</v>
      </c>
      <c r="Q24" s="37">
        <f t="shared" si="0"/>
        <v>0</v>
      </c>
      <c r="R24" s="38" t="str">
        <f t="shared" si="1"/>
        <v>F</v>
      </c>
      <c r="S24" s="39" t="str">
        <f t="shared" si="2"/>
        <v>Kém</v>
      </c>
      <c r="T24" s="40" t="str">
        <f t="shared" si="4"/>
        <v>Không đủ ĐKDT</v>
      </c>
      <c r="U24" s="41" t="s">
        <v>1645</v>
      </c>
      <c r="V24" s="3"/>
      <c r="W24" s="28"/>
      <c r="X24" s="79" t="str">
        <f t="shared" si="3"/>
        <v>Học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114</v>
      </c>
      <c r="D25" s="31" t="s">
        <v>115</v>
      </c>
      <c r="E25" s="32" t="s">
        <v>108</v>
      </c>
      <c r="F25" s="33" t="s">
        <v>116</v>
      </c>
      <c r="G25" s="30" t="s">
        <v>59</v>
      </c>
      <c r="H25" s="34" t="s">
        <v>28</v>
      </c>
      <c r="I25" s="34">
        <v>5</v>
      </c>
      <c r="J25" s="34" t="s">
        <v>28</v>
      </c>
      <c r="K25" s="34">
        <v>6.5</v>
      </c>
      <c r="L25" s="42"/>
      <c r="M25" s="42"/>
      <c r="N25" s="42"/>
      <c r="O25" s="95"/>
      <c r="P25" s="36">
        <v>4</v>
      </c>
      <c r="Q25" s="37">
        <f t="shared" si="0"/>
        <v>4.5</v>
      </c>
      <c r="R25" s="38" t="str">
        <f t="shared" si="1"/>
        <v>D</v>
      </c>
      <c r="S25" s="39" t="str">
        <f t="shared" si="2"/>
        <v>Trung bình yếu</v>
      </c>
      <c r="T25" s="40" t="str">
        <f t="shared" si="4"/>
        <v/>
      </c>
      <c r="U25" s="41" t="s">
        <v>1645</v>
      </c>
      <c r="V25" s="3"/>
      <c r="W25" s="28"/>
      <c r="X25" s="79" t="str">
        <f t="shared" si="3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117</v>
      </c>
      <c r="D26" s="31" t="s">
        <v>118</v>
      </c>
      <c r="E26" s="32" t="s">
        <v>119</v>
      </c>
      <c r="F26" s="33" t="s">
        <v>120</v>
      </c>
      <c r="G26" s="30" t="s">
        <v>55</v>
      </c>
      <c r="H26" s="34" t="s">
        <v>28</v>
      </c>
      <c r="I26" s="34">
        <v>6.5</v>
      </c>
      <c r="J26" s="34" t="s">
        <v>28</v>
      </c>
      <c r="K26" s="34">
        <v>9</v>
      </c>
      <c r="L26" s="42"/>
      <c r="M26" s="42"/>
      <c r="N26" s="42"/>
      <c r="O26" s="95"/>
      <c r="P26" s="36">
        <v>5</v>
      </c>
      <c r="Q26" s="37">
        <f t="shared" si="0"/>
        <v>5.7</v>
      </c>
      <c r="R26" s="38" t="str">
        <f t="shared" si="1"/>
        <v>C</v>
      </c>
      <c r="S26" s="39" t="str">
        <f t="shared" si="2"/>
        <v>Trung bình</v>
      </c>
      <c r="T26" s="40" t="str">
        <f t="shared" si="4"/>
        <v/>
      </c>
      <c r="U26" s="41" t="s">
        <v>1645</v>
      </c>
      <c r="V26" s="3"/>
      <c r="W26" s="28"/>
      <c r="X26" s="79" t="str">
        <f t="shared" si="3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121</v>
      </c>
      <c r="D27" s="31" t="s">
        <v>122</v>
      </c>
      <c r="E27" s="32" t="s">
        <v>123</v>
      </c>
      <c r="F27" s="33" t="s">
        <v>124</v>
      </c>
      <c r="G27" s="30" t="s">
        <v>63</v>
      </c>
      <c r="H27" s="34" t="s">
        <v>28</v>
      </c>
      <c r="I27" s="34">
        <v>7</v>
      </c>
      <c r="J27" s="34" t="s">
        <v>28</v>
      </c>
      <c r="K27" s="34">
        <v>7</v>
      </c>
      <c r="L27" s="42"/>
      <c r="M27" s="42"/>
      <c r="N27" s="42"/>
      <c r="O27" s="95"/>
      <c r="P27" s="36">
        <v>1</v>
      </c>
      <c r="Q27" s="37">
        <f t="shared" si="0"/>
        <v>2.8</v>
      </c>
      <c r="R27" s="38" t="str">
        <f t="shared" si="1"/>
        <v>F</v>
      </c>
      <c r="S27" s="39" t="str">
        <f t="shared" si="2"/>
        <v>Kém</v>
      </c>
      <c r="T27" s="40" t="str">
        <f t="shared" si="4"/>
        <v/>
      </c>
      <c r="U27" s="41" t="s">
        <v>1645</v>
      </c>
      <c r="V27" s="3"/>
      <c r="W27" s="28"/>
      <c r="X27" s="79" t="str">
        <f t="shared" si="3"/>
        <v>Học lại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125</v>
      </c>
      <c r="D28" s="31" t="s">
        <v>126</v>
      </c>
      <c r="E28" s="32" t="s">
        <v>123</v>
      </c>
      <c r="F28" s="33" t="s">
        <v>127</v>
      </c>
      <c r="G28" s="30" t="s">
        <v>98</v>
      </c>
      <c r="H28" s="34" t="s">
        <v>28</v>
      </c>
      <c r="I28" s="34">
        <v>10</v>
      </c>
      <c r="J28" s="34" t="s">
        <v>28</v>
      </c>
      <c r="K28" s="34">
        <v>9</v>
      </c>
      <c r="L28" s="42"/>
      <c r="M28" s="42"/>
      <c r="N28" s="42"/>
      <c r="O28" s="95"/>
      <c r="P28" s="36">
        <v>6.5</v>
      </c>
      <c r="Q28" s="37">
        <f t="shared" si="0"/>
        <v>7.5</v>
      </c>
      <c r="R28" s="38" t="str">
        <f t="shared" si="1"/>
        <v>B</v>
      </c>
      <c r="S28" s="39" t="str">
        <f t="shared" si="2"/>
        <v>Khá</v>
      </c>
      <c r="T28" s="40" t="str">
        <f t="shared" si="4"/>
        <v/>
      </c>
      <c r="U28" s="41" t="s">
        <v>1645</v>
      </c>
      <c r="V28" s="3"/>
      <c r="W28" s="28"/>
      <c r="X28" s="79" t="str">
        <f t="shared" si="3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128</v>
      </c>
      <c r="D29" s="31" t="s">
        <v>129</v>
      </c>
      <c r="E29" s="32" t="s">
        <v>130</v>
      </c>
      <c r="F29" s="33" t="s">
        <v>131</v>
      </c>
      <c r="G29" s="30" t="s">
        <v>132</v>
      </c>
      <c r="H29" s="34" t="s">
        <v>28</v>
      </c>
      <c r="I29" s="34">
        <v>4</v>
      </c>
      <c r="J29" s="34" t="s">
        <v>28</v>
      </c>
      <c r="K29" s="34">
        <v>3</v>
      </c>
      <c r="L29" s="42"/>
      <c r="M29" s="42"/>
      <c r="N29" s="42"/>
      <c r="O29" s="95"/>
      <c r="P29" s="36">
        <v>2</v>
      </c>
      <c r="Q29" s="37">
        <f t="shared" si="0"/>
        <v>2.5</v>
      </c>
      <c r="R29" s="38" t="str">
        <f t="shared" si="1"/>
        <v>F</v>
      </c>
      <c r="S29" s="39" t="str">
        <f t="shared" si="2"/>
        <v>Kém</v>
      </c>
      <c r="T29" s="40" t="str">
        <f t="shared" si="4"/>
        <v/>
      </c>
      <c r="U29" s="41" t="s">
        <v>1645</v>
      </c>
      <c r="V29" s="3"/>
      <c r="W29" s="28"/>
      <c r="X29" s="79" t="str">
        <f t="shared" si="3"/>
        <v>Học lại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133</v>
      </c>
      <c r="D30" s="31" t="s">
        <v>126</v>
      </c>
      <c r="E30" s="32" t="s">
        <v>134</v>
      </c>
      <c r="F30" s="33" t="s">
        <v>135</v>
      </c>
      <c r="G30" s="30" t="s">
        <v>63</v>
      </c>
      <c r="H30" s="34" t="s">
        <v>28</v>
      </c>
      <c r="I30" s="34">
        <v>6.5</v>
      </c>
      <c r="J30" s="34" t="s">
        <v>28</v>
      </c>
      <c r="K30" s="34">
        <v>8</v>
      </c>
      <c r="L30" s="42"/>
      <c r="M30" s="42"/>
      <c r="N30" s="42"/>
      <c r="O30" s="95"/>
      <c r="P30" s="36">
        <v>4.5</v>
      </c>
      <c r="Q30" s="37">
        <f t="shared" si="0"/>
        <v>5.3</v>
      </c>
      <c r="R30" s="38" t="str">
        <f t="shared" si="1"/>
        <v>D+</v>
      </c>
      <c r="S30" s="39" t="str">
        <f t="shared" si="2"/>
        <v>Trung bình yếu</v>
      </c>
      <c r="T30" s="40" t="str">
        <f t="shared" si="4"/>
        <v/>
      </c>
      <c r="U30" s="41" t="s">
        <v>1645</v>
      </c>
      <c r="V30" s="3"/>
      <c r="W30" s="28"/>
      <c r="X30" s="79" t="str">
        <f t="shared" si="3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136</v>
      </c>
      <c r="D31" s="31" t="s">
        <v>137</v>
      </c>
      <c r="E31" s="32" t="s">
        <v>138</v>
      </c>
      <c r="F31" s="33" t="s">
        <v>139</v>
      </c>
      <c r="G31" s="30" t="s">
        <v>90</v>
      </c>
      <c r="H31" s="34" t="s">
        <v>28</v>
      </c>
      <c r="I31" s="34">
        <v>8</v>
      </c>
      <c r="J31" s="34" t="s">
        <v>28</v>
      </c>
      <c r="K31" s="34">
        <v>7</v>
      </c>
      <c r="L31" s="42"/>
      <c r="M31" s="42"/>
      <c r="N31" s="42"/>
      <c r="O31" s="95"/>
      <c r="P31" s="36">
        <v>8</v>
      </c>
      <c r="Q31" s="37">
        <f t="shared" si="0"/>
        <v>7.9</v>
      </c>
      <c r="R31" s="38" t="str">
        <f t="shared" si="1"/>
        <v>B</v>
      </c>
      <c r="S31" s="39" t="str">
        <f t="shared" si="2"/>
        <v>Khá</v>
      </c>
      <c r="T31" s="40" t="str">
        <f t="shared" si="4"/>
        <v/>
      </c>
      <c r="U31" s="41" t="s">
        <v>1645</v>
      </c>
      <c r="V31" s="3"/>
      <c r="W31" s="28"/>
      <c r="X31" s="79" t="str">
        <f t="shared" si="3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140</v>
      </c>
      <c r="D32" s="31" t="s">
        <v>141</v>
      </c>
      <c r="E32" s="32" t="s">
        <v>138</v>
      </c>
      <c r="F32" s="33" t="s">
        <v>142</v>
      </c>
      <c r="G32" s="30" t="s">
        <v>90</v>
      </c>
      <c r="H32" s="34" t="s">
        <v>28</v>
      </c>
      <c r="I32" s="34">
        <v>10</v>
      </c>
      <c r="J32" s="34" t="s">
        <v>28</v>
      </c>
      <c r="K32" s="34">
        <v>7</v>
      </c>
      <c r="L32" s="42"/>
      <c r="M32" s="42"/>
      <c r="N32" s="42"/>
      <c r="O32" s="95"/>
      <c r="P32" s="36">
        <v>7</v>
      </c>
      <c r="Q32" s="37">
        <f t="shared" si="0"/>
        <v>7.6</v>
      </c>
      <c r="R32" s="38" t="str">
        <f t="shared" si="1"/>
        <v>B</v>
      </c>
      <c r="S32" s="39" t="str">
        <f t="shared" si="2"/>
        <v>Khá</v>
      </c>
      <c r="T32" s="40" t="str">
        <f t="shared" si="4"/>
        <v/>
      </c>
      <c r="U32" s="41" t="s">
        <v>1645</v>
      </c>
      <c r="V32" s="3"/>
      <c r="W32" s="28"/>
      <c r="X32" s="79" t="str">
        <f t="shared" si="3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143</v>
      </c>
      <c r="D33" s="31" t="s">
        <v>144</v>
      </c>
      <c r="E33" s="32" t="s">
        <v>138</v>
      </c>
      <c r="F33" s="33" t="s">
        <v>145</v>
      </c>
      <c r="G33" s="30" t="s">
        <v>67</v>
      </c>
      <c r="H33" s="34" t="s">
        <v>28</v>
      </c>
      <c r="I33" s="34">
        <v>5</v>
      </c>
      <c r="J33" s="34" t="s">
        <v>28</v>
      </c>
      <c r="K33" s="34">
        <v>5</v>
      </c>
      <c r="L33" s="42"/>
      <c r="M33" s="42"/>
      <c r="N33" s="42"/>
      <c r="O33" s="95"/>
      <c r="P33" s="36">
        <v>0.5</v>
      </c>
      <c r="Q33" s="37">
        <f t="shared" si="0"/>
        <v>1.9</v>
      </c>
      <c r="R33" s="38" t="str">
        <f t="shared" si="1"/>
        <v>F</v>
      </c>
      <c r="S33" s="39" t="str">
        <f t="shared" si="2"/>
        <v>Kém</v>
      </c>
      <c r="T33" s="40" t="str">
        <f t="shared" si="4"/>
        <v/>
      </c>
      <c r="U33" s="41" t="s">
        <v>1645</v>
      </c>
      <c r="V33" s="3"/>
      <c r="W33" s="28"/>
      <c r="X33" s="79" t="str">
        <f t="shared" si="3"/>
        <v>Học lại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146</v>
      </c>
      <c r="D34" s="31" t="s">
        <v>126</v>
      </c>
      <c r="E34" s="32" t="s">
        <v>147</v>
      </c>
      <c r="F34" s="33" t="s">
        <v>148</v>
      </c>
      <c r="G34" s="30" t="s">
        <v>63</v>
      </c>
      <c r="H34" s="34" t="s">
        <v>28</v>
      </c>
      <c r="I34" s="34">
        <v>10</v>
      </c>
      <c r="J34" s="34" t="s">
        <v>28</v>
      </c>
      <c r="K34" s="34">
        <v>10</v>
      </c>
      <c r="L34" s="42"/>
      <c r="M34" s="42"/>
      <c r="N34" s="42"/>
      <c r="O34" s="95"/>
      <c r="P34" s="36">
        <v>8.5</v>
      </c>
      <c r="Q34" s="37">
        <f t="shared" si="0"/>
        <v>9</v>
      </c>
      <c r="R34" s="38" t="str">
        <f t="shared" si="1"/>
        <v>A+</v>
      </c>
      <c r="S34" s="39" t="str">
        <f t="shared" si="2"/>
        <v>Giỏi</v>
      </c>
      <c r="T34" s="40" t="str">
        <f t="shared" si="4"/>
        <v/>
      </c>
      <c r="U34" s="41" t="s">
        <v>1645</v>
      </c>
      <c r="V34" s="3"/>
      <c r="W34" s="28"/>
      <c r="X34" s="79" t="str">
        <f t="shared" si="3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149</v>
      </c>
      <c r="D35" s="31" t="s">
        <v>150</v>
      </c>
      <c r="E35" s="32" t="s">
        <v>151</v>
      </c>
      <c r="F35" s="33" t="s">
        <v>152</v>
      </c>
      <c r="G35" s="30" t="s">
        <v>153</v>
      </c>
      <c r="H35" s="34" t="s">
        <v>28</v>
      </c>
      <c r="I35" s="34">
        <v>6.5</v>
      </c>
      <c r="J35" s="34" t="s">
        <v>28</v>
      </c>
      <c r="K35" s="34">
        <v>7</v>
      </c>
      <c r="L35" s="42"/>
      <c r="M35" s="42"/>
      <c r="N35" s="42"/>
      <c r="O35" s="95"/>
      <c r="P35" s="36">
        <v>4</v>
      </c>
      <c r="Q35" s="37">
        <f t="shared" si="0"/>
        <v>4.8</v>
      </c>
      <c r="R35" s="38" t="str">
        <f t="shared" si="1"/>
        <v>D</v>
      </c>
      <c r="S35" s="39" t="str">
        <f t="shared" si="2"/>
        <v>Trung bình yếu</v>
      </c>
      <c r="T35" s="40" t="str">
        <f t="shared" si="4"/>
        <v/>
      </c>
      <c r="U35" s="41" t="s">
        <v>1645</v>
      </c>
      <c r="V35" s="3"/>
      <c r="W35" s="28"/>
      <c r="X35" s="79" t="str">
        <f t="shared" si="3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154</v>
      </c>
      <c r="D36" s="31" t="s">
        <v>155</v>
      </c>
      <c r="E36" s="32" t="s">
        <v>156</v>
      </c>
      <c r="F36" s="33" t="s">
        <v>157</v>
      </c>
      <c r="G36" s="30" t="s">
        <v>132</v>
      </c>
      <c r="H36" s="34" t="s">
        <v>28</v>
      </c>
      <c r="I36" s="34">
        <v>5</v>
      </c>
      <c r="J36" s="34" t="s">
        <v>28</v>
      </c>
      <c r="K36" s="34">
        <v>6.5</v>
      </c>
      <c r="L36" s="42"/>
      <c r="M36" s="42"/>
      <c r="N36" s="42"/>
      <c r="O36" s="95"/>
      <c r="P36" s="36">
        <v>5.5</v>
      </c>
      <c r="Q36" s="37">
        <f t="shared" si="0"/>
        <v>5.5</v>
      </c>
      <c r="R36" s="38" t="str">
        <f t="shared" si="1"/>
        <v>C</v>
      </c>
      <c r="S36" s="39" t="str">
        <f t="shared" si="2"/>
        <v>Trung bình</v>
      </c>
      <c r="T36" s="40" t="str">
        <f t="shared" si="4"/>
        <v/>
      </c>
      <c r="U36" s="41" t="s">
        <v>1645</v>
      </c>
      <c r="V36" s="3"/>
      <c r="W36" s="28"/>
      <c r="X36" s="79" t="str">
        <f t="shared" si="3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158</v>
      </c>
      <c r="D37" s="31" t="s">
        <v>159</v>
      </c>
      <c r="E37" s="32" t="s">
        <v>160</v>
      </c>
      <c r="F37" s="33" t="s">
        <v>161</v>
      </c>
      <c r="G37" s="30" t="s">
        <v>153</v>
      </c>
      <c r="H37" s="34" t="s">
        <v>28</v>
      </c>
      <c r="I37" s="34">
        <v>8</v>
      </c>
      <c r="J37" s="34" t="s">
        <v>28</v>
      </c>
      <c r="K37" s="34">
        <v>8</v>
      </c>
      <c r="L37" s="42"/>
      <c r="M37" s="42"/>
      <c r="N37" s="42"/>
      <c r="O37" s="95"/>
      <c r="P37" s="36">
        <v>4.5</v>
      </c>
      <c r="Q37" s="37">
        <f t="shared" si="0"/>
        <v>5.6</v>
      </c>
      <c r="R37" s="38" t="str">
        <f t="shared" si="1"/>
        <v>C</v>
      </c>
      <c r="S37" s="39" t="str">
        <f t="shared" si="2"/>
        <v>Trung bình</v>
      </c>
      <c r="T37" s="40" t="str">
        <f t="shared" si="4"/>
        <v/>
      </c>
      <c r="U37" s="41" t="s">
        <v>1645</v>
      </c>
      <c r="V37" s="3"/>
      <c r="W37" s="28"/>
      <c r="X37" s="79" t="str">
        <f t="shared" si="3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162</v>
      </c>
      <c r="D38" s="31" t="s">
        <v>163</v>
      </c>
      <c r="E38" s="32" t="s">
        <v>160</v>
      </c>
      <c r="F38" s="33" t="s">
        <v>164</v>
      </c>
      <c r="G38" s="30" t="s">
        <v>105</v>
      </c>
      <c r="H38" s="34" t="s">
        <v>28</v>
      </c>
      <c r="I38" s="34">
        <v>6.5</v>
      </c>
      <c r="J38" s="34" t="s">
        <v>28</v>
      </c>
      <c r="K38" s="34">
        <v>7</v>
      </c>
      <c r="L38" s="42"/>
      <c r="M38" s="42"/>
      <c r="N38" s="42"/>
      <c r="O38" s="95"/>
      <c r="P38" s="36">
        <v>4.5</v>
      </c>
      <c r="Q38" s="37">
        <f t="shared" si="0"/>
        <v>5.2</v>
      </c>
      <c r="R38" s="38" t="str">
        <f t="shared" si="1"/>
        <v>D+</v>
      </c>
      <c r="S38" s="39" t="str">
        <f t="shared" si="2"/>
        <v>Trung bình yếu</v>
      </c>
      <c r="T38" s="40" t="str">
        <f t="shared" si="4"/>
        <v/>
      </c>
      <c r="U38" s="41" t="s">
        <v>1645</v>
      </c>
      <c r="V38" s="3"/>
      <c r="W38" s="28"/>
      <c r="X38" s="79" t="str">
        <f t="shared" si="3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165</v>
      </c>
      <c r="D39" s="31" t="s">
        <v>166</v>
      </c>
      <c r="E39" s="32" t="s">
        <v>167</v>
      </c>
      <c r="F39" s="33" t="s">
        <v>168</v>
      </c>
      <c r="G39" s="30" t="s">
        <v>153</v>
      </c>
      <c r="H39" s="34" t="s">
        <v>28</v>
      </c>
      <c r="I39" s="34">
        <v>10</v>
      </c>
      <c r="J39" s="34" t="s">
        <v>28</v>
      </c>
      <c r="K39" s="34">
        <v>7</v>
      </c>
      <c r="L39" s="42"/>
      <c r="M39" s="42"/>
      <c r="N39" s="42"/>
      <c r="O39" s="95"/>
      <c r="P39" s="36">
        <v>6</v>
      </c>
      <c r="Q39" s="37">
        <f t="shared" si="0"/>
        <v>6.9</v>
      </c>
      <c r="R39" s="38" t="str">
        <f t="shared" si="1"/>
        <v>C+</v>
      </c>
      <c r="S39" s="39" t="str">
        <f t="shared" si="2"/>
        <v>Trung bình</v>
      </c>
      <c r="T39" s="40" t="str">
        <f t="shared" si="4"/>
        <v/>
      </c>
      <c r="U39" s="41" t="s">
        <v>1645</v>
      </c>
      <c r="V39" s="3"/>
      <c r="W39" s="28"/>
      <c r="X39" s="79" t="str">
        <f t="shared" si="3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169</v>
      </c>
      <c r="D40" s="31" t="s">
        <v>170</v>
      </c>
      <c r="E40" s="32" t="s">
        <v>171</v>
      </c>
      <c r="F40" s="33" t="s">
        <v>172</v>
      </c>
      <c r="G40" s="30" t="s">
        <v>105</v>
      </c>
      <c r="H40" s="34" t="s">
        <v>28</v>
      </c>
      <c r="I40" s="34">
        <v>7</v>
      </c>
      <c r="J40" s="34" t="s">
        <v>28</v>
      </c>
      <c r="K40" s="34">
        <v>9</v>
      </c>
      <c r="L40" s="42"/>
      <c r="M40" s="42"/>
      <c r="N40" s="42"/>
      <c r="O40" s="95"/>
      <c r="P40" s="36">
        <v>8</v>
      </c>
      <c r="Q40" s="37">
        <f t="shared" si="0"/>
        <v>7.9</v>
      </c>
      <c r="R40" s="38" t="str">
        <f t="shared" si="1"/>
        <v>B</v>
      </c>
      <c r="S40" s="39" t="str">
        <f t="shared" si="2"/>
        <v>Khá</v>
      </c>
      <c r="T40" s="40" t="str">
        <f t="shared" si="4"/>
        <v/>
      </c>
      <c r="U40" s="41" t="s">
        <v>1645</v>
      </c>
      <c r="V40" s="3"/>
      <c r="W40" s="28"/>
      <c r="X40" s="79" t="str">
        <f t="shared" si="3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173</v>
      </c>
      <c r="D41" s="31" t="s">
        <v>174</v>
      </c>
      <c r="E41" s="32" t="s">
        <v>175</v>
      </c>
      <c r="F41" s="33" t="s">
        <v>176</v>
      </c>
      <c r="G41" s="30" t="s">
        <v>72</v>
      </c>
      <c r="H41" s="34" t="s">
        <v>28</v>
      </c>
      <c r="I41" s="34">
        <v>10</v>
      </c>
      <c r="J41" s="34" t="s">
        <v>28</v>
      </c>
      <c r="K41" s="34">
        <v>10</v>
      </c>
      <c r="L41" s="42"/>
      <c r="M41" s="42"/>
      <c r="N41" s="42"/>
      <c r="O41" s="95"/>
      <c r="P41" s="36">
        <v>7</v>
      </c>
      <c r="Q41" s="37">
        <f t="shared" si="0"/>
        <v>7.9</v>
      </c>
      <c r="R41" s="38" t="str">
        <f t="shared" si="1"/>
        <v>B</v>
      </c>
      <c r="S41" s="39" t="str">
        <f t="shared" si="2"/>
        <v>Khá</v>
      </c>
      <c r="T41" s="40" t="str">
        <f t="shared" si="4"/>
        <v/>
      </c>
      <c r="U41" s="41" t="s">
        <v>1645</v>
      </c>
      <c r="V41" s="3"/>
      <c r="W41" s="28"/>
      <c r="X41" s="79" t="str">
        <f t="shared" si="3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177</v>
      </c>
      <c r="D42" s="31" t="s">
        <v>178</v>
      </c>
      <c r="E42" s="32" t="s">
        <v>179</v>
      </c>
      <c r="F42" s="33" t="s">
        <v>180</v>
      </c>
      <c r="G42" s="30" t="s">
        <v>90</v>
      </c>
      <c r="H42" s="34" t="s">
        <v>28</v>
      </c>
      <c r="I42" s="34">
        <v>6</v>
      </c>
      <c r="J42" s="34" t="s">
        <v>28</v>
      </c>
      <c r="K42" s="34">
        <v>7</v>
      </c>
      <c r="L42" s="42"/>
      <c r="M42" s="42"/>
      <c r="N42" s="42"/>
      <c r="O42" s="95"/>
      <c r="P42" s="36">
        <v>3.5</v>
      </c>
      <c r="Q42" s="37">
        <f t="shared" ref="Q42:Q73" si="5">ROUND(SUMPRODUCT(H42:P42,$H$9:$P$9)/100,1)</f>
        <v>4.4000000000000004</v>
      </c>
      <c r="R42" s="38" t="str">
        <f t="shared" ref="R42:R73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9" t="str">
        <f t="shared" ref="S42:S73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40" t="str">
        <f t="shared" si="4"/>
        <v/>
      </c>
      <c r="U42" s="41" t="s">
        <v>1645</v>
      </c>
      <c r="V42" s="3"/>
      <c r="W42" s="28"/>
      <c r="X42" s="79" t="str">
        <f t="shared" ref="X42:X73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181</v>
      </c>
      <c r="D43" s="31" t="s">
        <v>182</v>
      </c>
      <c r="E43" s="32" t="s">
        <v>179</v>
      </c>
      <c r="F43" s="33" t="s">
        <v>183</v>
      </c>
      <c r="G43" s="30" t="s">
        <v>153</v>
      </c>
      <c r="H43" s="34" t="s">
        <v>28</v>
      </c>
      <c r="I43" s="34">
        <v>7</v>
      </c>
      <c r="J43" s="34" t="s">
        <v>28</v>
      </c>
      <c r="K43" s="34">
        <v>7</v>
      </c>
      <c r="L43" s="42"/>
      <c r="M43" s="42"/>
      <c r="N43" s="42"/>
      <c r="O43" s="95"/>
      <c r="P43" s="36">
        <v>3</v>
      </c>
      <c r="Q43" s="37">
        <f t="shared" si="5"/>
        <v>4.2</v>
      </c>
      <c r="R43" s="38" t="str">
        <f t="shared" si="6"/>
        <v>D</v>
      </c>
      <c r="S43" s="39" t="str">
        <f t="shared" si="7"/>
        <v>Trung bình yếu</v>
      </c>
      <c r="T43" s="40" t="str">
        <f t="shared" si="4"/>
        <v/>
      </c>
      <c r="U43" s="41" t="s">
        <v>1645</v>
      </c>
      <c r="V43" s="3"/>
      <c r="W43" s="28"/>
      <c r="X43" s="79" t="str">
        <f t="shared" si="8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184</v>
      </c>
      <c r="D44" s="31" t="s">
        <v>185</v>
      </c>
      <c r="E44" s="32" t="s">
        <v>186</v>
      </c>
      <c r="F44" s="33" t="s">
        <v>187</v>
      </c>
      <c r="G44" s="30" t="s">
        <v>63</v>
      </c>
      <c r="H44" s="34" t="s">
        <v>28</v>
      </c>
      <c r="I44" s="34">
        <v>8</v>
      </c>
      <c r="J44" s="34" t="s">
        <v>28</v>
      </c>
      <c r="K44" s="34">
        <v>8</v>
      </c>
      <c r="L44" s="42"/>
      <c r="M44" s="42"/>
      <c r="N44" s="42"/>
      <c r="O44" s="95"/>
      <c r="P44" s="36">
        <v>9</v>
      </c>
      <c r="Q44" s="37">
        <f t="shared" si="5"/>
        <v>8.6999999999999993</v>
      </c>
      <c r="R44" s="38" t="str">
        <f t="shared" si="6"/>
        <v>A</v>
      </c>
      <c r="S44" s="39" t="str">
        <f t="shared" si="7"/>
        <v>Giỏi</v>
      </c>
      <c r="T44" s="40" t="str">
        <f t="shared" si="4"/>
        <v/>
      </c>
      <c r="U44" s="41" t="s">
        <v>1645</v>
      </c>
      <c r="V44" s="3"/>
      <c r="W44" s="28"/>
      <c r="X44" s="79" t="str">
        <f t="shared" si="8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188</v>
      </c>
      <c r="D45" s="31" t="s">
        <v>189</v>
      </c>
      <c r="E45" s="32" t="s">
        <v>190</v>
      </c>
      <c r="F45" s="33" t="s">
        <v>191</v>
      </c>
      <c r="G45" s="30" t="s">
        <v>153</v>
      </c>
      <c r="H45" s="34" t="s">
        <v>28</v>
      </c>
      <c r="I45" s="34">
        <v>7</v>
      </c>
      <c r="J45" s="34" t="s">
        <v>28</v>
      </c>
      <c r="K45" s="34">
        <v>8</v>
      </c>
      <c r="L45" s="42"/>
      <c r="M45" s="42"/>
      <c r="N45" s="42"/>
      <c r="O45" s="95"/>
      <c r="P45" s="36">
        <v>6</v>
      </c>
      <c r="Q45" s="37">
        <f t="shared" si="5"/>
        <v>6.4</v>
      </c>
      <c r="R45" s="38" t="str">
        <f t="shared" si="6"/>
        <v>C</v>
      </c>
      <c r="S45" s="39" t="str">
        <f t="shared" si="7"/>
        <v>Trung bình</v>
      </c>
      <c r="T45" s="40" t="str">
        <f t="shared" si="4"/>
        <v/>
      </c>
      <c r="U45" s="41" t="s">
        <v>1646</v>
      </c>
      <c r="V45" s="3"/>
      <c r="W45" s="28"/>
      <c r="X45" s="79" t="str">
        <f t="shared" si="8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192</v>
      </c>
      <c r="D46" s="31" t="s">
        <v>193</v>
      </c>
      <c r="E46" s="32" t="s">
        <v>194</v>
      </c>
      <c r="F46" s="33" t="s">
        <v>195</v>
      </c>
      <c r="G46" s="30" t="s">
        <v>153</v>
      </c>
      <c r="H46" s="34" t="s">
        <v>28</v>
      </c>
      <c r="I46" s="34">
        <v>10</v>
      </c>
      <c r="J46" s="34" t="s">
        <v>28</v>
      </c>
      <c r="K46" s="34">
        <v>7</v>
      </c>
      <c r="L46" s="42"/>
      <c r="M46" s="42"/>
      <c r="N46" s="42"/>
      <c r="O46" s="95"/>
      <c r="P46" s="36">
        <v>5.5</v>
      </c>
      <c r="Q46" s="37">
        <f t="shared" si="5"/>
        <v>6.6</v>
      </c>
      <c r="R46" s="38" t="str">
        <f t="shared" si="6"/>
        <v>C+</v>
      </c>
      <c r="S46" s="39" t="str">
        <f t="shared" si="7"/>
        <v>Trung bình</v>
      </c>
      <c r="T46" s="40" t="str">
        <f t="shared" si="4"/>
        <v/>
      </c>
      <c r="U46" s="41" t="s">
        <v>1646</v>
      </c>
      <c r="V46" s="3"/>
      <c r="W46" s="28"/>
      <c r="X46" s="79" t="str">
        <f t="shared" si="8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196</v>
      </c>
      <c r="D47" s="31" t="s">
        <v>197</v>
      </c>
      <c r="E47" s="32" t="s">
        <v>198</v>
      </c>
      <c r="F47" s="33" t="s">
        <v>199</v>
      </c>
      <c r="G47" s="30" t="s">
        <v>132</v>
      </c>
      <c r="H47" s="34" t="s">
        <v>28</v>
      </c>
      <c r="I47" s="34">
        <v>4</v>
      </c>
      <c r="J47" s="34" t="s">
        <v>28</v>
      </c>
      <c r="K47" s="34">
        <v>6.5</v>
      </c>
      <c r="L47" s="42"/>
      <c r="M47" s="42"/>
      <c r="N47" s="42"/>
      <c r="O47" s="95"/>
      <c r="P47" s="36">
        <v>7</v>
      </c>
      <c r="Q47" s="37">
        <f t="shared" si="5"/>
        <v>6.4</v>
      </c>
      <c r="R47" s="38" t="str">
        <f t="shared" si="6"/>
        <v>C</v>
      </c>
      <c r="S47" s="39" t="str">
        <f t="shared" si="7"/>
        <v>Trung bình</v>
      </c>
      <c r="T47" s="40" t="str">
        <f t="shared" si="4"/>
        <v/>
      </c>
      <c r="U47" s="41" t="s">
        <v>1646</v>
      </c>
      <c r="V47" s="3"/>
      <c r="W47" s="28"/>
      <c r="X47" s="79" t="str">
        <f t="shared" si="8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200</v>
      </c>
      <c r="D48" s="31" t="s">
        <v>201</v>
      </c>
      <c r="E48" s="32" t="s">
        <v>198</v>
      </c>
      <c r="F48" s="33" t="s">
        <v>202</v>
      </c>
      <c r="G48" s="30" t="s">
        <v>203</v>
      </c>
      <c r="H48" s="34" t="s">
        <v>28</v>
      </c>
      <c r="I48" s="34">
        <v>0</v>
      </c>
      <c r="J48" s="34" t="s">
        <v>28</v>
      </c>
      <c r="K48" s="34">
        <v>0</v>
      </c>
      <c r="L48" s="42"/>
      <c r="M48" s="42"/>
      <c r="N48" s="42"/>
      <c r="O48" s="95"/>
      <c r="P48" s="36" t="s">
        <v>2326</v>
      </c>
      <c r="Q48" s="37">
        <f t="shared" si="5"/>
        <v>0</v>
      </c>
      <c r="R48" s="38" t="str">
        <f t="shared" si="6"/>
        <v>F</v>
      </c>
      <c r="S48" s="39" t="str">
        <f t="shared" si="7"/>
        <v>Kém</v>
      </c>
      <c r="T48" s="40" t="str">
        <f t="shared" si="4"/>
        <v>Không đủ ĐKDT</v>
      </c>
      <c r="U48" s="41" t="s">
        <v>1646</v>
      </c>
      <c r="V48" s="3"/>
      <c r="W48" s="28"/>
      <c r="X48" s="79" t="str">
        <f t="shared" si="8"/>
        <v>Học lại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204</v>
      </c>
      <c r="D49" s="31" t="s">
        <v>205</v>
      </c>
      <c r="E49" s="32" t="s">
        <v>198</v>
      </c>
      <c r="F49" s="33" t="s">
        <v>206</v>
      </c>
      <c r="G49" s="30" t="s">
        <v>90</v>
      </c>
      <c r="H49" s="34" t="s">
        <v>28</v>
      </c>
      <c r="I49" s="34">
        <v>9</v>
      </c>
      <c r="J49" s="34" t="s">
        <v>28</v>
      </c>
      <c r="K49" s="34">
        <v>7</v>
      </c>
      <c r="L49" s="42"/>
      <c r="M49" s="42"/>
      <c r="N49" s="42"/>
      <c r="O49" s="95"/>
      <c r="P49" s="36">
        <v>9.5</v>
      </c>
      <c r="Q49" s="37">
        <f t="shared" si="5"/>
        <v>9.1999999999999993</v>
      </c>
      <c r="R49" s="38" t="str">
        <f t="shared" si="6"/>
        <v>A+</v>
      </c>
      <c r="S49" s="39" t="str">
        <f t="shared" si="7"/>
        <v>Giỏi</v>
      </c>
      <c r="T49" s="40" t="str">
        <f t="shared" si="4"/>
        <v/>
      </c>
      <c r="U49" s="41" t="s">
        <v>1646</v>
      </c>
      <c r="V49" s="3"/>
      <c r="W49" s="28"/>
      <c r="X49" s="79" t="str">
        <f t="shared" si="8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207</v>
      </c>
      <c r="D50" s="31" t="s">
        <v>208</v>
      </c>
      <c r="E50" s="32" t="s">
        <v>209</v>
      </c>
      <c r="F50" s="33" t="s">
        <v>210</v>
      </c>
      <c r="G50" s="30" t="s">
        <v>153</v>
      </c>
      <c r="H50" s="34" t="s">
        <v>28</v>
      </c>
      <c r="I50" s="34">
        <v>0</v>
      </c>
      <c r="J50" s="34" t="s">
        <v>28</v>
      </c>
      <c r="K50" s="34">
        <v>0</v>
      </c>
      <c r="L50" s="42"/>
      <c r="M50" s="42"/>
      <c r="N50" s="42"/>
      <c r="O50" s="95"/>
      <c r="P50" s="36" t="s">
        <v>2326</v>
      </c>
      <c r="Q50" s="37">
        <f t="shared" si="5"/>
        <v>0</v>
      </c>
      <c r="R50" s="38" t="str">
        <f t="shared" si="6"/>
        <v>F</v>
      </c>
      <c r="S50" s="39" t="str">
        <f t="shared" si="7"/>
        <v>Kém</v>
      </c>
      <c r="T50" s="40" t="str">
        <f t="shared" ref="T50:T73" si="9">+IF(OR($H50=0,$I50=0,$J50=0,$K50=0),"Không đủ ĐKDT","")</f>
        <v>Không đủ ĐKDT</v>
      </c>
      <c r="U50" s="41" t="s">
        <v>1646</v>
      </c>
      <c r="V50" s="3"/>
      <c r="W50" s="28"/>
      <c r="X50" s="79" t="str">
        <f t="shared" si="8"/>
        <v>Học lại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211</v>
      </c>
      <c r="D51" s="31" t="s">
        <v>212</v>
      </c>
      <c r="E51" s="32" t="s">
        <v>213</v>
      </c>
      <c r="F51" s="33" t="s">
        <v>214</v>
      </c>
      <c r="G51" s="30" t="s">
        <v>113</v>
      </c>
      <c r="H51" s="34" t="s">
        <v>28</v>
      </c>
      <c r="I51" s="34">
        <v>8</v>
      </c>
      <c r="J51" s="34" t="s">
        <v>28</v>
      </c>
      <c r="K51" s="34">
        <v>9</v>
      </c>
      <c r="L51" s="42"/>
      <c r="M51" s="42"/>
      <c r="N51" s="42"/>
      <c r="O51" s="95"/>
      <c r="P51" s="36">
        <v>8.5</v>
      </c>
      <c r="Q51" s="37">
        <f t="shared" si="5"/>
        <v>8.5</v>
      </c>
      <c r="R51" s="38" t="str">
        <f t="shared" si="6"/>
        <v>A</v>
      </c>
      <c r="S51" s="39" t="str">
        <f t="shared" si="7"/>
        <v>Giỏi</v>
      </c>
      <c r="T51" s="40" t="str">
        <f t="shared" si="9"/>
        <v/>
      </c>
      <c r="U51" s="41" t="s">
        <v>1646</v>
      </c>
      <c r="V51" s="3"/>
      <c r="W51" s="28"/>
      <c r="X51" s="79" t="str">
        <f t="shared" si="8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215</v>
      </c>
      <c r="D52" s="31" t="s">
        <v>216</v>
      </c>
      <c r="E52" s="32" t="s">
        <v>217</v>
      </c>
      <c r="F52" s="33" t="s">
        <v>218</v>
      </c>
      <c r="G52" s="30" t="s">
        <v>67</v>
      </c>
      <c r="H52" s="34" t="s">
        <v>28</v>
      </c>
      <c r="I52" s="34">
        <v>6</v>
      </c>
      <c r="J52" s="34" t="s">
        <v>28</v>
      </c>
      <c r="K52" s="34">
        <v>6.5</v>
      </c>
      <c r="L52" s="42"/>
      <c r="M52" s="42"/>
      <c r="N52" s="42"/>
      <c r="O52" s="95"/>
      <c r="P52" s="36">
        <v>0</v>
      </c>
      <c r="Q52" s="37">
        <f t="shared" si="5"/>
        <v>1.9</v>
      </c>
      <c r="R52" s="38" t="str">
        <f t="shared" si="6"/>
        <v>F</v>
      </c>
      <c r="S52" s="39" t="str">
        <f t="shared" si="7"/>
        <v>Kém</v>
      </c>
      <c r="T52" s="40" t="str">
        <f t="shared" si="9"/>
        <v/>
      </c>
      <c r="U52" s="41" t="s">
        <v>1646</v>
      </c>
      <c r="V52" s="3"/>
      <c r="W52" s="28"/>
      <c r="X52" s="79" t="str">
        <f t="shared" si="8"/>
        <v>Học lại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219</v>
      </c>
      <c r="D53" s="31" t="s">
        <v>220</v>
      </c>
      <c r="E53" s="32" t="s">
        <v>221</v>
      </c>
      <c r="F53" s="33" t="s">
        <v>222</v>
      </c>
      <c r="G53" s="30" t="s">
        <v>132</v>
      </c>
      <c r="H53" s="34" t="s">
        <v>28</v>
      </c>
      <c r="I53" s="34">
        <v>6</v>
      </c>
      <c r="J53" s="34" t="s">
        <v>28</v>
      </c>
      <c r="K53" s="34">
        <v>6.5</v>
      </c>
      <c r="L53" s="42"/>
      <c r="M53" s="42"/>
      <c r="N53" s="42"/>
      <c r="O53" s="95"/>
      <c r="P53" s="36">
        <v>6</v>
      </c>
      <c r="Q53" s="37">
        <f t="shared" si="5"/>
        <v>6.1</v>
      </c>
      <c r="R53" s="38" t="str">
        <f t="shared" si="6"/>
        <v>C</v>
      </c>
      <c r="S53" s="39" t="str">
        <f t="shared" si="7"/>
        <v>Trung bình</v>
      </c>
      <c r="T53" s="40" t="str">
        <f t="shared" si="9"/>
        <v/>
      </c>
      <c r="U53" s="41" t="s">
        <v>1646</v>
      </c>
      <c r="V53" s="3"/>
      <c r="W53" s="28"/>
      <c r="X53" s="79" t="str">
        <f t="shared" si="8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223</v>
      </c>
      <c r="D54" s="31" t="s">
        <v>224</v>
      </c>
      <c r="E54" s="32" t="s">
        <v>225</v>
      </c>
      <c r="F54" s="33" t="s">
        <v>226</v>
      </c>
      <c r="G54" s="30" t="s">
        <v>90</v>
      </c>
      <c r="H54" s="34" t="s">
        <v>28</v>
      </c>
      <c r="I54" s="34">
        <v>7</v>
      </c>
      <c r="J54" s="34" t="s">
        <v>28</v>
      </c>
      <c r="K54" s="34">
        <v>7</v>
      </c>
      <c r="L54" s="42"/>
      <c r="M54" s="42"/>
      <c r="N54" s="42"/>
      <c r="O54" s="95"/>
      <c r="P54" s="36">
        <v>2.5</v>
      </c>
      <c r="Q54" s="37">
        <f t="shared" si="5"/>
        <v>3.9</v>
      </c>
      <c r="R54" s="38" t="str">
        <f t="shared" si="6"/>
        <v>F</v>
      </c>
      <c r="S54" s="39" t="str">
        <f t="shared" si="7"/>
        <v>Kém</v>
      </c>
      <c r="T54" s="40" t="str">
        <f t="shared" si="9"/>
        <v/>
      </c>
      <c r="U54" s="41" t="s">
        <v>1646</v>
      </c>
      <c r="V54" s="3"/>
      <c r="W54" s="28"/>
      <c r="X54" s="79" t="str">
        <f t="shared" si="8"/>
        <v>Học lại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227</v>
      </c>
      <c r="D55" s="31" t="s">
        <v>228</v>
      </c>
      <c r="E55" s="32" t="s">
        <v>229</v>
      </c>
      <c r="F55" s="33" t="s">
        <v>89</v>
      </c>
      <c r="G55" s="30" t="s">
        <v>63</v>
      </c>
      <c r="H55" s="34" t="s">
        <v>28</v>
      </c>
      <c r="I55" s="34">
        <v>0</v>
      </c>
      <c r="J55" s="34" t="s">
        <v>28</v>
      </c>
      <c r="K55" s="34">
        <v>0</v>
      </c>
      <c r="L55" s="42"/>
      <c r="M55" s="42"/>
      <c r="N55" s="42"/>
      <c r="O55" s="95"/>
      <c r="P55" s="36" t="s">
        <v>2326</v>
      </c>
      <c r="Q55" s="37">
        <f t="shared" si="5"/>
        <v>0</v>
      </c>
      <c r="R55" s="38" t="str">
        <f t="shared" si="6"/>
        <v>F</v>
      </c>
      <c r="S55" s="39" t="str">
        <f t="shared" si="7"/>
        <v>Kém</v>
      </c>
      <c r="T55" s="40" t="str">
        <f t="shared" si="9"/>
        <v>Không đủ ĐKDT</v>
      </c>
      <c r="U55" s="41" t="s">
        <v>1646</v>
      </c>
      <c r="V55" s="3"/>
      <c r="W55" s="28"/>
      <c r="X55" s="79" t="str">
        <f t="shared" si="8"/>
        <v>Học lại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230</v>
      </c>
      <c r="D56" s="31" t="s">
        <v>231</v>
      </c>
      <c r="E56" s="32" t="s">
        <v>232</v>
      </c>
      <c r="F56" s="33" t="s">
        <v>233</v>
      </c>
      <c r="G56" s="30" t="s">
        <v>113</v>
      </c>
      <c r="H56" s="34" t="s">
        <v>28</v>
      </c>
      <c r="I56" s="34">
        <v>4</v>
      </c>
      <c r="J56" s="34" t="s">
        <v>28</v>
      </c>
      <c r="K56" s="34">
        <v>7</v>
      </c>
      <c r="L56" s="42"/>
      <c r="M56" s="42"/>
      <c r="N56" s="42"/>
      <c r="O56" s="95"/>
      <c r="P56" s="36">
        <v>2.5</v>
      </c>
      <c r="Q56" s="37">
        <f t="shared" si="5"/>
        <v>3.3</v>
      </c>
      <c r="R56" s="38" t="str">
        <f t="shared" si="6"/>
        <v>F</v>
      </c>
      <c r="S56" s="39" t="str">
        <f t="shared" si="7"/>
        <v>Kém</v>
      </c>
      <c r="T56" s="40" t="str">
        <f t="shared" si="9"/>
        <v/>
      </c>
      <c r="U56" s="41" t="s">
        <v>1646</v>
      </c>
      <c r="V56" s="3"/>
      <c r="W56" s="28"/>
      <c r="X56" s="79" t="str">
        <f t="shared" si="8"/>
        <v>Học lại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234</v>
      </c>
      <c r="D57" s="31" t="s">
        <v>235</v>
      </c>
      <c r="E57" s="32" t="s">
        <v>232</v>
      </c>
      <c r="F57" s="33" t="s">
        <v>236</v>
      </c>
      <c r="G57" s="30" t="s">
        <v>72</v>
      </c>
      <c r="H57" s="34" t="s">
        <v>28</v>
      </c>
      <c r="I57" s="34">
        <v>9</v>
      </c>
      <c r="J57" s="34" t="s">
        <v>28</v>
      </c>
      <c r="K57" s="34">
        <v>8</v>
      </c>
      <c r="L57" s="42"/>
      <c r="M57" s="42"/>
      <c r="N57" s="42"/>
      <c r="O57" s="95"/>
      <c r="P57" s="36">
        <v>3.5</v>
      </c>
      <c r="Q57" s="37">
        <f t="shared" si="5"/>
        <v>5.0999999999999996</v>
      </c>
      <c r="R57" s="38" t="str">
        <f t="shared" si="6"/>
        <v>D+</v>
      </c>
      <c r="S57" s="39" t="str">
        <f t="shared" si="7"/>
        <v>Trung bình yếu</v>
      </c>
      <c r="T57" s="40" t="str">
        <f t="shared" si="9"/>
        <v/>
      </c>
      <c r="U57" s="41" t="s">
        <v>1646</v>
      </c>
      <c r="V57" s="3"/>
      <c r="W57" s="28"/>
      <c r="X57" s="79" t="str">
        <f t="shared" si="8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237</v>
      </c>
      <c r="D58" s="31" t="s">
        <v>238</v>
      </c>
      <c r="E58" s="32" t="s">
        <v>239</v>
      </c>
      <c r="F58" s="33" t="s">
        <v>240</v>
      </c>
      <c r="G58" s="30" t="s">
        <v>90</v>
      </c>
      <c r="H58" s="34" t="s">
        <v>28</v>
      </c>
      <c r="I58" s="34">
        <v>8</v>
      </c>
      <c r="J58" s="34" t="s">
        <v>28</v>
      </c>
      <c r="K58" s="34">
        <v>10</v>
      </c>
      <c r="L58" s="42"/>
      <c r="M58" s="42"/>
      <c r="N58" s="42"/>
      <c r="O58" s="95"/>
      <c r="P58" s="36">
        <v>8.5</v>
      </c>
      <c r="Q58" s="37">
        <f t="shared" si="5"/>
        <v>8.6</v>
      </c>
      <c r="R58" s="38" t="str">
        <f t="shared" si="6"/>
        <v>A</v>
      </c>
      <c r="S58" s="39" t="str">
        <f t="shared" si="7"/>
        <v>Giỏi</v>
      </c>
      <c r="T58" s="40" t="str">
        <f t="shared" si="9"/>
        <v/>
      </c>
      <c r="U58" s="41" t="s">
        <v>1646</v>
      </c>
      <c r="V58" s="3"/>
      <c r="W58" s="28"/>
      <c r="X58" s="79" t="str">
        <f t="shared" si="8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241</v>
      </c>
      <c r="D59" s="31" t="s">
        <v>242</v>
      </c>
      <c r="E59" s="32" t="s">
        <v>243</v>
      </c>
      <c r="F59" s="33" t="s">
        <v>244</v>
      </c>
      <c r="G59" s="30" t="s">
        <v>72</v>
      </c>
      <c r="H59" s="34" t="s">
        <v>28</v>
      </c>
      <c r="I59" s="34">
        <v>10</v>
      </c>
      <c r="J59" s="34" t="s">
        <v>28</v>
      </c>
      <c r="K59" s="34">
        <v>7</v>
      </c>
      <c r="L59" s="42"/>
      <c r="M59" s="42"/>
      <c r="N59" s="42"/>
      <c r="O59" s="95"/>
      <c r="P59" s="36">
        <v>1.5</v>
      </c>
      <c r="Q59" s="37">
        <f t="shared" si="5"/>
        <v>3.8</v>
      </c>
      <c r="R59" s="38" t="str">
        <f t="shared" si="6"/>
        <v>F</v>
      </c>
      <c r="S59" s="39" t="str">
        <f t="shared" si="7"/>
        <v>Kém</v>
      </c>
      <c r="T59" s="40" t="str">
        <f t="shared" si="9"/>
        <v/>
      </c>
      <c r="U59" s="41" t="s">
        <v>1646</v>
      </c>
      <c r="V59" s="3"/>
      <c r="W59" s="28"/>
      <c r="X59" s="79" t="str">
        <f t="shared" si="8"/>
        <v>Học lại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245</v>
      </c>
      <c r="D60" s="31" t="s">
        <v>246</v>
      </c>
      <c r="E60" s="32" t="s">
        <v>247</v>
      </c>
      <c r="F60" s="33" t="s">
        <v>248</v>
      </c>
      <c r="G60" s="30" t="s">
        <v>90</v>
      </c>
      <c r="H60" s="34" t="s">
        <v>28</v>
      </c>
      <c r="I60" s="34">
        <v>7</v>
      </c>
      <c r="J60" s="34" t="s">
        <v>28</v>
      </c>
      <c r="K60" s="34">
        <v>7</v>
      </c>
      <c r="L60" s="42"/>
      <c r="M60" s="42"/>
      <c r="N60" s="42"/>
      <c r="O60" s="95"/>
      <c r="P60" s="36">
        <v>8.5</v>
      </c>
      <c r="Q60" s="37">
        <f t="shared" si="5"/>
        <v>8.1</v>
      </c>
      <c r="R60" s="38" t="str">
        <f t="shared" si="6"/>
        <v>B+</v>
      </c>
      <c r="S60" s="39" t="str">
        <f t="shared" si="7"/>
        <v>Khá</v>
      </c>
      <c r="T60" s="40" t="str">
        <f t="shared" si="9"/>
        <v/>
      </c>
      <c r="U60" s="41" t="s">
        <v>1646</v>
      </c>
      <c r="V60" s="3"/>
      <c r="W60" s="28"/>
      <c r="X60" s="79" t="str">
        <f t="shared" si="8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249</v>
      </c>
      <c r="D61" s="31" t="s">
        <v>250</v>
      </c>
      <c r="E61" s="32" t="s">
        <v>251</v>
      </c>
      <c r="F61" s="33" t="s">
        <v>102</v>
      </c>
      <c r="G61" s="30" t="s">
        <v>153</v>
      </c>
      <c r="H61" s="34" t="s">
        <v>28</v>
      </c>
      <c r="I61" s="34">
        <v>4</v>
      </c>
      <c r="J61" s="34" t="s">
        <v>28</v>
      </c>
      <c r="K61" s="34">
        <v>8</v>
      </c>
      <c r="L61" s="42"/>
      <c r="M61" s="42"/>
      <c r="N61" s="42"/>
      <c r="O61" s="95"/>
      <c r="P61" s="36">
        <v>3.5</v>
      </c>
      <c r="Q61" s="37">
        <f t="shared" si="5"/>
        <v>4.0999999999999996</v>
      </c>
      <c r="R61" s="38" t="str">
        <f t="shared" si="6"/>
        <v>D</v>
      </c>
      <c r="S61" s="39" t="str">
        <f t="shared" si="7"/>
        <v>Trung bình yếu</v>
      </c>
      <c r="T61" s="40" t="str">
        <f t="shared" si="9"/>
        <v/>
      </c>
      <c r="U61" s="41" t="s">
        <v>1646</v>
      </c>
      <c r="V61" s="3"/>
      <c r="W61" s="28"/>
      <c r="X61" s="79" t="str">
        <f t="shared" si="8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252</v>
      </c>
      <c r="D62" s="31" t="s">
        <v>253</v>
      </c>
      <c r="E62" s="32" t="s">
        <v>251</v>
      </c>
      <c r="F62" s="33" t="s">
        <v>254</v>
      </c>
      <c r="G62" s="30" t="s">
        <v>90</v>
      </c>
      <c r="H62" s="34" t="s">
        <v>28</v>
      </c>
      <c r="I62" s="34">
        <v>7</v>
      </c>
      <c r="J62" s="34" t="s">
        <v>28</v>
      </c>
      <c r="K62" s="34">
        <v>7</v>
      </c>
      <c r="L62" s="42"/>
      <c r="M62" s="42"/>
      <c r="N62" s="42"/>
      <c r="O62" s="95"/>
      <c r="P62" s="36">
        <v>4.5</v>
      </c>
      <c r="Q62" s="37">
        <f t="shared" si="5"/>
        <v>5.3</v>
      </c>
      <c r="R62" s="38" t="str">
        <f t="shared" si="6"/>
        <v>D+</v>
      </c>
      <c r="S62" s="39" t="str">
        <f t="shared" si="7"/>
        <v>Trung bình yếu</v>
      </c>
      <c r="T62" s="40" t="str">
        <f t="shared" si="9"/>
        <v/>
      </c>
      <c r="U62" s="41" t="s">
        <v>1646</v>
      </c>
      <c r="V62" s="3"/>
      <c r="W62" s="28"/>
      <c r="X62" s="79" t="str">
        <f t="shared" si="8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255</v>
      </c>
      <c r="D63" s="31" t="s">
        <v>256</v>
      </c>
      <c r="E63" s="32" t="s">
        <v>257</v>
      </c>
      <c r="F63" s="33" t="s">
        <v>258</v>
      </c>
      <c r="G63" s="30" t="s">
        <v>90</v>
      </c>
      <c r="H63" s="34" t="s">
        <v>28</v>
      </c>
      <c r="I63" s="34">
        <v>8</v>
      </c>
      <c r="J63" s="34" t="s">
        <v>28</v>
      </c>
      <c r="K63" s="34">
        <v>7</v>
      </c>
      <c r="L63" s="42"/>
      <c r="M63" s="42"/>
      <c r="N63" s="42"/>
      <c r="O63" s="95"/>
      <c r="P63" s="36">
        <v>3.5</v>
      </c>
      <c r="Q63" s="37">
        <f t="shared" si="5"/>
        <v>4.8</v>
      </c>
      <c r="R63" s="38" t="str">
        <f t="shared" si="6"/>
        <v>D</v>
      </c>
      <c r="S63" s="39" t="str">
        <f t="shared" si="7"/>
        <v>Trung bình yếu</v>
      </c>
      <c r="T63" s="40" t="str">
        <f t="shared" si="9"/>
        <v/>
      </c>
      <c r="U63" s="41" t="s">
        <v>1646</v>
      </c>
      <c r="V63" s="3"/>
      <c r="W63" s="28"/>
      <c r="X63" s="79" t="str">
        <f t="shared" si="8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259</v>
      </c>
      <c r="D64" s="31" t="s">
        <v>260</v>
      </c>
      <c r="E64" s="32" t="s">
        <v>257</v>
      </c>
      <c r="F64" s="33" t="s">
        <v>261</v>
      </c>
      <c r="G64" s="30" t="s">
        <v>262</v>
      </c>
      <c r="H64" s="34" t="s">
        <v>28</v>
      </c>
      <c r="I64" s="34">
        <v>6.5</v>
      </c>
      <c r="J64" s="34" t="s">
        <v>28</v>
      </c>
      <c r="K64" s="34">
        <v>7</v>
      </c>
      <c r="L64" s="42"/>
      <c r="M64" s="42"/>
      <c r="N64" s="42"/>
      <c r="O64" s="95"/>
      <c r="P64" s="36">
        <v>4</v>
      </c>
      <c r="Q64" s="37">
        <f t="shared" si="5"/>
        <v>4.8</v>
      </c>
      <c r="R64" s="38" t="str">
        <f t="shared" si="6"/>
        <v>D</v>
      </c>
      <c r="S64" s="39" t="str">
        <f t="shared" si="7"/>
        <v>Trung bình yếu</v>
      </c>
      <c r="T64" s="40" t="str">
        <f t="shared" si="9"/>
        <v/>
      </c>
      <c r="U64" s="41" t="s">
        <v>1646</v>
      </c>
      <c r="V64" s="3"/>
      <c r="W64" s="28"/>
      <c r="X64" s="79" t="str">
        <f t="shared" si="8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263</v>
      </c>
      <c r="D65" s="31" t="s">
        <v>264</v>
      </c>
      <c r="E65" s="32" t="s">
        <v>257</v>
      </c>
      <c r="F65" s="33" t="s">
        <v>265</v>
      </c>
      <c r="G65" s="30" t="s">
        <v>153</v>
      </c>
      <c r="H65" s="34" t="s">
        <v>28</v>
      </c>
      <c r="I65" s="34">
        <v>10</v>
      </c>
      <c r="J65" s="34" t="s">
        <v>28</v>
      </c>
      <c r="K65" s="34">
        <v>10</v>
      </c>
      <c r="L65" s="42"/>
      <c r="M65" s="42"/>
      <c r="N65" s="42"/>
      <c r="O65" s="95"/>
      <c r="P65" s="36">
        <v>8.5</v>
      </c>
      <c r="Q65" s="37">
        <f t="shared" si="5"/>
        <v>9</v>
      </c>
      <c r="R65" s="38" t="str">
        <f t="shared" si="6"/>
        <v>A+</v>
      </c>
      <c r="S65" s="39" t="str">
        <f t="shared" si="7"/>
        <v>Giỏi</v>
      </c>
      <c r="T65" s="40" t="str">
        <f t="shared" si="9"/>
        <v/>
      </c>
      <c r="U65" s="41" t="s">
        <v>1646</v>
      </c>
      <c r="V65" s="3"/>
      <c r="W65" s="28"/>
      <c r="X65" s="79" t="str">
        <f t="shared" si="8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266</v>
      </c>
      <c r="D66" s="31" t="s">
        <v>77</v>
      </c>
      <c r="E66" s="32" t="s">
        <v>267</v>
      </c>
      <c r="F66" s="33" t="s">
        <v>268</v>
      </c>
      <c r="G66" s="30" t="s">
        <v>55</v>
      </c>
      <c r="H66" s="34" t="s">
        <v>28</v>
      </c>
      <c r="I66" s="34">
        <v>9</v>
      </c>
      <c r="J66" s="34" t="s">
        <v>28</v>
      </c>
      <c r="K66" s="34">
        <v>9</v>
      </c>
      <c r="L66" s="42"/>
      <c r="M66" s="42"/>
      <c r="N66" s="42"/>
      <c r="O66" s="95"/>
      <c r="P66" s="36">
        <v>3.5</v>
      </c>
      <c r="Q66" s="37">
        <f t="shared" si="5"/>
        <v>5.2</v>
      </c>
      <c r="R66" s="38" t="str">
        <f t="shared" si="6"/>
        <v>D+</v>
      </c>
      <c r="S66" s="39" t="str">
        <f t="shared" si="7"/>
        <v>Trung bình yếu</v>
      </c>
      <c r="T66" s="40" t="str">
        <f t="shared" si="9"/>
        <v/>
      </c>
      <c r="U66" s="41" t="s">
        <v>1646</v>
      </c>
      <c r="V66" s="3"/>
      <c r="W66" s="28"/>
      <c r="X66" s="79" t="str">
        <f t="shared" si="8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269</v>
      </c>
      <c r="D67" s="31" t="s">
        <v>197</v>
      </c>
      <c r="E67" s="32" t="s">
        <v>270</v>
      </c>
      <c r="F67" s="33" t="s">
        <v>271</v>
      </c>
      <c r="G67" s="30" t="s">
        <v>272</v>
      </c>
      <c r="H67" s="34" t="s">
        <v>28</v>
      </c>
      <c r="I67" s="34">
        <v>10</v>
      </c>
      <c r="J67" s="34" t="s">
        <v>28</v>
      </c>
      <c r="K67" s="34">
        <v>10</v>
      </c>
      <c r="L67" s="42"/>
      <c r="M67" s="42"/>
      <c r="N67" s="42"/>
      <c r="O67" s="95"/>
      <c r="P67" s="36">
        <v>3.5</v>
      </c>
      <c r="Q67" s="37">
        <f t="shared" si="5"/>
        <v>5.5</v>
      </c>
      <c r="R67" s="38" t="str">
        <f t="shared" si="6"/>
        <v>C</v>
      </c>
      <c r="S67" s="39" t="str">
        <f t="shared" si="7"/>
        <v>Trung bình</v>
      </c>
      <c r="T67" s="40" t="str">
        <f t="shared" si="9"/>
        <v/>
      </c>
      <c r="U67" s="41" t="s">
        <v>1646</v>
      </c>
      <c r="V67" s="3"/>
      <c r="W67" s="28"/>
      <c r="X67" s="79" t="str">
        <f t="shared" si="8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273</v>
      </c>
      <c r="D68" s="31" t="s">
        <v>150</v>
      </c>
      <c r="E68" s="32" t="s">
        <v>274</v>
      </c>
      <c r="F68" s="33" t="s">
        <v>275</v>
      </c>
      <c r="G68" s="30" t="s">
        <v>276</v>
      </c>
      <c r="H68" s="34" t="s">
        <v>28</v>
      </c>
      <c r="I68" s="34">
        <v>7</v>
      </c>
      <c r="J68" s="34" t="s">
        <v>28</v>
      </c>
      <c r="K68" s="34">
        <v>6.5</v>
      </c>
      <c r="L68" s="42"/>
      <c r="M68" s="42"/>
      <c r="N68" s="42"/>
      <c r="O68" s="95"/>
      <c r="P68" s="36">
        <v>1</v>
      </c>
      <c r="Q68" s="37">
        <f t="shared" si="5"/>
        <v>2.8</v>
      </c>
      <c r="R68" s="38" t="str">
        <f t="shared" si="6"/>
        <v>F</v>
      </c>
      <c r="S68" s="39" t="str">
        <f t="shared" si="7"/>
        <v>Kém</v>
      </c>
      <c r="T68" s="40" t="str">
        <f t="shared" si="9"/>
        <v/>
      </c>
      <c r="U68" s="41" t="s">
        <v>1646</v>
      </c>
      <c r="V68" s="3"/>
      <c r="W68" s="28"/>
      <c r="X68" s="79" t="str">
        <f t="shared" si="8"/>
        <v>Học lại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277</v>
      </c>
      <c r="D69" s="31" t="s">
        <v>278</v>
      </c>
      <c r="E69" s="32" t="s">
        <v>279</v>
      </c>
      <c r="F69" s="33" t="s">
        <v>280</v>
      </c>
      <c r="G69" s="30" t="s">
        <v>72</v>
      </c>
      <c r="H69" s="34" t="s">
        <v>28</v>
      </c>
      <c r="I69" s="34">
        <v>6.5</v>
      </c>
      <c r="J69" s="34" t="s">
        <v>28</v>
      </c>
      <c r="K69" s="34">
        <v>8</v>
      </c>
      <c r="L69" s="42"/>
      <c r="M69" s="42"/>
      <c r="N69" s="42"/>
      <c r="O69" s="95"/>
      <c r="P69" s="36">
        <v>1.5</v>
      </c>
      <c r="Q69" s="37">
        <f t="shared" si="5"/>
        <v>3.2</v>
      </c>
      <c r="R69" s="38" t="str">
        <f t="shared" si="6"/>
        <v>F</v>
      </c>
      <c r="S69" s="39" t="str">
        <f t="shared" si="7"/>
        <v>Kém</v>
      </c>
      <c r="T69" s="40" t="str">
        <f t="shared" si="9"/>
        <v/>
      </c>
      <c r="U69" s="41" t="s">
        <v>1646</v>
      </c>
      <c r="V69" s="3"/>
      <c r="W69" s="28"/>
      <c r="X69" s="79" t="str">
        <f t="shared" si="8"/>
        <v>Học lại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281</v>
      </c>
      <c r="D70" s="31" t="s">
        <v>282</v>
      </c>
      <c r="E70" s="32" t="s">
        <v>283</v>
      </c>
      <c r="F70" s="33" t="s">
        <v>284</v>
      </c>
      <c r="G70" s="30" t="s">
        <v>285</v>
      </c>
      <c r="H70" s="34" t="s">
        <v>28</v>
      </c>
      <c r="I70" s="34">
        <v>7</v>
      </c>
      <c r="J70" s="34" t="s">
        <v>28</v>
      </c>
      <c r="K70" s="34">
        <v>6.5</v>
      </c>
      <c r="L70" s="42"/>
      <c r="M70" s="42"/>
      <c r="N70" s="42"/>
      <c r="O70" s="95"/>
      <c r="P70" s="36">
        <v>6</v>
      </c>
      <c r="Q70" s="37">
        <f t="shared" si="5"/>
        <v>6.3</v>
      </c>
      <c r="R70" s="38" t="str">
        <f t="shared" si="6"/>
        <v>C</v>
      </c>
      <c r="S70" s="39" t="str">
        <f t="shared" si="7"/>
        <v>Trung bình</v>
      </c>
      <c r="T70" s="40" t="str">
        <f t="shared" si="9"/>
        <v/>
      </c>
      <c r="U70" s="41" t="s">
        <v>1646</v>
      </c>
      <c r="V70" s="3"/>
      <c r="W70" s="28"/>
      <c r="X70" s="79" t="str">
        <f t="shared" si="8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286</v>
      </c>
      <c r="D71" s="31" t="s">
        <v>77</v>
      </c>
      <c r="E71" s="32" t="s">
        <v>283</v>
      </c>
      <c r="F71" s="33" t="s">
        <v>268</v>
      </c>
      <c r="G71" s="30" t="s">
        <v>287</v>
      </c>
      <c r="H71" s="34" t="s">
        <v>28</v>
      </c>
      <c r="I71" s="34">
        <v>5</v>
      </c>
      <c r="J71" s="34" t="s">
        <v>28</v>
      </c>
      <c r="K71" s="34">
        <v>6.5</v>
      </c>
      <c r="L71" s="42"/>
      <c r="M71" s="42"/>
      <c r="N71" s="42"/>
      <c r="O71" s="95"/>
      <c r="P71" s="36">
        <v>2.5</v>
      </c>
      <c r="Q71" s="37">
        <f t="shared" si="5"/>
        <v>3.4</v>
      </c>
      <c r="R71" s="38" t="str">
        <f t="shared" si="6"/>
        <v>F</v>
      </c>
      <c r="S71" s="39" t="str">
        <f t="shared" si="7"/>
        <v>Kém</v>
      </c>
      <c r="T71" s="40" t="str">
        <f t="shared" si="9"/>
        <v/>
      </c>
      <c r="U71" s="41" t="s">
        <v>1646</v>
      </c>
      <c r="V71" s="3"/>
      <c r="W71" s="28"/>
      <c r="X71" s="79" t="str">
        <f t="shared" si="8"/>
        <v>Học lại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288</v>
      </c>
      <c r="D72" s="31" t="s">
        <v>289</v>
      </c>
      <c r="E72" s="32" t="s">
        <v>290</v>
      </c>
      <c r="F72" s="33" t="s">
        <v>291</v>
      </c>
      <c r="G72" s="30" t="s">
        <v>153</v>
      </c>
      <c r="H72" s="34" t="s">
        <v>28</v>
      </c>
      <c r="I72" s="34">
        <v>9</v>
      </c>
      <c r="J72" s="34" t="s">
        <v>28</v>
      </c>
      <c r="K72" s="34">
        <v>9</v>
      </c>
      <c r="L72" s="42"/>
      <c r="M72" s="42"/>
      <c r="N72" s="42"/>
      <c r="O72" s="95"/>
      <c r="P72" s="36">
        <v>5</v>
      </c>
      <c r="Q72" s="37">
        <f t="shared" si="5"/>
        <v>6.2</v>
      </c>
      <c r="R72" s="38" t="str">
        <f t="shared" si="6"/>
        <v>C</v>
      </c>
      <c r="S72" s="39" t="str">
        <f t="shared" si="7"/>
        <v>Trung bình</v>
      </c>
      <c r="T72" s="40" t="str">
        <f t="shared" si="9"/>
        <v/>
      </c>
      <c r="U72" s="41" t="s">
        <v>1646</v>
      </c>
      <c r="V72" s="3"/>
      <c r="W72" s="28"/>
      <c r="X72" s="79" t="str">
        <f t="shared" si="8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292</v>
      </c>
      <c r="D73" s="31" t="s">
        <v>293</v>
      </c>
      <c r="E73" s="32" t="s">
        <v>290</v>
      </c>
      <c r="F73" s="33" t="s">
        <v>294</v>
      </c>
      <c r="G73" s="30" t="s">
        <v>67</v>
      </c>
      <c r="H73" s="34" t="s">
        <v>28</v>
      </c>
      <c r="I73" s="34">
        <v>5</v>
      </c>
      <c r="J73" s="34" t="s">
        <v>28</v>
      </c>
      <c r="K73" s="34">
        <v>7</v>
      </c>
      <c r="L73" s="42"/>
      <c r="M73" s="42"/>
      <c r="N73" s="42"/>
      <c r="O73" s="95"/>
      <c r="P73" s="36">
        <v>1.5</v>
      </c>
      <c r="Q73" s="37">
        <f t="shared" si="5"/>
        <v>2.8</v>
      </c>
      <c r="R73" s="38" t="str">
        <f t="shared" si="6"/>
        <v>F</v>
      </c>
      <c r="S73" s="39" t="str">
        <f t="shared" si="7"/>
        <v>Kém</v>
      </c>
      <c r="T73" s="40" t="str">
        <f t="shared" si="9"/>
        <v/>
      </c>
      <c r="U73" s="41" t="s">
        <v>1646</v>
      </c>
      <c r="V73" s="3"/>
      <c r="W73" s="28"/>
      <c r="X73" s="79" t="str">
        <f t="shared" si="8"/>
        <v>Học lại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295</v>
      </c>
      <c r="D74" s="31" t="s">
        <v>296</v>
      </c>
      <c r="E74" s="32" t="s">
        <v>297</v>
      </c>
      <c r="F74" s="33" t="s">
        <v>298</v>
      </c>
      <c r="G74" s="30" t="s">
        <v>59</v>
      </c>
      <c r="H74" s="34" t="s">
        <v>28</v>
      </c>
      <c r="I74" s="34">
        <v>6</v>
      </c>
      <c r="J74" s="34" t="s">
        <v>28</v>
      </c>
      <c r="K74" s="34">
        <v>6.5</v>
      </c>
      <c r="L74" s="42"/>
      <c r="M74" s="42"/>
      <c r="N74" s="42"/>
      <c r="O74" s="95"/>
      <c r="P74" s="36" t="s">
        <v>2330</v>
      </c>
      <c r="Q74" s="37" t="s">
        <v>2329</v>
      </c>
      <c r="R74" s="38" t="str">
        <f t="shared" ref="R74:R79" si="10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/>
      </c>
      <c r="S74" s="39" t="str">
        <f t="shared" ref="S74:S79" si="11">IF($Q74&lt;4,"Kém",IF(AND($Q74&gt;=4,$Q74&lt;=5.4),"Trung bình yếu",IF(AND($Q74&gt;=5.5,$Q74&lt;=6.9),"Trung bình",IF(AND($Q74&gt;=7,$Q74&lt;=8.4),"Khá",IF(AND($Q74&gt;=8.5,$Q74&lt;=10),"Giỏi","")))))</f>
        <v/>
      </c>
      <c r="T74" s="40" t="s">
        <v>2331</v>
      </c>
      <c r="U74" s="41" t="s">
        <v>1646</v>
      </c>
      <c r="V74" s="3"/>
      <c r="W74" s="28"/>
      <c r="X74" s="79" t="str">
        <f t="shared" ref="X74:X79" si="12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Thi lại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299</v>
      </c>
      <c r="D75" s="31" t="s">
        <v>228</v>
      </c>
      <c r="E75" s="32" t="s">
        <v>297</v>
      </c>
      <c r="F75" s="33" t="s">
        <v>300</v>
      </c>
      <c r="G75" s="30" t="s">
        <v>153</v>
      </c>
      <c r="H75" s="34" t="s">
        <v>28</v>
      </c>
      <c r="I75" s="34">
        <v>7</v>
      </c>
      <c r="J75" s="34" t="s">
        <v>28</v>
      </c>
      <c r="K75" s="34">
        <v>6.5</v>
      </c>
      <c r="L75" s="42"/>
      <c r="M75" s="42"/>
      <c r="N75" s="42"/>
      <c r="O75" s="95"/>
      <c r="P75" s="36">
        <v>0.5</v>
      </c>
      <c r="Q75" s="37">
        <f t="shared" ref="Q74:Q79" si="13">ROUND(SUMPRODUCT(H75:P75,$H$9:$P$9)/100,1)</f>
        <v>2.4</v>
      </c>
      <c r="R75" s="38" t="str">
        <f t="shared" si="10"/>
        <v>F</v>
      </c>
      <c r="S75" s="39" t="str">
        <f t="shared" si="11"/>
        <v>Kém</v>
      </c>
      <c r="T75" s="40" t="str">
        <f>+IF(OR($H75=0,$I75=0,$J75=0,$K75=0),"Không đủ ĐKDT","")</f>
        <v/>
      </c>
      <c r="U75" s="41" t="s">
        <v>1646</v>
      </c>
      <c r="V75" s="3"/>
      <c r="W75" s="28"/>
      <c r="X75" s="79" t="str">
        <f t="shared" si="12"/>
        <v>Học lại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301</v>
      </c>
      <c r="D76" s="31" t="s">
        <v>302</v>
      </c>
      <c r="E76" s="32" t="s">
        <v>303</v>
      </c>
      <c r="F76" s="33" t="s">
        <v>304</v>
      </c>
      <c r="G76" s="30" t="s">
        <v>105</v>
      </c>
      <c r="H76" s="34" t="s">
        <v>28</v>
      </c>
      <c r="I76" s="34">
        <v>7</v>
      </c>
      <c r="J76" s="34" t="s">
        <v>28</v>
      </c>
      <c r="K76" s="34">
        <v>8</v>
      </c>
      <c r="L76" s="42"/>
      <c r="M76" s="42"/>
      <c r="N76" s="42"/>
      <c r="O76" s="95"/>
      <c r="P76" s="36">
        <v>9.5</v>
      </c>
      <c r="Q76" s="37">
        <f t="shared" si="13"/>
        <v>8.9</v>
      </c>
      <c r="R76" s="38" t="str">
        <f t="shared" si="10"/>
        <v>A</v>
      </c>
      <c r="S76" s="39" t="str">
        <f t="shared" si="11"/>
        <v>Giỏi</v>
      </c>
      <c r="T76" s="40" t="str">
        <f>+IF(OR($H76=0,$I76=0,$J76=0,$K76=0),"Không đủ ĐKDT","")</f>
        <v/>
      </c>
      <c r="U76" s="41" t="s">
        <v>1646</v>
      </c>
      <c r="V76" s="3"/>
      <c r="W76" s="28"/>
      <c r="X76" s="79" t="str">
        <f t="shared" si="12"/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305</v>
      </c>
      <c r="D77" s="31" t="s">
        <v>306</v>
      </c>
      <c r="E77" s="32" t="s">
        <v>307</v>
      </c>
      <c r="F77" s="33" t="s">
        <v>172</v>
      </c>
      <c r="G77" s="30" t="s">
        <v>90</v>
      </c>
      <c r="H77" s="34" t="s">
        <v>28</v>
      </c>
      <c r="I77" s="34">
        <v>7</v>
      </c>
      <c r="J77" s="34" t="s">
        <v>28</v>
      </c>
      <c r="K77" s="34">
        <v>7</v>
      </c>
      <c r="L77" s="42"/>
      <c r="M77" s="42"/>
      <c r="N77" s="42"/>
      <c r="O77" s="95"/>
      <c r="P77" s="36">
        <v>4.5</v>
      </c>
      <c r="Q77" s="37">
        <f t="shared" si="13"/>
        <v>5.3</v>
      </c>
      <c r="R77" s="38" t="str">
        <f t="shared" si="10"/>
        <v>D+</v>
      </c>
      <c r="S77" s="39" t="str">
        <f t="shared" si="11"/>
        <v>Trung bình yếu</v>
      </c>
      <c r="T77" s="40" t="str">
        <f>+IF(OR($H77=0,$I77=0,$J77=0,$K77=0),"Không đủ ĐKDT","")</f>
        <v/>
      </c>
      <c r="U77" s="41" t="s">
        <v>1646</v>
      </c>
      <c r="V77" s="3"/>
      <c r="W77" s="28"/>
      <c r="X77" s="79" t="str">
        <f t="shared" si="12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30" customHeight="1">
      <c r="B78" s="29">
        <v>69</v>
      </c>
      <c r="C78" s="30" t="s">
        <v>308</v>
      </c>
      <c r="D78" s="31" t="s">
        <v>309</v>
      </c>
      <c r="E78" s="32" t="s">
        <v>310</v>
      </c>
      <c r="F78" s="33" t="s">
        <v>311</v>
      </c>
      <c r="G78" s="30" t="s">
        <v>55</v>
      </c>
      <c r="H78" s="34" t="s">
        <v>28</v>
      </c>
      <c r="I78" s="34">
        <v>10</v>
      </c>
      <c r="J78" s="34" t="s">
        <v>28</v>
      </c>
      <c r="K78" s="34">
        <v>10</v>
      </c>
      <c r="L78" s="42"/>
      <c r="M78" s="42"/>
      <c r="N78" s="42"/>
      <c r="O78" s="95"/>
      <c r="P78" s="36">
        <v>8.5</v>
      </c>
      <c r="Q78" s="37">
        <f t="shared" si="13"/>
        <v>9</v>
      </c>
      <c r="R78" s="38" t="str">
        <f t="shared" si="10"/>
        <v>A+</v>
      </c>
      <c r="S78" s="39" t="str">
        <f t="shared" si="11"/>
        <v>Giỏi</v>
      </c>
      <c r="T78" s="40" t="str">
        <f>+IF(OR($H78=0,$I78=0,$J78=0,$K78=0),"Không đủ ĐKDT","")</f>
        <v/>
      </c>
      <c r="U78" s="41" t="s">
        <v>1646</v>
      </c>
      <c r="V78" s="3"/>
      <c r="W78" s="28"/>
      <c r="X78" s="79" t="str">
        <f t="shared" si="12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30" customHeight="1">
      <c r="B79" s="29">
        <v>70</v>
      </c>
      <c r="C79" s="30" t="s">
        <v>312</v>
      </c>
      <c r="D79" s="31" t="s">
        <v>313</v>
      </c>
      <c r="E79" s="32" t="s">
        <v>310</v>
      </c>
      <c r="F79" s="33" t="s">
        <v>314</v>
      </c>
      <c r="G79" s="30" t="s">
        <v>113</v>
      </c>
      <c r="H79" s="34" t="s">
        <v>28</v>
      </c>
      <c r="I79" s="34">
        <v>5</v>
      </c>
      <c r="J79" s="34" t="s">
        <v>28</v>
      </c>
      <c r="K79" s="34">
        <v>0.5</v>
      </c>
      <c r="L79" s="42"/>
      <c r="M79" s="42"/>
      <c r="N79" s="42"/>
      <c r="O79" s="95"/>
      <c r="P79" s="36" t="s">
        <v>2324</v>
      </c>
      <c r="Q79" s="37">
        <f t="shared" si="13"/>
        <v>1.1000000000000001</v>
      </c>
      <c r="R79" s="38" t="str">
        <f t="shared" si="10"/>
        <v>F</v>
      </c>
      <c r="S79" s="39" t="str">
        <f t="shared" si="11"/>
        <v>Kém</v>
      </c>
      <c r="T79" s="40" t="s">
        <v>2325</v>
      </c>
      <c r="U79" s="41" t="s">
        <v>1646</v>
      </c>
      <c r="V79" s="3"/>
      <c r="W79" s="28"/>
      <c r="X79" s="79" t="str">
        <f t="shared" si="12"/>
        <v>Học lại</v>
      </c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</row>
    <row r="80" spans="1:39" ht="9" customHeight="1">
      <c r="A80" s="2"/>
      <c r="B80" s="43"/>
      <c r="C80" s="44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96"/>
      <c r="P80" s="48"/>
      <c r="Q80" s="48"/>
      <c r="R80" s="48"/>
      <c r="S80" s="48"/>
      <c r="T80" s="48"/>
      <c r="U80" s="48"/>
      <c r="V80" s="3"/>
    </row>
    <row r="81" spans="1:39">
      <c r="A81" s="2"/>
      <c r="B81" s="160" t="s">
        <v>29</v>
      </c>
      <c r="C81" s="160"/>
      <c r="D81" s="44"/>
      <c r="E81" s="45"/>
      <c r="F81" s="45"/>
      <c r="G81" s="45"/>
      <c r="H81" s="46"/>
      <c r="I81" s="47"/>
      <c r="J81" s="47"/>
      <c r="K81" s="48"/>
      <c r="L81" s="48"/>
      <c r="M81" s="48"/>
      <c r="N81" s="48"/>
      <c r="O81" s="96"/>
      <c r="P81" s="48"/>
      <c r="Q81" s="48"/>
      <c r="R81" s="48"/>
      <c r="S81" s="48"/>
      <c r="T81" s="48"/>
      <c r="U81" s="48"/>
      <c r="V81" s="3"/>
    </row>
    <row r="82" spans="1:39" ht="16.5" customHeight="1">
      <c r="A82" s="2"/>
      <c r="B82" s="49" t="s">
        <v>30</v>
      </c>
      <c r="C82" s="49"/>
      <c r="D82" s="50">
        <f>+$AA$8</f>
        <v>70</v>
      </c>
      <c r="E82" s="51" t="s">
        <v>31</v>
      </c>
      <c r="F82" s="148" t="s">
        <v>32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2">
        <f>$AA$8 -COUNTIF($T$9:$T$269,"Vắng") -COUNTIF($T$9:$T$269,"Vắng có phép") - COUNTIF($T$9:$T$269,"Đình chỉ thi") - COUNTIF($T$9:$T$269,"Không đủ ĐKDT")</f>
        <v>62</v>
      </c>
      <c r="Q82" s="52"/>
      <c r="R82" s="52"/>
      <c r="S82" s="53"/>
      <c r="T82" s="54" t="s">
        <v>31</v>
      </c>
      <c r="U82" s="53"/>
      <c r="V82" s="3"/>
    </row>
    <row r="83" spans="1:39" ht="16.5" customHeight="1">
      <c r="A83" s="2"/>
      <c r="B83" s="49" t="s">
        <v>33</v>
      </c>
      <c r="C83" s="49"/>
      <c r="D83" s="50">
        <f>+$AL$8</f>
        <v>47</v>
      </c>
      <c r="E83" s="51" t="s">
        <v>31</v>
      </c>
      <c r="F83" s="148" t="s">
        <v>34</v>
      </c>
      <c r="G83" s="148"/>
      <c r="H83" s="148"/>
      <c r="I83" s="148"/>
      <c r="J83" s="148"/>
      <c r="K83" s="148"/>
      <c r="L83" s="148"/>
      <c r="M83" s="148"/>
      <c r="N83" s="148"/>
      <c r="O83" s="148"/>
      <c r="P83" s="55">
        <f>COUNTIF($T$9:$T$145,"Vắng")</f>
        <v>3</v>
      </c>
      <c r="Q83" s="55"/>
      <c r="R83" s="55"/>
      <c r="S83" s="56"/>
      <c r="T83" s="54" t="s">
        <v>31</v>
      </c>
      <c r="U83" s="56"/>
      <c r="V83" s="3"/>
    </row>
    <row r="84" spans="1:39" ht="16.5" customHeight="1">
      <c r="A84" s="2"/>
      <c r="B84" s="49" t="s">
        <v>42</v>
      </c>
      <c r="C84" s="49"/>
      <c r="D84" s="65">
        <f>COUNTIF(X10:X79,"Học lại")</f>
        <v>22</v>
      </c>
      <c r="E84" s="51" t="s">
        <v>31</v>
      </c>
      <c r="F84" s="148" t="s">
        <v>43</v>
      </c>
      <c r="G84" s="148"/>
      <c r="H84" s="148"/>
      <c r="I84" s="148"/>
      <c r="J84" s="148"/>
      <c r="K84" s="148"/>
      <c r="L84" s="148"/>
      <c r="M84" s="148"/>
      <c r="N84" s="148"/>
      <c r="O84" s="148"/>
      <c r="P84" s="52">
        <f>COUNTIF($T$9:$T$145,"Vắng có phép")</f>
        <v>1</v>
      </c>
      <c r="Q84" s="52"/>
      <c r="R84" s="52"/>
      <c r="S84" s="53"/>
      <c r="T84" s="54" t="s">
        <v>31</v>
      </c>
      <c r="U84" s="53"/>
      <c r="V84" s="3"/>
    </row>
    <row r="85" spans="1:39" ht="3" customHeight="1">
      <c r="A85" s="2"/>
      <c r="B85" s="43"/>
      <c r="C85" s="44"/>
      <c r="D85" s="44"/>
      <c r="E85" s="45"/>
      <c r="F85" s="45"/>
      <c r="G85" s="45"/>
      <c r="H85" s="46"/>
      <c r="I85" s="47"/>
      <c r="J85" s="47"/>
      <c r="K85" s="48"/>
      <c r="L85" s="48"/>
      <c r="M85" s="48"/>
      <c r="N85" s="48"/>
      <c r="O85" s="96"/>
      <c r="P85" s="48"/>
      <c r="Q85" s="48"/>
      <c r="R85" s="48"/>
      <c r="S85" s="48"/>
      <c r="T85" s="48"/>
      <c r="U85" s="48"/>
      <c r="V85" s="3"/>
    </row>
    <row r="86" spans="1:39" ht="15.75">
      <c r="B86" s="84" t="s">
        <v>44</v>
      </c>
      <c r="C86" s="84"/>
      <c r="D86" s="85">
        <f>COUNTIF(X10:X79,"Thi lại")</f>
        <v>1</v>
      </c>
      <c r="E86" s="86" t="s">
        <v>31</v>
      </c>
      <c r="F86" s="3"/>
      <c r="G86" s="3"/>
      <c r="H86" s="3"/>
      <c r="I86" s="3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3"/>
    </row>
    <row r="87" spans="1:39" ht="24.75" customHeight="1">
      <c r="B87" s="84"/>
      <c r="C87" s="84"/>
      <c r="D87" s="85"/>
      <c r="E87" s="86"/>
      <c r="F87" s="3"/>
      <c r="G87" s="3"/>
      <c r="H87" s="3"/>
      <c r="I87" s="3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3"/>
    </row>
    <row r="88" spans="1:39" ht="15.75">
      <c r="A88" s="57"/>
      <c r="B88" s="146"/>
      <c r="C88" s="146"/>
      <c r="D88" s="146"/>
      <c r="E88" s="146"/>
      <c r="F88" s="146"/>
      <c r="G88" s="146"/>
      <c r="H88" s="146"/>
      <c r="I88" s="58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3"/>
    </row>
    <row r="89" spans="1:39" ht="4.5" customHeight="1">
      <c r="A89" s="2"/>
      <c r="B89" s="43"/>
      <c r="C89" s="59"/>
      <c r="D89" s="59"/>
      <c r="E89" s="60"/>
      <c r="F89" s="60"/>
      <c r="G89" s="60"/>
      <c r="H89" s="61"/>
      <c r="I89" s="62"/>
      <c r="J89" s="62"/>
      <c r="K89" s="3"/>
      <c r="L89" s="3"/>
      <c r="M89" s="3"/>
      <c r="N89" s="3"/>
      <c r="P89" s="3"/>
      <c r="Q89" s="3"/>
      <c r="R89" s="3"/>
      <c r="S89" s="3"/>
      <c r="T89" s="3"/>
      <c r="U89" s="3"/>
      <c r="V89" s="3"/>
    </row>
    <row r="90" spans="1:39" s="2" customFormat="1">
      <c r="B90" s="146"/>
      <c r="C90" s="146"/>
      <c r="D90" s="151"/>
      <c r="E90" s="151"/>
      <c r="F90" s="151"/>
      <c r="G90" s="151"/>
      <c r="H90" s="151"/>
      <c r="I90" s="62"/>
      <c r="J90" s="62"/>
      <c r="K90" s="48"/>
      <c r="L90" s="48"/>
      <c r="M90" s="48"/>
      <c r="N90" s="48"/>
      <c r="O90" s="96"/>
      <c r="P90" s="48"/>
      <c r="Q90" s="48"/>
      <c r="R90" s="48"/>
      <c r="S90" s="48"/>
      <c r="T90" s="48"/>
      <c r="U90" s="48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97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97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97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9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97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3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97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18" customHeight="1">
      <c r="A96" s="1"/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150"/>
      <c r="T96" s="150"/>
      <c r="U96" s="150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4.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97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36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97"/>
      <c r="P98" s="3"/>
      <c r="Q98" s="3"/>
      <c r="R98" s="3"/>
      <c r="S98" s="3"/>
      <c r="T98" s="3"/>
      <c r="U98" s="3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 ht="21.75" customHeight="1">
      <c r="A99" s="1"/>
      <c r="B99" s="146"/>
      <c r="C99" s="146"/>
      <c r="D99" s="146"/>
      <c r="E99" s="146"/>
      <c r="F99" s="146"/>
      <c r="G99" s="146"/>
      <c r="H99" s="146"/>
      <c r="I99" s="58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3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 ht="15.75">
      <c r="A100" s="1"/>
      <c r="B100" s="43"/>
      <c r="C100" s="59"/>
      <c r="D100" s="59"/>
      <c r="E100" s="60"/>
      <c r="F100" s="60"/>
      <c r="G100" s="60"/>
      <c r="H100" s="61"/>
      <c r="I100" s="62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/>
      <c r="U100" s="147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1" spans="1:39" s="2" customFormat="1">
      <c r="A101" s="1"/>
      <c r="B101" s="146"/>
      <c r="C101" s="146"/>
      <c r="D101" s="151"/>
      <c r="E101" s="151"/>
      <c r="F101" s="151"/>
      <c r="G101" s="151"/>
      <c r="H101" s="151"/>
      <c r="I101" s="62"/>
      <c r="J101" s="62"/>
      <c r="K101" s="48"/>
      <c r="L101" s="48"/>
      <c r="M101" s="48"/>
      <c r="N101" s="48"/>
      <c r="O101" s="96"/>
      <c r="P101" s="48"/>
      <c r="Q101" s="48"/>
      <c r="R101" s="48"/>
      <c r="S101" s="48"/>
      <c r="T101" s="48"/>
      <c r="U101" s="48"/>
      <c r="V101" s="1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</row>
    <row r="102" spans="1:39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97"/>
      <c r="P102" s="3"/>
      <c r="Q102" s="3"/>
      <c r="R102" s="3"/>
      <c r="S102" s="3"/>
      <c r="T102" s="3"/>
      <c r="U102" s="3"/>
      <c r="V102" s="1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</row>
    <row r="106" spans="1:39" ht="15.75"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</row>
  </sheetData>
  <sheetProtection formatCells="0" formatColumns="0" formatRows="0" insertColumns="0" insertRows="0" insertHyperlinks="0" deleteColumns="0" deleteRows="0" sort="0" autoFilter="0" pivotTables="0"/>
  <autoFilter ref="A8:AM79">
    <filterColumn colId="3" showButton="0"/>
  </autoFilter>
  <sortState ref="A10:AM79">
    <sortCondition ref="B10:B79"/>
  </sortState>
  <mergeCells count="59">
    <mergeCell ref="F82:O82"/>
    <mergeCell ref="F83:O83"/>
    <mergeCell ref="L7:L8"/>
    <mergeCell ref="H7:H8"/>
    <mergeCell ref="G5:O5"/>
    <mergeCell ref="P5:U5"/>
    <mergeCell ref="B1:G1"/>
    <mergeCell ref="H1:U1"/>
    <mergeCell ref="B2:G2"/>
    <mergeCell ref="H2:U2"/>
    <mergeCell ref="P4:R4"/>
    <mergeCell ref="S4:U4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90:C90"/>
    <mergeCell ref="D90:H90"/>
    <mergeCell ref="S7:S8"/>
    <mergeCell ref="T7:T9"/>
    <mergeCell ref="U7:U9"/>
    <mergeCell ref="B9:G9"/>
    <mergeCell ref="B81:C81"/>
    <mergeCell ref="M7:M8"/>
    <mergeCell ref="N7:N8"/>
    <mergeCell ref="O7:O8"/>
    <mergeCell ref="P7:P8"/>
    <mergeCell ref="Q7:Q9"/>
    <mergeCell ref="R7:R8"/>
    <mergeCell ref="G7:G8"/>
    <mergeCell ref="J86:U86"/>
    <mergeCell ref="B88:H88"/>
    <mergeCell ref="J88:U88"/>
    <mergeCell ref="F84:O84"/>
    <mergeCell ref="B106:C106"/>
    <mergeCell ref="D106:I106"/>
    <mergeCell ref="J106:U106"/>
    <mergeCell ref="B96:C96"/>
    <mergeCell ref="D96:I96"/>
    <mergeCell ref="J96:U96"/>
    <mergeCell ref="B99:H99"/>
    <mergeCell ref="J99:U99"/>
    <mergeCell ref="B101:C101"/>
    <mergeCell ref="D101:H101"/>
    <mergeCell ref="J87:U87"/>
    <mergeCell ref="J100:U100"/>
  </mergeCells>
  <conditionalFormatting sqref="H10:N79 P10:P79">
    <cfRule type="cellIs" dxfId="54" priority="10" operator="greaterThan">
      <formula>10</formula>
    </cfRule>
  </conditionalFormatting>
  <conditionalFormatting sqref="O101:O1048576 O1:O99">
    <cfRule type="duplicateValues" dxfId="53" priority="2"/>
  </conditionalFormatting>
  <conditionalFormatting sqref="C1:C1048576">
    <cfRule type="duplicateValues" dxfId="52" priority="1"/>
  </conditionalFormatting>
  <dataValidations count="1">
    <dataValidation allowBlank="1" showInputMessage="1" showErrorMessage="1" errorTitle="Không xóa dữ liệu" error="Không xóa dữ liệu" prompt="Không xóa dữ liệu" sqref="D84 Y2:AM8 X10:X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5"/>
  <sheetViews>
    <sheetView topLeftCell="B1" workbookViewId="0">
      <pane ySplit="3" topLeftCell="A95" activePane="bottomLeft" state="frozen"/>
      <selection activeCell="A6" sqref="A6:XFD6"/>
      <selection pane="bottomLeft" activeCell="B86" sqref="A86:XFD106"/>
    </sheetView>
  </sheetViews>
  <sheetFormatPr defaultColWidth="9" defaultRowHeight="25.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2.25" style="1" customWidth="1"/>
    <col min="8" max="8" width="4.375" style="1" hidden="1" customWidth="1"/>
    <col min="9" max="9" width="5.625" style="1" customWidth="1"/>
    <col min="10" max="10" width="4.375" style="1" hidden="1" customWidth="1"/>
    <col min="11" max="11" width="5.125" style="1" customWidth="1"/>
    <col min="12" max="12" width="5.125" style="1" hidden="1" customWidth="1"/>
    <col min="13" max="13" width="5.625" style="1" hidden="1" customWidth="1"/>
    <col min="14" max="14" width="9" style="1" hidden="1" customWidth="1"/>
    <col min="15" max="15" width="14.25" style="133" hidden="1" customWidth="1"/>
    <col min="16" max="16" width="8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26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27"/>
      <c r="P4" s="177" t="s">
        <v>49</v>
      </c>
      <c r="Q4" s="177"/>
      <c r="R4" s="177"/>
      <c r="S4" s="177" t="s">
        <v>1810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2318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28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82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82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69</v>
      </c>
      <c r="AB8" s="68">
        <f>COUNTIF($T$9:$T$138,"Khiển trách")</f>
        <v>0</v>
      </c>
      <c r="AC8" s="68">
        <f>COUNTIF($T$9:$T$138,"Cảnh cáo")</f>
        <v>0</v>
      </c>
      <c r="AD8" s="68">
        <f>COUNTIF($T$9:$T$138,"Đình chỉ thi")</f>
        <v>0</v>
      </c>
      <c r="AE8" s="75">
        <f>+($AB$8+$AC$8+$AD$8)/$AA$8*100%</f>
        <v>0</v>
      </c>
      <c r="AF8" s="68">
        <f>SUM(COUNTIF($T$9:$T$136,"Vắng"),COUNTIF($T$9:$T$136,"Vắng có phép"))</f>
        <v>0</v>
      </c>
      <c r="AG8" s="76">
        <f>+$AF$8/$AA$8</f>
        <v>0</v>
      </c>
      <c r="AH8" s="77">
        <f>COUNTIF($X$9:$X$136,"Thi lại")</f>
        <v>0</v>
      </c>
      <c r="AI8" s="76">
        <f>+$AH$8/$AA$8</f>
        <v>0</v>
      </c>
      <c r="AJ8" s="77">
        <f>COUNTIF($X$9:$X$137,"Học lại")</f>
        <v>25</v>
      </c>
      <c r="AK8" s="76">
        <f>+$AJ$8/$AA$8</f>
        <v>0.36231884057971014</v>
      </c>
      <c r="AL8" s="68">
        <f>COUNTIF($X$10:$X$137,"Đạt")</f>
        <v>44</v>
      </c>
      <c r="AM8" s="75">
        <f>+$AL$8/$AA$8</f>
        <v>0.6376811594202898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29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1516</v>
      </c>
      <c r="D10" s="19" t="s">
        <v>1517</v>
      </c>
      <c r="E10" s="20" t="s">
        <v>53</v>
      </c>
      <c r="F10" s="21" t="s">
        <v>1518</v>
      </c>
      <c r="G10" s="18" t="s">
        <v>514</v>
      </c>
      <c r="H10" s="22" t="s">
        <v>28</v>
      </c>
      <c r="I10" s="22">
        <v>8</v>
      </c>
      <c r="J10" s="22" t="s">
        <v>28</v>
      </c>
      <c r="K10" s="22">
        <v>8</v>
      </c>
      <c r="L10" s="23"/>
      <c r="M10" s="23"/>
      <c r="N10" s="23"/>
      <c r="O10" s="130"/>
      <c r="P10" s="24">
        <v>3.5</v>
      </c>
      <c r="Q10" s="25">
        <f t="shared" ref="Q10:Q41" si="0">ROUND(SUMPRODUCT(H10:P10,$H$9:$P$9)/100,1)</f>
        <v>4.9000000000000004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7" t="str">
        <f t="shared" ref="T10:T41" si="3">+IF(OR($H10=0,$I10=0,$J10=0,$K10=0),"Không đủ ĐKDT","")</f>
        <v/>
      </c>
      <c r="U10" s="27" t="s">
        <v>1808</v>
      </c>
      <c r="V10" s="3"/>
      <c r="W10" s="28"/>
      <c r="X10" s="79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1519</v>
      </c>
      <c r="D11" s="31" t="s">
        <v>1520</v>
      </c>
      <c r="E11" s="32" t="s">
        <v>53</v>
      </c>
      <c r="F11" s="33" t="s">
        <v>694</v>
      </c>
      <c r="G11" s="30" t="s">
        <v>276</v>
      </c>
      <c r="H11" s="34" t="s">
        <v>28</v>
      </c>
      <c r="I11" s="34">
        <v>8</v>
      </c>
      <c r="J11" s="34" t="s">
        <v>28</v>
      </c>
      <c r="K11" s="34">
        <v>8</v>
      </c>
      <c r="L11" s="35"/>
      <c r="M11" s="35"/>
      <c r="N11" s="35"/>
      <c r="O11" s="131"/>
      <c r="P11" s="36">
        <v>7.5</v>
      </c>
      <c r="Q11" s="37">
        <f t="shared" si="0"/>
        <v>7.7</v>
      </c>
      <c r="R11" s="38" t="str">
        <f t="shared" si="1"/>
        <v>B</v>
      </c>
      <c r="S11" s="39" t="str">
        <f t="shared" si="2"/>
        <v>Khá</v>
      </c>
      <c r="T11" s="40" t="str">
        <f t="shared" si="3"/>
        <v/>
      </c>
      <c r="U11" s="41" t="s">
        <v>1808</v>
      </c>
      <c r="V11" s="3"/>
      <c r="W11" s="28"/>
      <c r="X11" s="79" t="str">
        <f t="shared" si="4"/>
        <v>Đạt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1521</v>
      </c>
      <c r="D12" s="31" t="s">
        <v>1522</v>
      </c>
      <c r="E12" s="32" t="s">
        <v>53</v>
      </c>
      <c r="F12" s="33" t="s">
        <v>1374</v>
      </c>
      <c r="G12" s="30" t="s">
        <v>272</v>
      </c>
      <c r="H12" s="34" t="s">
        <v>28</v>
      </c>
      <c r="I12" s="34">
        <v>7</v>
      </c>
      <c r="J12" s="34" t="s">
        <v>28</v>
      </c>
      <c r="K12" s="34">
        <v>8</v>
      </c>
      <c r="L12" s="42"/>
      <c r="M12" s="42"/>
      <c r="N12" s="42"/>
      <c r="O12" s="131"/>
      <c r="P12" s="36">
        <v>3</v>
      </c>
      <c r="Q12" s="37">
        <f t="shared" si="0"/>
        <v>4.3</v>
      </c>
      <c r="R12" s="38" t="str">
        <f t="shared" si="1"/>
        <v>D</v>
      </c>
      <c r="S12" s="39" t="str">
        <f t="shared" si="2"/>
        <v>Trung bình yếu</v>
      </c>
      <c r="T12" s="40" t="str">
        <f t="shared" si="3"/>
        <v/>
      </c>
      <c r="U12" s="41" t="s">
        <v>1808</v>
      </c>
      <c r="V12" s="3"/>
      <c r="W12" s="28"/>
      <c r="X12" s="79" t="str">
        <f t="shared" si="4"/>
        <v>Đạt</v>
      </c>
      <c r="Y12" s="80"/>
      <c r="Z12" s="80"/>
      <c r="AA12" s="145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1523</v>
      </c>
      <c r="D13" s="31" t="s">
        <v>949</v>
      </c>
      <c r="E13" s="32" t="s">
        <v>53</v>
      </c>
      <c r="F13" s="33" t="s">
        <v>1435</v>
      </c>
      <c r="G13" s="30" t="s">
        <v>72</v>
      </c>
      <c r="H13" s="34" t="s">
        <v>28</v>
      </c>
      <c r="I13" s="34">
        <v>8</v>
      </c>
      <c r="J13" s="34" t="s">
        <v>28</v>
      </c>
      <c r="K13" s="34">
        <v>8</v>
      </c>
      <c r="L13" s="42"/>
      <c r="M13" s="42"/>
      <c r="N13" s="42"/>
      <c r="O13" s="131"/>
      <c r="P13" s="36">
        <v>7</v>
      </c>
      <c r="Q13" s="37">
        <f t="shared" si="0"/>
        <v>7.3</v>
      </c>
      <c r="R13" s="38" t="str">
        <f t="shared" si="1"/>
        <v>B</v>
      </c>
      <c r="S13" s="39" t="str">
        <f t="shared" si="2"/>
        <v>Khá</v>
      </c>
      <c r="T13" s="40" t="str">
        <f t="shared" si="3"/>
        <v/>
      </c>
      <c r="U13" s="41" t="s">
        <v>1808</v>
      </c>
      <c r="V13" s="3"/>
      <c r="W13" s="28"/>
      <c r="X13" s="79" t="str">
        <f t="shared" si="4"/>
        <v>Đạt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1524</v>
      </c>
      <c r="D14" s="31" t="s">
        <v>1426</v>
      </c>
      <c r="E14" s="32" t="s">
        <v>70</v>
      </c>
      <c r="F14" s="33" t="s">
        <v>760</v>
      </c>
      <c r="G14" s="30" t="s">
        <v>262</v>
      </c>
      <c r="H14" s="34" t="s">
        <v>28</v>
      </c>
      <c r="I14" s="34">
        <v>7</v>
      </c>
      <c r="J14" s="34" t="s">
        <v>28</v>
      </c>
      <c r="K14" s="34">
        <v>7</v>
      </c>
      <c r="L14" s="42"/>
      <c r="M14" s="42"/>
      <c r="N14" s="42"/>
      <c r="O14" s="131"/>
      <c r="P14" s="36">
        <v>0.5</v>
      </c>
      <c r="Q14" s="37">
        <f t="shared" si="0"/>
        <v>2.5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1808</v>
      </c>
      <c r="V14" s="3"/>
      <c r="W14" s="28"/>
      <c r="X14" s="79" t="str">
        <f t="shared" si="4"/>
        <v>Học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1525</v>
      </c>
      <c r="D15" s="31" t="s">
        <v>137</v>
      </c>
      <c r="E15" s="32" t="s">
        <v>1245</v>
      </c>
      <c r="F15" s="33" t="s">
        <v>1070</v>
      </c>
      <c r="G15" s="30" t="s">
        <v>59</v>
      </c>
      <c r="H15" s="34" t="s">
        <v>28</v>
      </c>
      <c r="I15" s="34">
        <v>8</v>
      </c>
      <c r="J15" s="34" t="s">
        <v>28</v>
      </c>
      <c r="K15" s="34">
        <v>8</v>
      </c>
      <c r="L15" s="42"/>
      <c r="M15" s="42"/>
      <c r="N15" s="42"/>
      <c r="O15" s="131"/>
      <c r="P15" s="36">
        <v>3.5</v>
      </c>
      <c r="Q15" s="37">
        <f t="shared" si="0"/>
        <v>4.9000000000000004</v>
      </c>
      <c r="R15" s="38" t="str">
        <f t="shared" si="1"/>
        <v>D</v>
      </c>
      <c r="S15" s="39" t="str">
        <f t="shared" si="2"/>
        <v>Trung bình yếu</v>
      </c>
      <c r="T15" s="40" t="str">
        <f t="shared" si="3"/>
        <v/>
      </c>
      <c r="U15" s="41" t="s">
        <v>1808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1526</v>
      </c>
      <c r="D16" s="31" t="s">
        <v>947</v>
      </c>
      <c r="E16" s="32" t="s">
        <v>367</v>
      </c>
      <c r="F16" s="33" t="s">
        <v>757</v>
      </c>
      <c r="G16" s="30" t="s">
        <v>262</v>
      </c>
      <c r="H16" s="34" t="s">
        <v>28</v>
      </c>
      <c r="I16" s="34">
        <v>5</v>
      </c>
      <c r="J16" s="34" t="s">
        <v>28</v>
      </c>
      <c r="K16" s="34">
        <v>6</v>
      </c>
      <c r="L16" s="42"/>
      <c r="M16" s="42"/>
      <c r="N16" s="42"/>
      <c r="O16" s="131"/>
      <c r="P16" s="36">
        <v>5.5</v>
      </c>
      <c r="Q16" s="37">
        <f t="shared" si="0"/>
        <v>5.5</v>
      </c>
      <c r="R16" s="38" t="str">
        <f t="shared" si="1"/>
        <v>C</v>
      </c>
      <c r="S16" s="39" t="str">
        <f t="shared" si="2"/>
        <v>Trung bình</v>
      </c>
      <c r="T16" s="40" t="str">
        <f t="shared" si="3"/>
        <v/>
      </c>
      <c r="U16" s="41" t="s">
        <v>1808</v>
      </c>
      <c r="V16" s="3"/>
      <c r="W16" s="28"/>
      <c r="X16" s="79" t="str">
        <f t="shared" si="4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1527</v>
      </c>
      <c r="D17" s="31" t="s">
        <v>1528</v>
      </c>
      <c r="E17" s="32" t="s">
        <v>367</v>
      </c>
      <c r="F17" s="33" t="s">
        <v>1529</v>
      </c>
      <c r="G17" s="30" t="s">
        <v>105</v>
      </c>
      <c r="H17" s="34" t="s">
        <v>28</v>
      </c>
      <c r="I17" s="34">
        <v>7</v>
      </c>
      <c r="J17" s="34" t="s">
        <v>28</v>
      </c>
      <c r="K17" s="34">
        <v>8</v>
      </c>
      <c r="L17" s="42"/>
      <c r="M17" s="42"/>
      <c r="N17" s="42"/>
      <c r="O17" s="131"/>
      <c r="P17" s="36">
        <v>0</v>
      </c>
      <c r="Q17" s="37">
        <f t="shared" si="0"/>
        <v>2.2000000000000002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1808</v>
      </c>
      <c r="V17" s="3"/>
      <c r="W17" s="28"/>
      <c r="X17" s="79" t="str">
        <f t="shared" si="4"/>
        <v>Học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1530</v>
      </c>
      <c r="D18" s="31" t="s">
        <v>77</v>
      </c>
      <c r="E18" s="32" t="s">
        <v>391</v>
      </c>
      <c r="F18" s="33" t="s">
        <v>477</v>
      </c>
      <c r="G18" s="30" t="s">
        <v>569</v>
      </c>
      <c r="H18" s="34" t="s">
        <v>28</v>
      </c>
      <c r="I18" s="34">
        <v>7</v>
      </c>
      <c r="J18" s="34" t="s">
        <v>28</v>
      </c>
      <c r="K18" s="34">
        <v>8</v>
      </c>
      <c r="L18" s="42"/>
      <c r="M18" s="42"/>
      <c r="N18" s="42"/>
      <c r="O18" s="131"/>
      <c r="P18" s="36">
        <v>0</v>
      </c>
      <c r="Q18" s="37">
        <f t="shared" si="0"/>
        <v>2.2000000000000002</v>
      </c>
      <c r="R18" s="38" t="str">
        <f t="shared" si="1"/>
        <v>F</v>
      </c>
      <c r="S18" s="39" t="str">
        <f t="shared" si="2"/>
        <v>Kém</v>
      </c>
      <c r="T18" s="40" t="str">
        <f t="shared" si="3"/>
        <v/>
      </c>
      <c r="U18" s="41" t="s">
        <v>1808</v>
      </c>
      <c r="V18" s="3"/>
      <c r="W18" s="28"/>
      <c r="X18" s="79" t="str">
        <f t="shared" si="4"/>
        <v>Học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1531</v>
      </c>
      <c r="D19" s="31" t="s">
        <v>77</v>
      </c>
      <c r="E19" s="32" t="s">
        <v>395</v>
      </c>
      <c r="F19" s="33" t="s">
        <v>93</v>
      </c>
      <c r="G19" s="30" t="s">
        <v>72</v>
      </c>
      <c r="H19" s="34" t="s">
        <v>28</v>
      </c>
      <c r="I19" s="34">
        <v>8</v>
      </c>
      <c r="J19" s="34" t="s">
        <v>28</v>
      </c>
      <c r="K19" s="34">
        <v>8</v>
      </c>
      <c r="L19" s="42"/>
      <c r="M19" s="42"/>
      <c r="N19" s="42"/>
      <c r="O19" s="131"/>
      <c r="P19" s="36">
        <v>3.5</v>
      </c>
      <c r="Q19" s="37">
        <f t="shared" si="0"/>
        <v>4.9000000000000004</v>
      </c>
      <c r="R19" s="38" t="str">
        <f t="shared" si="1"/>
        <v>D</v>
      </c>
      <c r="S19" s="39" t="str">
        <f t="shared" si="2"/>
        <v>Trung bình yếu</v>
      </c>
      <c r="T19" s="40" t="str">
        <f t="shared" si="3"/>
        <v/>
      </c>
      <c r="U19" s="41" t="s">
        <v>1808</v>
      </c>
      <c r="V19" s="3"/>
      <c r="W19" s="28"/>
      <c r="X19" s="79" t="str">
        <f t="shared" si="4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1532</v>
      </c>
      <c r="D20" s="31" t="s">
        <v>597</v>
      </c>
      <c r="E20" s="32" t="s">
        <v>123</v>
      </c>
      <c r="F20" s="33" t="s">
        <v>1533</v>
      </c>
      <c r="G20" s="30" t="s">
        <v>287</v>
      </c>
      <c r="H20" s="34" t="s">
        <v>28</v>
      </c>
      <c r="I20" s="34">
        <v>7</v>
      </c>
      <c r="J20" s="34" t="s">
        <v>28</v>
      </c>
      <c r="K20" s="34">
        <v>8</v>
      </c>
      <c r="L20" s="42"/>
      <c r="M20" s="42"/>
      <c r="N20" s="42"/>
      <c r="O20" s="131"/>
      <c r="P20" s="36">
        <v>0.5</v>
      </c>
      <c r="Q20" s="37">
        <f t="shared" si="0"/>
        <v>2.6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1808</v>
      </c>
      <c r="V20" s="3"/>
      <c r="W20" s="28"/>
      <c r="X20" s="79" t="str">
        <f t="shared" si="4"/>
        <v>Học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1534</v>
      </c>
      <c r="D21" s="31" t="s">
        <v>909</v>
      </c>
      <c r="E21" s="32" t="s">
        <v>130</v>
      </c>
      <c r="F21" s="33" t="s">
        <v>1535</v>
      </c>
      <c r="G21" s="30" t="s">
        <v>262</v>
      </c>
      <c r="H21" s="34" t="s">
        <v>28</v>
      </c>
      <c r="I21" s="34">
        <v>7</v>
      </c>
      <c r="J21" s="34" t="s">
        <v>28</v>
      </c>
      <c r="K21" s="34">
        <v>8</v>
      </c>
      <c r="L21" s="42"/>
      <c r="M21" s="42"/>
      <c r="N21" s="42"/>
      <c r="O21" s="131"/>
      <c r="P21" s="36">
        <v>6</v>
      </c>
      <c r="Q21" s="37">
        <f t="shared" si="0"/>
        <v>6.4</v>
      </c>
      <c r="R21" s="38" t="str">
        <f t="shared" si="1"/>
        <v>C</v>
      </c>
      <c r="S21" s="39" t="str">
        <f t="shared" si="2"/>
        <v>Trung bình</v>
      </c>
      <c r="T21" s="40" t="str">
        <f t="shared" si="3"/>
        <v/>
      </c>
      <c r="U21" s="41" t="s">
        <v>1808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1536</v>
      </c>
      <c r="D22" s="31" t="s">
        <v>991</v>
      </c>
      <c r="E22" s="32" t="s">
        <v>138</v>
      </c>
      <c r="F22" s="33" t="s">
        <v>836</v>
      </c>
      <c r="G22" s="30" t="s">
        <v>569</v>
      </c>
      <c r="H22" s="34" t="s">
        <v>28</v>
      </c>
      <c r="I22" s="34">
        <v>6</v>
      </c>
      <c r="J22" s="34" t="s">
        <v>28</v>
      </c>
      <c r="K22" s="34">
        <v>6</v>
      </c>
      <c r="L22" s="42"/>
      <c r="M22" s="42"/>
      <c r="N22" s="42"/>
      <c r="O22" s="131"/>
      <c r="P22" s="36">
        <v>0</v>
      </c>
      <c r="Q22" s="37">
        <f t="shared" si="0"/>
        <v>1.8</v>
      </c>
      <c r="R22" s="38" t="str">
        <f t="shared" si="1"/>
        <v>F</v>
      </c>
      <c r="S22" s="39" t="str">
        <f t="shared" si="2"/>
        <v>Kém</v>
      </c>
      <c r="T22" s="40" t="str">
        <f t="shared" si="3"/>
        <v/>
      </c>
      <c r="U22" s="41" t="s">
        <v>1808</v>
      </c>
      <c r="V22" s="3"/>
      <c r="W22" s="28"/>
      <c r="X22" s="79" t="str">
        <f t="shared" si="4"/>
        <v>Học lại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1537</v>
      </c>
      <c r="D23" s="31" t="s">
        <v>1538</v>
      </c>
      <c r="E23" s="32" t="s">
        <v>425</v>
      </c>
      <c r="F23" s="33" t="s">
        <v>723</v>
      </c>
      <c r="G23" s="30" t="s">
        <v>276</v>
      </c>
      <c r="H23" s="34" t="s">
        <v>28</v>
      </c>
      <c r="I23" s="34">
        <v>7</v>
      </c>
      <c r="J23" s="34" t="s">
        <v>28</v>
      </c>
      <c r="K23" s="34">
        <v>8</v>
      </c>
      <c r="L23" s="42"/>
      <c r="M23" s="42"/>
      <c r="N23" s="42"/>
      <c r="O23" s="131"/>
      <c r="P23" s="36">
        <v>2.5</v>
      </c>
      <c r="Q23" s="37">
        <f t="shared" si="0"/>
        <v>4</v>
      </c>
      <c r="R23" s="38" t="str">
        <f t="shared" si="1"/>
        <v>D</v>
      </c>
      <c r="S23" s="39" t="str">
        <f t="shared" si="2"/>
        <v>Trung bình yếu</v>
      </c>
      <c r="T23" s="40" t="str">
        <f t="shared" si="3"/>
        <v/>
      </c>
      <c r="U23" s="41" t="s">
        <v>1808</v>
      </c>
      <c r="V23" s="3"/>
      <c r="W23" s="28"/>
      <c r="X23" s="79" t="str">
        <f t="shared" si="4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1539</v>
      </c>
      <c r="D24" s="31" t="s">
        <v>137</v>
      </c>
      <c r="E24" s="32" t="s">
        <v>1540</v>
      </c>
      <c r="F24" s="33" t="s">
        <v>382</v>
      </c>
      <c r="G24" s="30" t="s">
        <v>569</v>
      </c>
      <c r="H24" s="34" t="s">
        <v>28</v>
      </c>
      <c r="I24" s="34">
        <v>7</v>
      </c>
      <c r="J24" s="34" t="s">
        <v>28</v>
      </c>
      <c r="K24" s="34">
        <v>8</v>
      </c>
      <c r="L24" s="42"/>
      <c r="M24" s="42"/>
      <c r="N24" s="42"/>
      <c r="O24" s="131"/>
      <c r="P24" s="36">
        <v>1</v>
      </c>
      <c r="Q24" s="37">
        <f t="shared" si="0"/>
        <v>2.9</v>
      </c>
      <c r="R24" s="38" t="str">
        <f t="shared" si="1"/>
        <v>F</v>
      </c>
      <c r="S24" s="39" t="str">
        <f t="shared" si="2"/>
        <v>Kém</v>
      </c>
      <c r="T24" s="40" t="str">
        <f t="shared" si="3"/>
        <v/>
      </c>
      <c r="U24" s="41" t="s">
        <v>1808</v>
      </c>
      <c r="V24" s="3"/>
      <c r="W24" s="28"/>
      <c r="X24" s="79" t="str">
        <f t="shared" si="4"/>
        <v>Học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1541</v>
      </c>
      <c r="D25" s="31" t="s">
        <v>429</v>
      </c>
      <c r="E25" s="32" t="s">
        <v>151</v>
      </c>
      <c r="F25" s="33" t="s">
        <v>1491</v>
      </c>
      <c r="G25" s="30" t="s">
        <v>90</v>
      </c>
      <c r="H25" s="34" t="s">
        <v>28</v>
      </c>
      <c r="I25" s="34">
        <v>6</v>
      </c>
      <c r="J25" s="34" t="s">
        <v>28</v>
      </c>
      <c r="K25" s="34">
        <v>6</v>
      </c>
      <c r="L25" s="42"/>
      <c r="M25" s="42"/>
      <c r="N25" s="42"/>
      <c r="O25" s="131"/>
      <c r="P25" s="36">
        <v>0</v>
      </c>
      <c r="Q25" s="37">
        <f t="shared" si="0"/>
        <v>1.8</v>
      </c>
      <c r="R25" s="38" t="str">
        <f t="shared" si="1"/>
        <v>F</v>
      </c>
      <c r="S25" s="39" t="str">
        <f t="shared" si="2"/>
        <v>Kém</v>
      </c>
      <c r="T25" s="40" t="str">
        <f t="shared" si="3"/>
        <v/>
      </c>
      <c r="U25" s="41" t="s">
        <v>1808</v>
      </c>
      <c r="V25" s="3"/>
      <c r="W25" s="28"/>
      <c r="X25" s="79" t="str">
        <f t="shared" si="4"/>
        <v>Học lại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1542</v>
      </c>
      <c r="D26" s="31" t="s">
        <v>394</v>
      </c>
      <c r="E26" s="32" t="s">
        <v>151</v>
      </c>
      <c r="F26" s="33" t="s">
        <v>488</v>
      </c>
      <c r="G26" s="30" t="s">
        <v>90</v>
      </c>
      <c r="H26" s="34" t="s">
        <v>28</v>
      </c>
      <c r="I26" s="34">
        <v>1</v>
      </c>
      <c r="J26" s="34" t="s">
        <v>28</v>
      </c>
      <c r="K26" s="34">
        <v>5</v>
      </c>
      <c r="L26" s="42"/>
      <c r="M26" s="42"/>
      <c r="N26" s="42"/>
      <c r="O26" s="131"/>
      <c r="P26" s="36">
        <v>0</v>
      </c>
      <c r="Q26" s="37">
        <f t="shared" si="0"/>
        <v>0.7</v>
      </c>
      <c r="R26" s="38" t="str">
        <f t="shared" si="1"/>
        <v>F</v>
      </c>
      <c r="S26" s="39" t="str">
        <f t="shared" si="2"/>
        <v>Kém</v>
      </c>
      <c r="T26" s="40" t="str">
        <f t="shared" si="3"/>
        <v/>
      </c>
      <c r="U26" s="41" t="s">
        <v>1808</v>
      </c>
      <c r="V26" s="3"/>
      <c r="W26" s="28"/>
      <c r="X26" s="79" t="str">
        <f t="shared" si="4"/>
        <v>Học lại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1543</v>
      </c>
      <c r="D27" s="31" t="s">
        <v>1544</v>
      </c>
      <c r="E27" s="32" t="s">
        <v>434</v>
      </c>
      <c r="F27" s="33" t="s">
        <v>280</v>
      </c>
      <c r="G27" s="30" t="s">
        <v>105</v>
      </c>
      <c r="H27" s="34" t="s">
        <v>28</v>
      </c>
      <c r="I27" s="34">
        <v>9</v>
      </c>
      <c r="J27" s="34" t="s">
        <v>28</v>
      </c>
      <c r="K27" s="34">
        <v>10</v>
      </c>
      <c r="L27" s="42"/>
      <c r="M27" s="42"/>
      <c r="N27" s="42"/>
      <c r="O27" s="131"/>
      <c r="P27" s="36">
        <v>5</v>
      </c>
      <c r="Q27" s="37">
        <f t="shared" si="0"/>
        <v>6.3</v>
      </c>
      <c r="R27" s="38" t="str">
        <f t="shared" si="1"/>
        <v>C</v>
      </c>
      <c r="S27" s="39" t="str">
        <f t="shared" si="2"/>
        <v>Trung bình</v>
      </c>
      <c r="T27" s="40" t="str">
        <f t="shared" si="3"/>
        <v/>
      </c>
      <c r="U27" s="41" t="s">
        <v>1808</v>
      </c>
      <c r="V27" s="3"/>
      <c r="W27" s="28"/>
      <c r="X27" s="79" t="str">
        <f t="shared" si="4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1545</v>
      </c>
      <c r="D28" s="31" t="s">
        <v>137</v>
      </c>
      <c r="E28" s="32" t="s">
        <v>439</v>
      </c>
      <c r="F28" s="33" t="s">
        <v>959</v>
      </c>
      <c r="G28" s="30" t="s">
        <v>276</v>
      </c>
      <c r="H28" s="34" t="s">
        <v>28</v>
      </c>
      <c r="I28" s="34">
        <v>6</v>
      </c>
      <c r="J28" s="34" t="s">
        <v>28</v>
      </c>
      <c r="K28" s="34">
        <v>6</v>
      </c>
      <c r="L28" s="42"/>
      <c r="M28" s="42"/>
      <c r="N28" s="42"/>
      <c r="O28" s="131"/>
      <c r="P28" s="36">
        <v>5</v>
      </c>
      <c r="Q28" s="37">
        <f t="shared" si="0"/>
        <v>5.3</v>
      </c>
      <c r="R28" s="38" t="str">
        <f t="shared" si="1"/>
        <v>D+</v>
      </c>
      <c r="S28" s="39" t="str">
        <f t="shared" si="2"/>
        <v>Trung bình yếu</v>
      </c>
      <c r="T28" s="40" t="str">
        <f t="shared" si="3"/>
        <v/>
      </c>
      <c r="U28" s="41" t="s">
        <v>1808</v>
      </c>
      <c r="V28" s="3"/>
      <c r="W28" s="28"/>
      <c r="X28" s="79" t="str">
        <f t="shared" si="4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1546</v>
      </c>
      <c r="D29" s="31" t="s">
        <v>524</v>
      </c>
      <c r="E29" s="32" t="s">
        <v>439</v>
      </c>
      <c r="F29" s="33" t="s">
        <v>320</v>
      </c>
      <c r="G29" s="30" t="s">
        <v>72</v>
      </c>
      <c r="H29" s="34" t="s">
        <v>28</v>
      </c>
      <c r="I29" s="34">
        <v>6</v>
      </c>
      <c r="J29" s="34" t="s">
        <v>28</v>
      </c>
      <c r="K29" s="34">
        <v>7</v>
      </c>
      <c r="L29" s="42"/>
      <c r="M29" s="42"/>
      <c r="N29" s="42"/>
      <c r="O29" s="131"/>
      <c r="P29" s="36">
        <v>0</v>
      </c>
      <c r="Q29" s="37">
        <f t="shared" si="0"/>
        <v>1.9</v>
      </c>
      <c r="R29" s="38" t="str">
        <f t="shared" si="1"/>
        <v>F</v>
      </c>
      <c r="S29" s="39" t="str">
        <f t="shared" si="2"/>
        <v>Kém</v>
      </c>
      <c r="T29" s="40" t="str">
        <f t="shared" si="3"/>
        <v/>
      </c>
      <c r="U29" s="41" t="s">
        <v>1808</v>
      </c>
      <c r="V29" s="3"/>
      <c r="W29" s="28"/>
      <c r="X29" s="79" t="str">
        <f t="shared" si="4"/>
        <v>Học lại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1547</v>
      </c>
      <c r="D30" s="31" t="s">
        <v>1548</v>
      </c>
      <c r="E30" s="32" t="s">
        <v>156</v>
      </c>
      <c r="F30" s="33" t="s">
        <v>1549</v>
      </c>
      <c r="G30" s="30" t="s">
        <v>55</v>
      </c>
      <c r="H30" s="34" t="s">
        <v>28</v>
      </c>
      <c r="I30" s="34">
        <v>6</v>
      </c>
      <c r="J30" s="34" t="s">
        <v>28</v>
      </c>
      <c r="K30" s="34">
        <v>6</v>
      </c>
      <c r="L30" s="42"/>
      <c r="M30" s="42"/>
      <c r="N30" s="42"/>
      <c r="O30" s="131"/>
      <c r="P30" s="36">
        <v>5</v>
      </c>
      <c r="Q30" s="37">
        <f t="shared" si="0"/>
        <v>5.3</v>
      </c>
      <c r="R30" s="38" t="str">
        <f t="shared" si="1"/>
        <v>D+</v>
      </c>
      <c r="S30" s="39" t="str">
        <f t="shared" si="2"/>
        <v>Trung bình yếu</v>
      </c>
      <c r="T30" s="40" t="str">
        <f t="shared" si="3"/>
        <v/>
      </c>
      <c r="U30" s="41" t="s">
        <v>1808</v>
      </c>
      <c r="V30" s="3"/>
      <c r="W30" s="28"/>
      <c r="X30" s="79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1550</v>
      </c>
      <c r="D31" s="31" t="s">
        <v>77</v>
      </c>
      <c r="E31" s="32" t="s">
        <v>620</v>
      </c>
      <c r="F31" s="33" t="s">
        <v>1409</v>
      </c>
      <c r="G31" s="30" t="s">
        <v>55</v>
      </c>
      <c r="H31" s="34" t="s">
        <v>28</v>
      </c>
      <c r="I31" s="34">
        <v>5</v>
      </c>
      <c r="J31" s="34" t="s">
        <v>28</v>
      </c>
      <c r="K31" s="34">
        <v>6</v>
      </c>
      <c r="L31" s="42"/>
      <c r="M31" s="42"/>
      <c r="N31" s="42"/>
      <c r="O31" s="131"/>
      <c r="P31" s="36">
        <v>5</v>
      </c>
      <c r="Q31" s="37">
        <f t="shared" si="0"/>
        <v>5.0999999999999996</v>
      </c>
      <c r="R31" s="38" t="str">
        <f t="shared" si="1"/>
        <v>D+</v>
      </c>
      <c r="S31" s="39" t="str">
        <f t="shared" si="2"/>
        <v>Trung bình yếu</v>
      </c>
      <c r="T31" s="40" t="str">
        <f t="shared" si="3"/>
        <v/>
      </c>
      <c r="U31" s="41" t="s">
        <v>1808</v>
      </c>
      <c r="V31" s="3"/>
      <c r="W31" s="28"/>
      <c r="X31" s="79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1551</v>
      </c>
      <c r="D32" s="31" t="s">
        <v>77</v>
      </c>
      <c r="E32" s="32" t="s">
        <v>1552</v>
      </c>
      <c r="F32" s="33" t="s">
        <v>1553</v>
      </c>
      <c r="G32" s="30" t="s">
        <v>569</v>
      </c>
      <c r="H32" s="34" t="s">
        <v>28</v>
      </c>
      <c r="I32" s="34">
        <v>8</v>
      </c>
      <c r="J32" s="34" t="s">
        <v>28</v>
      </c>
      <c r="K32" s="34">
        <v>10</v>
      </c>
      <c r="L32" s="42"/>
      <c r="M32" s="42"/>
      <c r="N32" s="42"/>
      <c r="O32" s="131"/>
      <c r="P32" s="36">
        <v>2</v>
      </c>
      <c r="Q32" s="37">
        <f t="shared" si="0"/>
        <v>4</v>
      </c>
      <c r="R32" s="38" t="str">
        <f t="shared" si="1"/>
        <v>D</v>
      </c>
      <c r="S32" s="39" t="str">
        <f t="shared" si="2"/>
        <v>Trung bình yếu</v>
      </c>
      <c r="T32" s="40" t="str">
        <f t="shared" si="3"/>
        <v/>
      </c>
      <c r="U32" s="41" t="s">
        <v>1808</v>
      </c>
      <c r="V32" s="3"/>
      <c r="W32" s="28"/>
      <c r="X32" s="79" t="str">
        <f t="shared" si="4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1554</v>
      </c>
      <c r="D33" s="31" t="s">
        <v>1555</v>
      </c>
      <c r="E33" s="32" t="s">
        <v>1556</v>
      </c>
      <c r="F33" s="33" t="s">
        <v>1557</v>
      </c>
      <c r="G33" s="30" t="s">
        <v>262</v>
      </c>
      <c r="H33" s="34" t="s">
        <v>28</v>
      </c>
      <c r="I33" s="34">
        <v>7</v>
      </c>
      <c r="J33" s="34" t="s">
        <v>28</v>
      </c>
      <c r="K33" s="34">
        <v>7</v>
      </c>
      <c r="L33" s="42"/>
      <c r="M33" s="42"/>
      <c r="N33" s="42"/>
      <c r="O33" s="131"/>
      <c r="P33" s="36">
        <v>6</v>
      </c>
      <c r="Q33" s="37">
        <f t="shared" si="0"/>
        <v>6.3</v>
      </c>
      <c r="R33" s="38" t="str">
        <f t="shared" si="1"/>
        <v>C</v>
      </c>
      <c r="S33" s="39" t="str">
        <f t="shared" si="2"/>
        <v>Trung bình</v>
      </c>
      <c r="T33" s="40" t="str">
        <f t="shared" si="3"/>
        <v/>
      </c>
      <c r="U33" s="41" t="s">
        <v>1808</v>
      </c>
      <c r="V33" s="3"/>
      <c r="W33" s="28"/>
      <c r="X33" s="79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1558</v>
      </c>
      <c r="D34" s="31" t="s">
        <v>808</v>
      </c>
      <c r="E34" s="32" t="s">
        <v>190</v>
      </c>
      <c r="F34" s="33" t="s">
        <v>453</v>
      </c>
      <c r="G34" s="30" t="s">
        <v>262</v>
      </c>
      <c r="H34" s="34" t="s">
        <v>28</v>
      </c>
      <c r="I34" s="34">
        <v>6</v>
      </c>
      <c r="J34" s="34" t="s">
        <v>28</v>
      </c>
      <c r="K34" s="34">
        <v>6</v>
      </c>
      <c r="L34" s="42"/>
      <c r="M34" s="42"/>
      <c r="N34" s="42"/>
      <c r="O34" s="131"/>
      <c r="P34" s="36">
        <v>0</v>
      </c>
      <c r="Q34" s="37">
        <f t="shared" si="0"/>
        <v>1.8</v>
      </c>
      <c r="R34" s="38" t="str">
        <f t="shared" si="1"/>
        <v>F</v>
      </c>
      <c r="S34" s="39" t="str">
        <f t="shared" si="2"/>
        <v>Kém</v>
      </c>
      <c r="T34" s="40" t="str">
        <f t="shared" si="3"/>
        <v/>
      </c>
      <c r="U34" s="41" t="s">
        <v>1808</v>
      </c>
      <c r="V34" s="3"/>
      <c r="W34" s="28"/>
      <c r="X34" s="79" t="str">
        <f t="shared" si="4"/>
        <v>Học lại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1559</v>
      </c>
      <c r="D35" s="31" t="s">
        <v>864</v>
      </c>
      <c r="E35" s="32" t="s">
        <v>194</v>
      </c>
      <c r="F35" s="33" t="s">
        <v>625</v>
      </c>
      <c r="G35" s="30" t="s">
        <v>272</v>
      </c>
      <c r="H35" s="34" t="s">
        <v>28</v>
      </c>
      <c r="I35" s="34">
        <v>9</v>
      </c>
      <c r="J35" s="34" t="s">
        <v>28</v>
      </c>
      <c r="K35" s="34">
        <v>9</v>
      </c>
      <c r="L35" s="42"/>
      <c r="M35" s="42"/>
      <c r="N35" s="42"/>
      <c r="O35" s="131"/>
      <c r="P35" s="36">
        <v>8</v>
      </c>
      <c r="Q35" s="37">
        <f t="shared" si="0"/>
        <v>8.3000000000000007</v>
      </c>
      <c r="R35" s="38" t="str">
        <f t="shared" si="1"/>
        <v>B+</v>
      </c>
      <c r="S35" s="39" t="str">
        <f t="shared" si="2"/>
        <v>Khá</v>
      </c>
      <c r="T35" s="40" t="str">
        <f t="shared" si="3"/>
        <v/>
      </c>
      <c r="U35" s="41" t="s">
        <v>1808</v>
      </c>
      <c r="V35" s="3"/>
      <c r="W35" s="28"/>
      <c r="X35" s="79" t="str">
        <f t="shared" si="4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1560</v>
      </c>
      <c r="D36" s="31" t="s">
        <v>1528</v>
      </c>
      <c r="E36" s="32" t="s">
        <v>194</v>
      </c>
      <c r="F36" s="33" t="s">
        <v>142</v>
      </c>
      <c r="G36" s="30" t="s">
        <v>59</v>
      </c>
      <c r="H36" s="34" t="s">
        <v>28</v>
      </c>
      <c r="I36" s="34">
        <v>8</v>
      </c>
      <c r="J36" s="34" t="s">
        <v>28</v>
      </c>
      <c r="K36" s="34">
        <v>8</v>
      </c>
      <c r="L36" s="42"/>
      <c r="M36" s="42"/>
      <c r="N36" s="42"/>
      <c r="O36" s="131"/>
      <c r="P36" s="36">
        <v>5</v>
      </c>
      <c r="Q36" s="37">
        <f t="shared" si="0"/>
        <v>5.9</v>
      </c>
      <c r="R36" s="38" t="str">
        <f t="shared" si="1"/>
        <v>C</v>
      </c>
      <c r="S36" s="39" t="str">
        <f t="shared" si="2"/>
        <v>Trung bình</v>
      </c>
      <c r="T36" s="40" t="str">
        <f t="shared" si="3"/>
        <v/>
      </c>
      <c r="U36" s="41" t="s">
        <v>1808</v>
      </c>
      <c r="V36" s="3"/>
      <c r="W36" s="28"/>
      <c r="X36" s="79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1561</v>
      </c>
      <c r="D37" s="31" t="s">
        <v>126</v>
      </c>
      <c r="E37" s="32" t="s">
        <v>1562</v>
      </c>
      <c r="F37" s="33" t="s">
        <v>1563</v>
      </c>
      <c r="G37" s="30" t="s">
        <v>262</v>
      </c>
      <c r="H37" s="34" t="s">
        <v>28</v>
      </c>
      <c r="I37" s="34">
        <v>7</v>
      </c>
      <c r="J37" s="34" t="s">
        <v>28</v>
      </c>
      <c r="K37" s="34">
        <v>8</v>
      </c>
      <c r="L37" s="42"/>
      <c r="M37" s="42"/>
      <c r="N37" s="42"/>
      <c r="O37" s="131"/>
      <c r="P37" s="36">
        <v>0</v>
      </c>
      <c r="Q37" s="37">
        <f t="shared" si="0"/>
        <v>2.2000000000000002</v>
      </c>
      <c r="R37" s="38" t="str">
        <f t="shared" si="1"/>
        <v>F</v>
      </c>
      <c r="S37" s="39" t="str">
        <f t="shared" si="2"/>
        <v>Kém</v>
      </c>
      <c r="T37" s="40" t="str">
        <f t="shared" si="3"/>
        <v/>
      </c>
      <c r="U37" s="41" t="s">
        <v>1808</v>
      </c>
      <c r="V37" s="3"/>
      <c r="W37" s="28"/>
      <c r="X37" s="79" t="str">
        <f t="shared" si="4"/>
        <v>Học lại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1564</v>
      </c>
      <c r="D38" s="31" t="s">
        <v>394</v>
      </c>
      <c r="E38" s="32" t="s">
        <v>1565</v>
      </c>
      <c r="F38" s="33" t="s">
        <v>1566</v>
      </c>
      <c r="G38" s="30" t="s">
        <v>63</v>
      </c>
      <c r="H38" s="34" t="s">
        <v>28</v>
      </c>
      <c r="I38" s="34">
        <v>2</v>
      </c>
      <c r="J38" s="34" t="s">
        <v>28</v>
      </c>
      <c r="K38" s="34">
        <v>5</v>
      </c>
      <c r="L38" s="42"/>
      <c r="M38" s="42"/>
      <c r="N38" s="42"/>
      <c r="O38" s="131"/>
      <c r="P38" s="36">
        <v>0</v>
      </c>
      <c r="Q38" s="37">
        <f t="shared" si="0"/>
        <v>0.9</v>
      </c>
      <c r="R38" s="38" t="str">
        <f t="shared" si="1"/>
        <v>F</v>
      </c>
      <c r="S38" s="39" t="str">
        <f t="shared" si="2"/>
        <v>Kém</v>
      </c>
      <c r="T38" s="40" t="str">
        <f t="shared" si="3"/>
        <v/>
      </c>
      <c r="U38" s="41" t="s">
        <v>1808</v>
      </c>
      <c r="V38" s="3"/>
      <c r="W38" s="28"/>
      <c r="X38" s="79" t="str">
        <f t="shared" si="4"/>
        <v>Học lại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1567</v>
      </c>
      <c r="D39" s="31" t="s">
        <v>1568</v>
      </c>
      <c r="E39" s="32" t="s">
        <v>198</v>
      </c>
      <c r="F39" s="33" t="s">
        <v>328</v>
      </c>
      <c r="G39" s="30" t="s">
        <v>569</v>
      </c>
      <c r="H39" s="34" t="s">
        <v>28</v>
      </c>
      <c r="I39" s="34">
        <v>6</v>
      </c>
      <c r="J39" s="34" t="s">
        <v>28</v>
      </c>
      <c r="K39" s="34">
        <v>6</v>
      </c>
      <c r="L39" s="42"/>
      <c r="M39" s="42"/>
      <c r="N39" s="42"/>
      <c r="O39" s="131"/>
      <c r="P39" s="36">
        <v>1</v>
      </c>
      <c r="Q39" s="37">
        <f t="shared" si="0"/>
        <v>2.5</v>
      </c>
      <c r="R39" s="38" t="str">
        <f t="shared" si="1"/>
        <v>F</v>
      </c>
      <c r="S39" s="39" t="str">
        <f t="shared" si="2"/>
        <v>Kém</v>
      </c>
      <c r="T39" s="40" t="str">
        <f t="shared" si="3"/>
        <v/>
      </c>
      <c r="U39" s="41" t="s">
        <v>1808</v>
      </c>
      <c r="V39" s="3"/>
      <c r="W39" s="28"/>
      <c r="X39" s="79" t="str">
        <f t="shared" si="4"/>
        <v>Học lại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1569</v>
      </c>
      <c r="D40" s="31" t="s">
        <v>856</v>
      </c>
      <c r="E40" s="32" t="s">
        <v>198</v>
      </c>
      <c r="F40" s="33" t="s">
        <v>457</v>
      </c>
      <c r="G40" s="30" t="s">
        <v>55</v>
      </c>
      <c r="H40" s="34" t="s">
        <v>28</v>
      </c>
      <c r="I40" s="34">
        <v>7</v>
      </c>
      <c r="J40" s="34" t="s">
        <v>28</v>
      </c>
      <c r="K40" s="34">
        <v>8</v>
      </c>
      <c r="L40" s="42"/>
      <c r="M40" s="42"/>
      <c r="N40" s="42"/>
      <c r="O40" s="131"/>
      <c r="P40" s="36">
        <v>4.5</v>
      </c>
      <c r="Q40" s="37">
        <f t="shared" si="0"/>
        <v>5.4</v>
      </c>
      <c r="R40" s="38" t="str">
        <f t="shared" si="1"/>
        <v>D+</v>
      </c>
      <c r="S40" s="39" t="str">
        <f t="shared" si="2"/>
        <v>Trung bình yếu</v>
      </c>
      <c r="T40" s="40" t="str">
        <f t="shared" si="3"/>
        <v/>
      </c>
      <c r="U40" s="41" t="s">
        <v>1808</v>
      </c>
      <c r="V40" s="3"/>
      <c r="W40" s="28"/>
      <c r="X40" s="79" t="str">
        <f t="shared" si="4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1570</v>
      </c>
      <c r="D41" s="31" t="s">
        <v>1571</v>
      </c>
      <c r="E41" s="32" t="s">
        <v>198</v>
      </c>
      <c r="F41" s="33" t="s">
        <v>1572</v>
      </c>
      <c r="G41" s="30" t="s">
        <v>72</v>
      </c>
      <c r="H41" s="34" t="s">
        <v>28</v>
      </c>
      <c r="I41" s="34">
        <v>9</v>
      </c>
      <c r="J41" s="34" t="s">
        <v>28</v>
      </c>
      <c r="K41" s="34">
        <v>9</v>
      </c>
      <c r="L41" s="42"/>
      <c r="M41" s="42"/>
      <c r="N41" s="42"/>
      <c r="O41" s="131"/>
      <c r="P41" s="36">
        <v>6.5</v>
      </c>
      <c r="Q41" s="37">
        <f t="shared" si="0"/>
        <v>7.3</v>
      </c>
      <c r="R41" s="38" t="str">
        <f t="shared" si="1"/>
        <v>B</v>
      </c>
      <c r="S41" s="39" t="str">
        <f t="shared" si="2"/>
        <v>Khá</v>
      </c>
      <c r="T41" s="40" t="str">
        <f t="shared" si="3"/>
        <v/>
      </c>
      <c r="U41" s="41" t="s">
        <v>1808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1573</v>
      </c>
      <c r="D42" s="31" t="s">
        <v>524</v>
      </c>
      <c r="E42" s="32" t="s">
        <v>198</v>
      </c>
      <c r="F42" s="33" t="s">
        <v>1574</v>
      </c>
      <c r="G42" s="30" t="s">
        <v>67</v>
      </c>
      <c r="H42" s="34" t="s">
        <v>28</v>
      </c>
      <c r="I42" s="34">
        <v>0</v>
      </c>
      <c r="J42" s="34" t="s">
        <v>28</v>
      </c>
      <c r="K42" s="34">
        <v>0</v>
      </c>
      <c r="L42" s="42"/>
      <c r="M42" s="42"/>
      <c r="N42" s="42"/>
      <c r="O42" s="131"/>
      <c r="P42" s="36" t="s">
        <v>2326</v>
      </c>
      <c r="Q42" s="37">
        <f t="shared" ref="Q42:Q73" si="5">ROUND(SUMPRODUCT(H42:P42,$H$9:$P$9)/100,1)</f>
        <v>0</v>
      </c>
      <c r="R42" s="38" t="str">
        <f t="shared" ref="R42:R78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9" t="str">
        <f t="shared" ref="S42:S78" si="7">IF($Q42&lt;4,"Kém",IF(AND($Q42&gt;=4,$Q42&lt;=5.4),"Trung bình yếu",IF(AND($Q42&gt;=5.5,$Q42&lt;=6.9),"Trung bình",IF(AND($Q42&gt;=7,$Q42&lt;=8.4),"Khá",IF(AND($Q42&gt;=8.5,$Q42&lt;=10),"Giỏi","")))))</f>
        <v>Kém</v>
      </c>
      <c r="T42" s="40" t="str">
        <f t="shared" ref="T42:T78" si="8">+IF(OR($H42=0,$I42=0,$J42=0,$K42=0),"Không đủ ĐKDT","")</f>
        <v>Không đủ ĐKDT</v>
      </c>
      <c r="U42" s="41" t="s">
        <v>1808</v>
      </c>
      <c r="V42" s="3"/>
      <c r="W42" s="28"/>
      <c r="X42" s="79" t="str">
        <f t="shared" ref="X42:X7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1575</v>
      </c>
      <c r="D43" s="31" t="s">
        <v>409</v>
      </c>
      <c r="E43" s="32" t="s">
        <v>209</v>
      </c>
      <c r="F43" s="33" t="s">
        <v>1576</v>
      </c>
      <c r="G43" s="30" t="s">
        <v>63</v>
      </c>
      <c r="H43" s="34" t="s">
        <v>28</v>
      </c>
      <c r="I43" s="34">
        <v>0</v>
      </c>
      <c r="J43" s="34" t="s">
        <v>28</v>
      </c>
      <c r="K43" s="34">
        <v>0</v>
      </c>
      <c r="L43" s="42"/>
      <c r="M43" s="42"/>
      <c r="N43" s="42"/>
      <c r="O43" s="131"/>
      <c r="P43" s="36" t="s">
        <v>2326</v>
      </c>
      <c r="Q43" s="37">
        <f t="shared" si="5"/>
        <v>0</v>
      </c>
      <c r="R43" s="38" t="str">
        <f t="shared" si="6"/>
        <v>F</v>
      </c>
      <c r="S43" s="39" t="str">
        <f t="shared" si="7"/>
        <v>Kém</v>
      </c>
      <c r="T43" s="40" t="str">
        <f t="shared" si="8"/>
        <v>Không đủ ĐKDT</v>
      </c>
      <c r="U43" s="41" t="s">
        <v>1808</v>
      </c>
      <c r="V43" s="3"/>
      <c r="W43" s="28"/>
      <c r="X43" s="79" t="str">
        <f t="shared" si="9"/>
        <v>Học lại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1577</v>
      </c>
      <c r="D44" s="31" t="s">
        <v>1578</v>
      </c>
      <c r="E44" s="32" t="s">
        <v>209</v>
      </c>
      <c r="F44" s="33" t="s">
        <v>446</v>
      </c>
      <c r="G44" s="30" t="s">
        <v>276</v>
      </c>
      <c r="H44" s="34" t="s">
        <v>28</v>
      </c>
      <c r="I44" s="34">
        <v>7</v>
      </c>
      <c r="J44" s="34" t="s">
        <v>28</v>
      </c>
      <c r="K44" s="34">
        <v>8</v>
      </c>
      <c r="L44" s="42"/>
      <c r="M44" s="42"/>
      <c r="N44" s="42"/>
      <c r="O44" s="131"/>
      <c r="P44" s="36">
        <v>1.5</v>
      </c>
      <c r="Q44" s="37">
        <f t="shared" si="5"/>
        <v>3.3</v>
      </c>
      <c r="R44" s="38" t="str">
        <f t="shared" si="6"/>
        <v>F</v>
      </c>
      <c r="S44" s="39" t="str">
        <f t="shared" si="7"/>
        <v>Kém</v>
      </c>
      <c r="T44" s="40" t="str">
        <f t="shared" si="8"/>
        <v/>
      </c>
      <c r="U44" s="41" t="s">
        <v>1808</v>
      </c>
      <c r="V44" s="3"/>
      <c r="W44" s="28"/>
      <c r="X44" s="79" t="str">
        <f t="shared" si="9"/>
        <v>Học lại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1579</v>
      </c>
      <c r="D45" s="31" t="s">
        <v>302</v>
      </c>
      <c r="E45" s="32" t="s">
        <v>1032</v>
      </c>
      <c r="F45" s="33" t="s">
        <v>1580</v>
      </c>
      <c r="G45" s="30" t="s">
        <v>72</v>
      </c>
      <c r="H45" s="34" t="s">
        <v>28</v>
      </c>
      <c r="I45" s="34">
        <v>7</v>
      </c>
      <c r="J45" s="34" t="s">
        <v>28</v>
      </c>
      <c r="K45" s="34">
        <v>8</v>
      </c>
      <c r="L45" s="42"/>
      <c r="M45" s="42"/>
      <c r="N45" s="42"/>
      <c r="O45" s="131"/>
      <c r="P45" s="36">
        <v>6.5</v>
      </c>
      <c r="Q45" s="37">
        <f t="shared" si="5"/>
        <v>6.8</v>
      </c>
      <c r="R45" s="38" t="str">
        <f t="shared" si="6"/>
        <v>C+</v>
      </c>
      <c r="S45" s="39" t="str">
        <f t="shared" si="7"/>
        <v>Trung bình</v>
      </c>
      <c r="T45" s="40" t="str">
        <f t="shared" si="8"/>
        <v/>
      </c>
      <c r="U45" s="41" t="s">
        <v>1646</v>
      </c>
      <c r="V45" s="3"/>
      <c r="W45" s="28"/>
      <c r="X45" s="79" t="str">
        <f t="shared" si="9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1581</v>
      </c>
      <c r="D46" s="31" t="s">
        <v>808</v>
      </c>
      <c r="E46" s="32" t="s">
        <v>217</v>
      </c>
      <c r="F46" s="33" t="s">
        <v>435</v>
      </c>
      <c r="G46" s="30" t="s">
        <v>569</v>
      </c>
      <c r="H46" s="34" t="s">
        <v>28</v>
      </c>
      <c r="I46" s="34">
        <v>8</v>
      </c>
      <c r="J46" s="34" t="s">
        <v>28</v>
      </c>
      <c r="K46" s="34">
        <v>8</v>
      </c>
      <c r="L46" s="42"/>
      <c r="M46" s="42"/>
      <c r="N46" s="42"/>
      <c r="O46" s="131"/>
      <c r="P46" s="36">
        <v>8</v>
      </c>
      <c r="Q46" s="37">
        <f t="shared" si="5"/>
        <v>8</v>
      </c>
      <c r="R46" s="38" t="str">
        <f t="shared" si="6"/>
        <v>B+</v>
      </c>
      <c r="S46" s="39" t="str">
        <f t="shared" si="7"/>
        <v>Khá</v>
      </c>
      <c r="T46" s="40" t="str">
        <f t="shared" si="8"/>
        <v/>
      </c>
      <c r="U46" s="41" t="s">
        <v>1646</v>
      </c>
      <c r="V46" s="3"/>
      <c r="W46" s="28"/>
      <c r="X46" s="79" t="str">
        <f t="shared" si="9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1582</v>
      </c>
      <c r="D47" s="31" t="s">
        <v>1036</v>
      </c>
      <c r="E47" s="32" t="s">
        <v>872</v>
      </c>
      <c r="F47" s="33" t="s">
        <v>1583</v>
      </c>
      <c r="G47" s="30" t="s">
        <v>272</v>
      </c>
      <c r="H47" s="34" t="s">
        <v>28</v>
      </c>
      <c r="I47" s="34">
        <v>9</v>
      </c>
      <c r="J47" s="34" t="s">
        <v>28</v>
      </c>
      <c r="K47" s="34">
        <v>10</v>
      </c>
      <c r="L47" s="42"/>
      <c r="M47" s="42"/>
      <c r="N47" s="42"/>
      <c r="O47" s="131"/>
      <c r="P47" s="36">
        <v>4</v>
      </c>
      <c r="Q47" s="37">
        <f t="shared" si="5"/>
        <v>5.6</v>
      </c>
      <c r="R47" s="38" t="str">
        <f t="shared" si="6"/>
        <v>C</v>
      </c>
      <c r="S47" s="39" t="str">
        <f t="shared" si="7"/>
        <v>Trung bình</v>
      </c>
      <c r="T47" s="40" t="str">
        <f t="shared" si="8"/>
        <v/>
      </c>
      <c r="U47" s="41" t="s">
        <v>1646</v>
      </c>
      <c r="V47" s="3"/>
      <c r="W47" s="28"/>
      <c r="X47" s="79" t="str">
        <f t="shared" si="9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1584</v>
      </c>
      <c r="D48" s="31" t="s">
        <v>1340</v>
      </c>
      <c r="E48" s="32" t="s">
        <v>1585</v>
      </c>
      <c r="F48" s="33" t="s">
        <v>625</v>
      </c>
      <c r="G48" s="30" t="s">
        <v>72</v>
      </c>
      <c r="H48" s="34" t="s">
        <v>28</v>
      </c>
      <c r="I48" s="34">
        <v>9</v>
      </c>
      <c r="J48" s="34" t="s">
        <v>28</v>
      </c>
      <c r="K48" s="34">
        <v>9</v>
      </c>
      <c r="L48" s="42"/>
      <c r="M48" s="42"/>
      <c r="N48" s="42"/>
      <c r="O48" s="131"/>
      <c r="P48" s="36">
        <v>3</v>
      </c>
      <c r="Q48" s="37">
        <f t="shared" si="5"/>
        <v>4.8</v>
      </c>
      <c r="R48" s="38" t="str">
        <f t="shared" si="6"/>
        <v>D</v>
      </c>
      <c r="S48" s="39" t="str">
        <f t="shared" si="7"/>
        <v>Trung bình yếu</v>
      </c>
      <c r="T48" s="40" t="str">
        <f t="shared" si="8"/>
        <v/>
      </c>
      <c r="U48" s="41" t="s">
        <v>1646</v>
      </c>
      <c r="V48" s="3"/>
      <c r="W48" s="28"/>
      <c r="X48" s="79" t="str">
        <f t="shared" si="9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1586</v>
      </c>
      <c r="D49" s="31" t="s">
        <v>490</v>
      </c>
      <c r="E49" s="32" t="s">
        <v>232</v>
      </c>
      <c r="F49" s="33" t="s">
        <v>1587</v>
      </c>
      <c r="G49" s="30" t="s">
        <v>105</v>
      </c>
      <c r="H49" s="34" t="s">
        <v>28</v>
      </c>
      <c r="I49" s="34">
        <v>6</v>
      </c>
      <c r="J49" s="34" t="s">
        <v>28</v>
      </c>
      <c r="K49" s="34">
        <v>6</v>
      </c>
      <c r="L49" s="42"/>
      <c r="M49" s="42"/>
      <c r="N49" s="42"/>
      <c r="O49" s="131"/>
      <c r="P49" s="36">
        <v>2</v>
      </c>
      <c r="Q49" s="37">
        <f t="shared" si="5"/>
        <v>3.2</v>
      </c>
      <c r="R49" s="38" t="str">
        <f t="shared" si="6"/>
        <v>F</v>
      </c>
      <c r="S49" s="39" t="str">
        <f t="shared" si="7"/>
        <v>Kém</v>
      </c>
      <c r="T49" s="40" t="str">
        <f t="shared" si="8"/>
        <v/>
      </c>
      <c r="U49" s="41" t="s">
        <v>1646</v>
      </c>
      <c r="V49" s="3"/>
      <c r="W49" s="28"/>
      <c r="X49" s="79" t="str">
        <f t="shared" si="9"/>
        <v>Học lại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1588</v>
      </c>
      <c r="D50" s="31" t="s">
        <v>77</v>
      </c>
      <c r="E50" s="32" t="s">
        <v>232</v>
      </c>
      <c r="F50" s="33" t="s">
        <v>427</v>
      </c>
      <c r="G50" s="30" t="s">
        <v>569</v>
      </c>
      <c r="H50" s="34" t="s">
        <v>28</v>
      </c>
      <c r="I50" s="34">
        <v>6</v>
      </c>
      <c r="J50" s="34" t="s">
        <v>28</v>
      </c>
      <c r="K50" s="34">
        <v>7</v>
      </c>
      <c r="L50" s="42"/>
      <c r="M50" s="42"/>
      <c r="N50" s="42"/>
      <c r="O50" s="131"/>
      <c r="P50" s="36">
        <v>5</v>
      </c>
      <c r="Q50" s="37">
        <f t="shared" si="5"/>
        <v>5.4</v>
      </c>
      <c r="R50" s="38" t="str">
        <f t="shared" si="6"/>
        <v>D+</v>
      </c>
      <c r="S50" s="39" t="str">
        <f t="shared" si="7"/>
        <v>Trung bình yếu</v>
      </c>
      <c r="T50" s="40" t="str">
        <f t="shared" si="8"/>
        <v/>
      </c>
      <c r="U50" s="41" t="s">
        <v>1646</v>
      </c>
      <c r="V50" s="3"/>
      <c r="W50" s="28"/>
      <c r="X50" s="79" t="str">
        <f t="shared" si="9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1589</v>
      </c>
      <c r="D51" s="31" t="s">
        <v>594</v>
      </c>
      <c r="E51" s="32" t="s">
        <v>679</v>
      </c>
      <c r="F51" s="33" t="s">
        <v>965</v>
      </c>
      <c r="G51" s="30" t="s">
        <v>272</v>
      </c>
      <c r="H51" s="34" t="s">
        <v>28</v>
      </c>
      <c r="I51" s="34">
        <v>6</v>
      </c>
      <c r="J51" s="34" t="s">
        <v>28</v>
      </c>
      <c r="K51" s="34">
        <v>6</v>
      </c>
      <c r="L51" s="42"/>
      <c r="M51" s="42"/>
      <c r="N51" s="42"/>
      <c r="O51" s="131"/>
      <c r="P51" s="36">
        <v>4</v>
      </c>
      <c r="Q51" s="37">
        <f t="shared" si="5"/>
        <v>4.5999999999999996</v>
      </c>
      <c r="R51" s="38" t="str">
        <f t="shared" si="6"/>
        <v>D</v>
      </c>
      <c r="S51" s="39" t="str">
        <f t="shared" si="7"/>
        <v>Trung bình yếu</v>
      </c>
      <c r="T51" s="40" t="str">
        <f t="shared" si="8"/>
        <v/>
      </c>
      <c r="U51" s="41" t="s">
        <v>1646</v>
      </c>
      <c r="V51" s="3"/>
      <c r="W51" s="28"/>
      <c r="X51" s="79" t="str">
        <f t="shared" si="9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1590</v>
      </c>
      <c r="D52" s="31" t="s">
        <v>1591</v>
      </c>
      <c r="E52" s="32" t="s">
        <v>251</v>
      </c>
      <c r="F52" s="33" t="s">
        <v>995</v>
      </c>
      <c r="G52" s="30" t="s">
        <v>569</v>
      </c>
      <c r="H52" s="34" t="s">
        <v>28</v>
      </c>
      <c r="I52" s="34">
        <v>8</v>
      </c>
      <c r="J52" s="34" t="s">
        <v>28</v>
      </c>
      <c r="K52" s="34">
        <v>8</v>
      </c>
      <c r="L52" s="42"/>
      <c r="M52" s="42"/>
      <c r="N52" s="42"/>
      <c r="O52" s="131"/>
      <c r="P52" s="36">
        <v>7.5</v>
      </c>
      <c r="Q52" s="37">
        <f t="shared" si="5"/>
        <v>7.7</v>
      </c>
      <c r="R52" s="38" t="str">
        <f t="shared" si="6"/>
        <v>B</v>
      </c>
      <c r="S52" s="39" t="str">
        <f t="shared" si="7"/>
        <v>Khá</v>
      </c>
      <c r="T52" s="40" t="str">
        <f t="shared" si="8"/>
        <v/>
      </c>
      <c r="U52" s="41" t="s">
        <v>1646</v>
      </c>
      <c r="V52" s="3"/>
      <c r="W52" s="28"/>
      <c r="X52" s="79" t="str">
        <f t="shared" si="9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1592</v>
      </c>
      <c r="D53" s="31" t="s">
        <v>231</v>
      </c>
      <c r="E53" s="32" t="s">
        <v>257</v>
      </c>
      <c r="F53" s="33" t="s">
        <v>294</v>
      </c>
      <c r="G53" s="30" t="s">
        <v>72</v>
      </c>
      <c r="H53" s="34" t="s">
        <v>28</v>
      </c>
      <c r="I53" s="34">
        <v>8</v>
      </c>
      <c r="J53" s="34" t="s">
        <v>28</v>
      </c>
      <c r="K53" s="34">
        <v>8</v>
      </c>
      <c r="L53" s="42"/>
      <c r="M53" s="42"/>
      <c r="N53" s="42"/>
      <c r="O53" s="131"/>
      <c r="P53" s="36">
        <v>3</v>
      </c>
      <c r="Q53" s="37">
        <f t="shared" si="5"/>
        <v>4.5</v>
      </c>
      <c r="R53" s="38" t="str">
        <f t="shared" si="6"/>
        <v>D</v>
      </c>
      <c r="S53" s="39" t="str">
        <f t="shared" si="7"/>
        <v>Trung bình yếu</v>
      </c>
      <c r="T53" s="40" t="str">
        <f t="shared" si="8"/>
        <v/>
      </c>
      <c r="U53" s="41" t="s">
        <v>1646</v>
      </c>
      <c r="V53" s="3"/>
      <c r="W53" s="28"/>
      <c r="X53" s="79" t="str">
        <f t="shared" si="9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1593</v>
      </c>
      <c r="D54" s="31" t="s">
        <v>1594</v>
      </c>
      <c r="E54" s="32" t="s">
        <v>267</v>
      </c>
      <c r="F54" s="33" t="s">
        <v>965</v>
      </c>
      <c r="G54" s="30" t="s">
        <v>72</v>
      </c>
      <c r="H54" s="34" t="s">
        <v>28</v>
      </c>
      <c r="I54" s="34">
        <v>8</v>
      </c>
      <c r="J54" s="34" t="s">
        <v>28</v>
      </c>
      <c r="K54" s="34">
        <v>8</v>
      </c>
      <c r="L54" s="42"/>
      <c r="M54" s="42"/>
      <c r="N54" s="42"/>
      <c r="O54" s="131"/>
      <c r="P54" s="36">
        <v>5.5</v>
      </c>
      <c r="Q54" s="37">
        <f t="shared" si="5"/>
        <v>6.3</v>
      </c>
      <c r="R54" s="38" t="str">
        <f t="shared" si="6"/>
        <v>C</v>
      </c>
      <c r="S54" s="39" t="str">
        <f t="shared" si="7"/>
        <v>Trung bình</v>
      </c>
      <c r="T54" s="40" t="str">
        <f t="shared" si="8"/>
        <v/>
      </c>
      <c r="U54" s="41" t="s">
        <v>1646</v>
      </c>
      <c r="V54" s="3"/>
      <c r="W54" s="28"/>
      <c r="X54" s="79" t="str">
        <f t="shared" si="9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1595</v>
      </c>
      <c r="D55" s="31" t="s">
        <v>137</v>
      </c>
      <c r="E55" s="32" t="s">
        <v>267</v>
      </c>
      <c r="F55" s="33" t="s">
        <v>1596</v>
      </c>
      <c r="G55" s="30" t="s">
        <v>90</v>
      </c>
      <c r="H55" s="34" t="s">
        <v>28</v>
      </c>
      <c r="I55" s="34">
        <v>0</v>
      </c>
      <c r="J55" s="34" t="s">
        <v>28</v>
      </c>
      <c r="K55" s="34">
        <v>0</v>
      </c>
      <c r="L55" s="42"/>
      <c r="M55" s="42"/>
      <c r="N55" s="42"/>
      <c r="O55" s="131"/>
      <c r="P55" s="36" t="s">
        <v>2326</v>
      </c>
      <c r="Q55" s="37">
        <f t="shared" si="5"/>
        <v>0</v>
      </c>
      <c r="R55" s="38" t="str">
        <f t="shared" si="6"/>
        <v>F</v>
      </c>
      <c r="S55" s="39" t="str">
        <f t="shared" si="7"/>
        <v>Kém</v>
      </c>
      <c r="T55" s="40" t="str">
        <f t="shared" si="8"/>
        <v>Không đủ ĐKDT</v>
      </c>
      <c r="U55" s="41" t="s">
        <v>1646</v>
      </c>
      <c r="V55" s="3"/>
      <c r="W55" s="28"/>
      <c r="X55" s="79" t="str">
        <f t="shared" si="9"/>
        <v>Học lại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1597</v>
      </c>
      <c r="D56" s="31" t="s">
        <v>77</v>
      </c>
      <c r="E56" s="32" t="s">
        <v>267</v>
      </c>
      <c r="F56" s="33" t="s">
        <v>791</v>
      </c>
      <c r="G56" s="30" t="s">
        <v>59</v>
      </c>
      <c r="H56" s="34" t="s">
        <v>28</v>
      </c>
      <c r="I56" s="34">
        <v>7</v>
      </c>
      <c r="J56" s="34" t="s">
        <v>28</v>
      </c>
      <c r="K56" s="34">
        <v>8</v>
      </c>
      <c r="L56" s="42"/>
      <c r="M56" s="42"/>
      <c r="N56" s="42"/>
      <c r="O56" s="131"/>
      <c r="P56" s="36">
        <v>5</v>
      </c>
      <c r="Q56" s="37">
        <f t="shared" si="5"/>
        <v>5.7</v>
      </c>
      <c r="R56" s="38" t="str">
        <f t="shared" si="6"/>
        <v>C</v>
      </c>
      <c r="S56" s="39" t="str">
        <f t="shared" si="7"/>
        <v>Trung bình</v>
      </c>
      <c r="T56" s="40" t="str">
        <f t="shared" si="8"/>
        <v/>
      </c>
      <c r="U56" s="41" t="s">
        <v>1646</v>
      </c>
      <c r="V56" s="3"/>
      <c r="W56" s="28"/>
      <c r="X56" s="79" t="str">
        <f t="shared" si="9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1598</v>
      </c>
      <c r="D57" s="31" t="s">
        <v>1599</v>
      </c>
      <c r="E57" s="32" t="s">
        <v>1060</v>
      </c>
      <c r="F57" s="33" t="s">
        <v>723</v>
      </c>
      <c r="G57" s="30" t="s">
        <v>55</v>
      </c>
      <c r="H57" s="34" t="s">
        <v>28</v>
      </c>
      <c r="I57" s="34">
        <v>7</v>
      </c>
      <c r="J57" s="34" t="s">
        <v>28</v>
      </c>
      <c r="K57" s="34">
        <v>7</v>
      </c>
      <c r="L57" s="42"/>
      <c r="M57" s="42"/>
      <c r="N57" s="42"/>
      <c r="O57" s="131"/>
      <c r="P57" s="36">
        <v>3</v>
      </c>
      <c r="Q57" s="37">
        <f t="shared" si="5"/>
        <v>4.2</v>
      </c>
      <c r="R57" s="38" t="str">
        <f t="shared" si="6"/>
        <v>D</v>
      </c>
      <c r="S57" s="39" t="str">
        <f t="shared" si="7"/>
        <v>Trung bình yếu</v>
      </c>
      <c r="T57" s="40" t="str">
        <f t="shared" si="8"/>
        <v/>
      </c>
      <c r="U57" s="41" t="s">
        <v>1646</v>
      </c>
      <c r="V57" s="3"/>
      <c r="W57" s="28"/>
      <c r="X57" s="79" t="str">
        <f t="shared" si="9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1600</v>
      </c>
      <c r="D58" s="31" t="s">
        <v>1601</v>
      </c>
      <c r="E58" s="32" t="s">
        <v>494</v>
      </c>
      <c r="F58" s="33" t="s">
        <v>1602</v>
      </c>
      <c r="G58" s="30" t="s">
        <v>105</v>
      </c>
      <c r="H58" s="34" t="s">
        <v>28</v>
      </c>
      <c r="I58" s="34">
        <v>7</v>
      </c>
      <c r="J58" s="34" t="s">
        <v>28</v>
      </c>
      <c r="K58" s="34">
        <v>8</v>
      </c>
      <c r="L58" s="42"/>
      <c r="M58" s="42"/>
      <c r="N58" s="42"/>
      <c r="O58" s="131"/>
      <c r="P58" s="36">
        <v>2</v>
      </c>
      <c r="Q58" s="37">
        <f t="shared" si="5"/>
        <v>3.6</v>
      </c>
      <c r="R58" s="38" t="str">
        <f t="shared" si="6"/>
        <v>F</v>
      </c>
      <c r="S58" s="39" t="str">
        <f t="shared" si="7"/>
        <v>Kém</v>
      </c>
      <c r="T58" s="40" t="str">
        <f t="shared" si="8"/>
        <v/>
      </c>
      <c r="U58" s="41" t="s">
        <v>1646</v>
      </c>
      <c r="V58" s="3"/>
      <c r="W58" s="28"/>
      <c r="X58" s="79" t="str">
        <f t="shared" si="9"/>
        <v>Học lại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1603</v>
      </c>
      <c r="D59" s="31" t="s">
        <v>1036</v>
      </c>
      <c r="E59" s="32" t="s">
        <v>279</v>
      </c>
      <c r="F59" s="33" t="s">
        <v>973</v>
      </c>
      <c r="G59" s="30" t="s">
        <v>569</v>
      </c>
      <c r="H59" s="34" t="s">
        <v>28</v>
      </c>
      <c r="I59" s="34">
        <v>8</v>
      </c>
      <c r="J59" s="34" t="s">
        <v>28</v>
      </c>
      <c r="K59" s="34">
        <v>8</v>
      </c>
      <c r="L59" s="42"/>
      <c r="M59" s="42"/>
      <c r="N59" s="42"/>
      <c r="O59" s="131"/>
      <c r="P59" s="36">
        <v>4.5</v>
      </c>
      <c r="Q59" s="37">
        <f t="shared" si="5"/>
        <v>5.6</v>
      </c>
      <c r="R59" s="38" t="str">
        <f t="shared" si="6"/>
        <v>C</v>
      </c>
      <c r="S59" s="39" t="str">
        <f t="shared" si="7"/>
        <v>Trung bình</v>
      </c>
      <c r="T59" s="40" t="str">
        <f t="shared" si="8"/>
        <v/>
      </c>
      <c r="U59" s="41" t="s">
        <v>1646</v>
      </c>
      <c r="V59" s="3"/>
      <c r="W59" s="28"/>
      <c r="X59" s="79" t="str">
        <f t="shared" si="9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1604</v>
      </c>
      <c r="D60" s="31" t="s">
        <v>77</v>
      </c>
      <c r="E60" s="32" t="s">
        <v>1605</v>
      </c>
      <c r="F60" s="33" t="s">
        <v>1606</v>
      </c>
      <c r="G60" s="30" t="s">
        <v>55</v>
      </c>
      <c r="H60" s="34" t="s">
        <v>28</v>
      </c>
      <c r="I60" s="34">
        <v>7</v>
      </c>
      <c r="J60" s="34" t="s">
        <v>28</v>
      </c>
      <c r="K60" s="34">
        <v>8</v>
      </c>
      <c r="L60" s="42"/>
      <c r="M60" s="42"/>
      <c r="N60" s="42"/>
      <c r="O60" s="131"/>
      <c r="P60" s="36">
        <v>1.5</v>
      </c>
      <c r="Q60" s="37">
        <f t="shared" si="5"/>
        <v>3.3</v>
      </c>
      <c r="R60" s="38" t="str">
        <f t="shared" si="6"/>
        <v>F</v>
      </c>
      <c r="S60" s="39" t="str">
        <f t="shared" si="7"/>
        <v>Kém</v>
      </c>
      <c r="T60" s="40" t="str">
        <f t="shared" si="8"/>
        <v/>
      </c>
      <c r="U60" s="41" t="s">
        <v>1646</v>
      </c>
      <c r="V60" s="3"/>
      <c r="W60" s="28"/>
      <c r="X60" s="79" t="str">
        <f t="shared" si="9"/>
        <v>Học lại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1607</v>
      </c>
      <c r="D61" s="31" t="s">
        <v>564</v>
      </c>
      <c r="E61" s="32" t="s">
        <v>283</v>
      </c>
      <c r="F61" s="33" t="s">
        <v>956</v>
      </c>
      <c r="G61" s="30" t="s">
        <v>276</v>
      </c>
      <c r="H61" s="34" t="s">
        <v>28</v>
      </c>
      <c r="I61" s="34">
        <v>6</v>
      </c>
      <c r="J61" s="34" t="s">
        <v>28</v>
      </c>
      <c r="K61" s="34">
        <v>7</v>
      </c>
      <c r="L61" s="42"/>
      <c r="M61" s="42"/>
      <c r="N61" s="42"/>
      <c r="O61" s="131"/>
      <c r="P61" s="36">
        <v>0.5</v>
      </c>
      <c r="Q61" s="37">
        <f t="shared" si="5"/>
        <v>2.2999999999999998</v>
      </c>
      <c r="R61" s="38" t="str">
        <f t="shared" si="6"/>
        <v>F</v>
      </c>
      <c r="S61" s="39" t="str">
        <f t="shared" si="7"/>
        <v>Kém</v>
      </c>
      <c r="T61" s="40" t="str">
        <f t="shared" si="8"/>
        <v/>
      </c>
      <c r="U61" s="41" t="s">
        <v>1646</v>
      </c>
      <c r="V61" s="3"/>
      <c r="W61" s="28"/>
      <c r="X61" s="79" t="str">
        <f t="shared" si="9"/>
        <v>Học lại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1608</v>
      </c>
      <c r="D62" s="31" t="s">
        <v>1609</v>
      </c>
      <c r="E62" s="32" t="s">
        <v>283</v>
      </c>
      <c r="F62" s="33" t="s">
        <v>280</v>
      </c>
      <c r="G62" s="30" t="s">
        <v>105</v>
      </c>
      <c r="H62" s="34" t="s">
        <v>28</v>
      </c>
      <c r="I62" s="34">
        <v>8</v>
      </c>
      <c r="J62" s="34" t="s">
        <v>28</v>
      </c>
      <c r="K62" s="34">
        <v>8</v>
      </c>
      <c r="L62" s="42"/>
      <c r="M62" s="42"/>
      <c r="N62" s="42"/>
      <c r="O62" s="131"/>
      <c r="P62" s="36">
        <v>3</v>
      </c>
      <c r="Q62" s="37">
        <f t="shared" si="5"/>
        <v>4.5</v>
      </c>
      <c r="R62" s="38" t="str">
        <f t="shared" si="6"/>
        <v>D</v>
      </c>
      <c r="S62" s="39" t="str">
        <f t="shared" si="7"/>
        <v>Trung bình yếu</v>
      </c>
      <c r="T62" s="40" t="str">
        <f t="shared" si="8"/>
        <v/>
      </c>
      <c r="U62" s="41" t="s">
        <v>1646</v>
      </c>
      <c r="V62" s="3"/>
      <c r="W62" s="28"/>
      <c r="X62" s="79" t="str">
        <f t="shared" si="9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1610</v>
      </c>
      <c r="D63" s="31" t="s">
        <v>535</v>
      </c>
      <c r="E63" s="32" t="s">
        <v>283</v>
      </c>
      <c r="F63" s="33" t="s">
        <v>1611</v>
      </c>
      <c r="G63" s="30" t="s">
        <v>272</v>
      </c>
      <c r="H63" s="34" t="s">
        <v>28</v>
      </c>
      <c r="I63" s="34">
        <v>10</v>
      </c>
      <c r="J63" s="34" t="s">
        <v>28</v>
      </c>
      <c r="K63" s="34">
        <v>10</v>
      </c>
      <c r="L63" s="42"/>
      <c r="M63" s="42"/>
      <c r="N63" s="42"/>
      <c r="O63" s="131"/>
      <c r="P63" s="36">
        <v>2.5</v>
      </c>
      <c r="Q63" s="37">
        <f t="shared" si="5"/>
        <v>4.8</v>
      </c>
      <c r="R63" s="38" t="str">
        <f t="shared" si="6"/>
        <v>D</v>
      </c>
      <c r="S63" s="39" t="str">
        <f t="shared" si="7"/>
        <v>Trung bình yếu</v>
      </c>
      <c r="T63" s="40" t="str">
        <f t="shared" si="8"/>
        <v/>
      </c>
      <c r="U63" s="41" t="s">
        <v>1646</v>
      </c>
      <c r="V63" s="3"/>
      <c r="W63" s="28"/>
      <c r="X63" s="79" t="str">
        <f t="shared" si="9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1612</v>
      </c>
      <c r="D64" s="31" t="s">
        <v>1613</v>
      </c>
      <c r="E64" s="32" t="s">
        <v>1614</v>
      </c>
      <c r="F64" s="33" t="s">
        <v>304</v>
      </c>
      <c r="G64" s="30" t="s">
        <v>110</v>
      </c>
      <c r="H64" s="34" t="s">
        <v>28</v>
      </c>
      <c r="I64" s="34">
        <v>9</v>
      </c>
      <c r="J64" s="34" t="s">
        <v>28</v>
      </c>
      <c r="K64" s="34">
        <v>10</v>
      </c>
      <c r="L64" s="42"/>
      <c r="M64" s="42"/>
      <c r="N64" s="42"/>
      <c r="O64" s="131"/>
      <c r="P64" s="36">
        <v>8</v>
      </c>
      <c r="Q64" s="37">
        <f t="shared" si="5"/>
        <v>8.4</v>
      </c>
      <c r="R64" s="38" t="str">
        <f t="shared" si="6"/>
        <v>B+</v>
      </c>
      <c r="S64" s="39" t="str">
        <f t="shared" si="7"/>
        <v>Khá</v>
      </c>
      <c r="T64" s="40" t="str">
        <f t="shared" si="8"/>
        <v/>
      </c>
      <c r="U64" s="41" t="s">
        <v>1646</v>
      </c>
      <c r="V64" s="3"/>
      <c r="W64" s="28"/>
      <c r="X64" s="79" t="str">
        <f t="shared" si="9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1615</v>
      </c>
      <c r="D65" s="31" t="s">
        <v>1616</v>
      </c>
      <c r="E65" s="32" t="s">
        <v>1617</v>
      </c>
      <c r="F65" s="33" t="s">
        <v>1618</v>
      </c>
      <c r="G65" s="30" t="s">
        <v>287</v>
      </c>
      <c r="H65" s="34" t="s">
        <v>28</v>
      </c>
      <c r="I65" s="34">
        <v>7</v>
      </c>
      <c r="J65" s="34" t="s">
        <v>28</v>
      </c>
      <c r="K65" s="34">
        <v>8</v>
      </c>
      <c r="L65" s="42"/>
      <c r="M65" s="42"/>
      <c r="N65" s="42"/>
      <c r="O65" s="131"/>
      <c r="P65" s="36">
        <v>5</v>
      </c>
      <c r="Q65" s="37">
        <f t="shared" si="5"/>
        <v>5.7</v>
      </c>
      <c r="R65" s="38" t="str">
        <f t="shared" si="6"/>
        <v>C</v>
      </c>
      <c r="S65" s="39" t="str">
        <f t="shared" si="7"/>
        <v>Trung bình</v>
      </c>
      <c r="T65" s="40" t="str">
        <f t="shared" si="8"/>
        <v/>
      </c>
      <c r="U65" s="41" t="s">
        <v>1646</v>
      </c>
      <c r="V65" s="3"/>
      <c r="W65" s="28"/>
      <c r="X65" s="79" t="str">
        <f t="shared" si="9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1619</v>
      </c>
      <c r="D66" s="31" t="s">
        <v>1620</v>
      </c>
      <c r="E66" s="32" t="s">
        <v>297</v>
      </c>
      <c r="F66" s="33" t="s">
        <v>400</v>
      </c>
      <c r="G66" s="30" t="s">
        <v>72</v>
      </c>
      <c r="H66" s="34" t="s">
        <v>28</v>
      </c>
      <c r="I66" s="34">
        <v>8</v>
      </c>
      <c r="J66" s="34" t="s">
        <v>28</v>
      </c>
      <c r="K66" s="34">
        <v>8</v>
      </c>
      <c r="L66" s="42"/>
      <c r="M66" s="42"/>
      <c r="N66" s="42"/>
      <c r="O66" s="131"/>
      <c r="P66" s="36">
        <v>5</v>
      </c>
      <c r="Q66" s="37">
        <f t="shared" si="5"/>
        <v>5.9</v>
      </c>
      <c r="R66" s="38" t="str">
        <f t="shared" si="6"/>
        <v>C</v>
      </c>
      <c r="S66" s="39" t="str">
        <f t="shared" si="7"/>
        <v>Trung bình</v>
      </c>
      <c r="T66" s="40" t="str">
        <f t="shared" si="8"/>
        <v/>
      </c>
      <c r="U66" s="41" t="s">
        <v>1646</v>
      </c>
      <c r="V66" s="3"/>
      <c r="W66" s="28"/>
      <c r="X66" s="79" t="str">
        <f t="shared" si="9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1621</v>
      </c>
      <c r="D67" s="31" t="s">
        <v>1622</v>
      </c>
      <c r="E67" s="32" t="s">
        <v>297</v>
      </c>
      <c r="F67" s="33" t="s">
        <v>1240</v>
      </c>
      <c r="G67" s="30" t="s">
        <v>67</v>
      </c>
      <c r="H67" s="34" t="s">
        <v>28</v>
      </c>
      <c r="I67" s="34">
        <v>8</v>
      </c>
      <c r="J67" s="34" t="s">
        <v>28</v>
      </c>
      <c r="K67" s="34">
        <v>8</v>
      </c>
      <c r="L67" s="42"/>
      <c r="M67" s="42"/>
      <c r="N67" s="42"/>
      <c r="O67" s="131"/>
      <c r="P67" s="36">
        <v>4</v>
      </c>
      <c r="Q67" s="37">
        <f t="shared" si="5"/>
        <v>5.2</v>
      </c>
      <c r="R67" s="38" t="str">
        <f t="shared" si="6"/>
        <v>D+</v>
      </c>
      <c r="S67" s="39" t="str">
        <f t="shared" si="7"/>
        <v>Trung bình yếu</v>
      </c>
      <c r="T67" s="40" t="str">
        <f t="shared" si="8"/>
        <v/>
      </c>
      <c r="U67" s="41" t="s">
        <v>1646</v>
      </c>
      <c r="V67" s="3"/>
      <c r="W67" s="28"/>
      <c r="X67" s="79" t="str">
        <f t="shared" si="9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1623</v>
      </c>
      <c r="D68" s="31" t="s">
        <v>490</v>
      </c>
      <c r="E68" s="32" t="s">
        <v>722</v>
      </c>
      <c r="F68" s="33" t="s">
        <v>120</v>
      </c>
      <c r="G68" s="30" t="s">
        <v>98</v>
      </c>
      <c r="H68" s="34" t="s">
        <v>28</v>
      </c>
      <c r="I68" s="34">
        <v>8</v>
      </c>
      <c r="J68" s="34" t="s">
        <v>28</v>
      </c>
      <c r="K68" s="34">
        <v>9</v>
      </c>
      <c r="L68" s="42"/>
      <c r="M68" s="42"/>
      <c r="N68" s="42"/>
      <c r="O68" s="131"/>
      <c r="P68" s="36">
        <v>7</v>
      </c>
      <c r="Q68" s="37">
        <f t="shared" si="5"/>
        <v>7.4</v>
      </c>
      <c r="R68" s="38" t="str">
        <f t="shared" si="6"/>
        <v>B</v>
      </c>
      <c r="S68" s="39" t="str">
        <f t="shared" si="7"/>
        <v>Khá</v>
      </c>
      <c r="T68" s="40" t="str">
        <f t="shared" si="8"/>
        <v/>
      </c>
      <c r="U68" s="41" t="s">
        <v>1646</v>
      </c>
      <c r="V68" s="3"/>
      <c r="W68" s="28"/>
      <c r="X68" s="79" t="str">
        <f t="shared" si="9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1624</v>
      </c>
      <c r="D69" s="31" t="s">
        <v>1625</v>
      </c>
      <c r="E69" s="32" t="s">
        <v>303</v>
      </c>
      <c r="F69" s="33" t="s">
        <v>1580</v>
      </c>
      <c r="G69" s="30" t="s">
        <v>262</v>
      </c>
      <c r="H69" s="34" t="s">
        <v>28</v>
      </c>
      <c r="I69" s="34">
        <v>8</v>
      </c>
      <c r="J69" s="34" t="s">
        <v>28</v>
      </c>
      <c r="K69" s="34">
        <v>8</v>
      </c>
      <c r="L69" s="42"/>
      <c r="M69" s="42"/>
      <c r="N69" s="42"/>
      <c r="O69" s="131"/>
      <c r="P69" s="36">
        <v>4.5</v>
      </c>
      <c r="Q69" s="37">
        <f t="shared" si="5"/>
        <v>5.6</v>
      </c>
      <c r="R69" s="38" t="str">
        <f t="shared" si="6"/>
        <v>C</v>
      </c>
      <c r="S69" s="39" t="str">
        <f t="shared" si="7"/>
        <v>Trung bình</v>
      </c>
      <c r="T69" s="40" t="str">
        <f t="shared" si="8"/>
        <v/>
      </c>
      <c r="U69" s="41" t="s">
        <v>1646</v>
      </c>
      <c r="V69" s="3"/>
      <c r="W69" s="28"/>
      <c r="X69" s="79" t="str">
        <f t="shared" si="9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1626</v>
      </c>
      <c r="D70" s="31" t="s">
        <v>1627</v>
      </c>
      <c r="E70" s="32" t="s">
        <v>303</v>
      </c>
      <c r="F70" s="33" t="s">
        <v>183</v>
      </c>
      <c r="G70" s="30" t="s">
        <v>72</v>
      </c>
      <c r="H70" s="34" t="s">
        <v>28</v>
      </c>
      <c r="I70" s="34">
        <v>10</v>
      </c>
      <c r="J70" s="34" t="s">
        <v>28</v>
      </c>
      <c r="K70" s="34">
        <v>10</v>
      </c>
      <c r="L70" s="42"/>
      <c r="M70" s="42"/>
      <c r="N70" s="42"/>
      <c r="O70" s="131"/>
      <c r="P70" s="36">
        <v>10</v>
      </c>
      <c r="Q70" s="37">
        <f t="shared" si="5"/>
        <v>10</v>
      </c>
      <c r="R70" s="38" t="str">
        <f t="shared" si="6"/>
        <v>A+</v>
      </c>
      <c r="S70" s="39" t="str">
        <f t="shared" si="7"/>
        <v>Giỏi</v>
      </c>
      <c r="T70" s="40" t="str">
        <f t="shared" si="8"/>
        <v/>
      </c>
      <c r="U70" s="41" t="s">
        <v>1646</v>
      </c>
      <c r="V70" s="3"/>
      <c r="W70" s="28"/>
      <c r="X70" s="79" t="str">
        <f t="shared" si="9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1628</v>
      </c>
      <c r="D71" s="31" t="s">
        <v>77</v>
      </c>
      <c r="E71" s="32" t="s">
        <v>303</v>
      </c>
      <c r="F71" s="33" t="s">
        <v>965</v>
      </c>
      <c r="G71" s="30" t="s">
        <v>67</v>
      </c>
      <c r="H71" s="34" t="s">
        <v>28</v>
      </c>
      <c r="I71" s="34">
        <v>7</v>
      </c>
      <c r="J71" s="34" t="s">
        <v>28</v>
      </c>
      <c r="K71" s="34">
        <v>8</v>
      </c>
      <c r="L71" s="42"/>
      <c r="M71" s="42"/>
      <c r="N71" s="42"/>
      <c r="O71" s="131"/>
      <c r="P71" s="36">
        <v>9</v>
      </c>
      <c r="Q71" s="37">
        <f t="shared" si="5"/>
        <v>8.5</v>
      </c>
      <c r="R71" s="38" t="str">
        <f t="shared" si="6"/>
        <v>A</v>
      </c>
      <c r="S71" s="39" t="str">
        <f t="shared" si="7"/>
        <v>Giỏi</v>
      </c>
      <c r="T71" s="40" t="str">
        <f t="shared" si="8"/>
        <v/>
      </c>
      <c r="U71" s="41" t="s">
        <v>1646</v>
      </c>
      <c r="V71" s="3"/>
      <c r="W71" s="28"/>
      <c r="X71" s="79" t="str">
        <f t="shared" si="9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1629</v>
      </c>
      <c r="D72" s="31" t="s">
        <v>1630</v>
      </c>
      <c r="E72" s="32" t="s">
        <v>521</v>
      </c>
      <c r="F72" s="33" t="s">
        <v>1631</v>
      </c>
      <c r="G72" s="30" t="s">
        <v>67</v>
      </c>
      <c r="H72" s="34" t="s">
        <v>28</v>
      </c>
      <c r="I72" s="34">
        <v>8</v>
      </c>
      <c r="J72" s="34" t="s">
        <v>28</v>
      </c>
      <c r="K72" s="34">
        <v>8</v>
      </c>
      <c r="L72" s="42"/>
      <c r="M72" s="42"/>
      <c r="N72" s="42"/>
      <c r="O72" s="131"/>
      <c r="P72" s="36">
        <v>5</v>
      </c>
      <c r="Q72" s="37">
        <f t="shared" si="5"/>
        <v>5.9</v>
      </c>
      <c r="R72" s="38" t="str">
        <f t="shared" si="6"/>
        <v>C</v>
      </c>
      <c r="S72" s="39" t="str">
        <f t="shared" si="7"/>
        <v>Trung bình</v>
      </c>
      <c r="T72" s="40" t="str">
        <f t="shared" si="8"/>
        <v/>
      </c>
      <c r="U72" s="41" t="s">
        <v>1646</v>
      </c>
      <c r="V72" s="3"/>
      <c r="W72" s="28"/>
      <c r="X72" s="79" t="str">
        <f t="shared" si="9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1632</v>
      </c>
      <c r="D73" s="31" t="s">
        <v>1633</v>
      </c>
      <c r="E73" s="32" t="s">
        <v>521</v>
      </c>
      <c r="F73" s="33" t="s">
        <v>1634</v>
      </c>
      <c r="G73" s="30" t="s">
        <v>276</v>
      </c>
      <c r="H73" s="34" t="s">
        <v>28</v>
      </c>
      <c r="I73" s="34">
        <v>5</v>
      </c>
      <c r="J73" s="34" t="s">
        <v>28</v>
      </c>
      <c r="K73" s="34">
        <v>5</v>
      </c>
      <c r="L73" s="42"/>
      <c r="M73" s="42"/>
      <c r="N73" s="42"/>
      <c r="O73" s="131"/>
      <c r="P73" s="36">
        <v>0</v>
      </c>
      <c r="Q73" s="37">
        <f t="shared" si="5"/>
        <v>1.5</v>
      </c>
      <c r="R73" s="38" t="str">
        <f t="shared" si="6"/>
        <v>F</v>
      </c>
      <c r="S73" s="39" t="str">
        <f t="shared" si="7"/>
        <v>Kém</v>
      </c>
      <c r="T73" s="40" t="str">
        <f t="shared" si="8"/>
        <v/>
      </c>
      <c r="U73" s="41" t="s">
        <v>1646</v>
      </c>
      <c r="V73" s="3"/>
      <c r="W73" s="28"/>
      <c r="X73" s="79" t="str">
        <f t="shared" si="9"/>
        <v>Học lại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1635</v>
      </c>
      <c r="D74" s="31" t="s">
        <v>1076</v>
      </c>
      <c r="E74" s="32" t="s">
        <v>521</v>
      </c>
      <c r="F74" s="33" t="s">
        <v>1636</v>
      </c>
      <c r="G74" s="30" t="s">
        <v>287</v>
      </c>
      <c r="H74" s="34" t="s">
        <v>28</v>
      </c>
      <c r="I74" s="34">
        <v>7</v>
      </c>
      <c r="J74" s="34" t="s">
        <v>28</v>
      </c>
      <c r="K74" s="34">
        <v>7</v>
      </c>
      <c r="L74" s="42"/>
      <c r="M74" s="42"/>
      <c r="N74" s="42"/>
      <c r="O74" s="131"/>
      <c r="P74" s="36">
        <v>3</v>
      </c>
      <c r="Q74" s="37">
        <f t="shared" ref="Q74:Q78" si="10">ROUND(SUMPRODUCT(H74:P74,$H$9:$P$9)/100,1)</f>
        <v>4.2</v>
      </c>
      <c r="R74" s="38" t="str">
        <f t="shared" si="6"/>
        <v>D</v>
      </c>
      <c r="S74" s="39" t="str">
        <f t="shared" si="7"/>
        <v>Trung bình yếu</v>
      </c>
      <c r="T74" s="40" t="str">
        <f t="shared" si="8"/>
        <v/>
      </c>
      <c r="U74" s="41" t="s">
        <v>1646</v>
      </c>
      <c r="V74" s="3"/>
      <c r="W74" s="28"/>
      <c r="X74" s="79" t="str">
        <f t="shared" si="9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1637</v>
      </c>
      <c r="D75" s="31" t="s">
        <v>1638</v>
      </c>
      <c r="E75" s="32" t="s">
        <v>307</v>
      </c>
      <c r="F75" s="33" t="s">
        <v>320</v>
      </c>
      <c r="G75" s="30" t="s">
        <v>72</v>
      </c>
      <c r="H75" s="34" t="s">
        <v>28</v>
      </c>
      <c r="I75" s="34">
        <v>8</v>
      </c>
      <c r="J75" s="34" t="s">
        <v>28</v>
      </c>
      <c r="K75" s="34">
        <v>8</v>
      </c>
      <c r="L75" s="42"/>
      <c r="M75" s="42"/>
      <c r="N75" s="42"/>
      <c r="O75" s="131"/>
      <c r="P75" s="36">
        <v>1.5</v>
      </c>
      <c r="Q75" s="37">
        <f t="shared" si="10"/>
        <v>3.5</v>
      </c>
      <c r="R75" s="38" t="str">
        <f t="shared" si="6"/>
        <v>F</v>
      </c>
      <c r="S75" s="39" t="str">
        <f t="shared" si="7"/>
        <v>Kém</v>
      </c>
      <c r="T75" s="40" t="str">
        <f t="shared" si="8"/>
        <v/>
      </c>
      <c r="U75" s="41" t="s">
        <v>1646</v>
      </c>
      <c r="V75" s="3"/>
      <c r="W75" s="28"/>
      <c r="X75" s="79" t="str">
        <f t="shared" si="9"/>
        <v>Học lại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1639</v>
      </c>
      <c r="D76" s="31" t="s">
        <v>1620</v>
      </c>
      <c r="E76" s="32" t="s">
        <v>528</v>
      </c>
      <c r="F76" s="33" t="s">
        <v>453</v>
      </c>
      <c r="G76" s="30" t="s">
        <v>80</v>
      </c>
      <c r="H76" s="34" t="s">
        <v>28</v>
      </c>
      <c r="I76" s="34">
        <v>5</v>
      </c>
      <c r="J76" s="34" t="s">
        <v>28</v>
      </c>
      <c r="K76" s="34">
        <v>6</v>
      </c>
      <c r="L76" s="42"/>
      <c r="M76" s="42"/>
      <c r="N76" s="42"/>
      <c r="O76" s="131"/>
      <c r="P76" s="36">
        <v>3</v>
      </c>
      <c r="Q76" s="37">
        <f t="shared" si="10"/>
        <v>3.7</v>
      </c>
      <c r="R76" s="38" t="str">
        <f t="shared" si="6"/>
        <v>F</v>
      </c>
      <c r="S76" s="39" t="str">
        <f t="shared" si="7"/>
        <v>Kém</v>
      </c>
      <c r="T76" s="40" t="str">
        <f t="shared" si="8"/>
        <v/>
      </c>
      <c r="U76" s="41" t="s">
        <v>1646</v>
      </c>
      <c r="V76" s="3"/>
      <c r="W76" s="28"/>
      <c r="X76" s="79" t="str">
        <f t="shared" si="9"/>
        <v>Học lại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1640</v>
      </c>
      <c r="D77" s="31" t="s">
        <v>1641</v>
      </c>
      <c r="E77" s="32" t="s">
        <v>528</v>
      </c>
      <c r="F77" s="33" t="s">
        <v>1642</v>
      </c>
      <c r="G77" s="30" t="s">
        <v>72</v>
      </c>
      <c r="H77" s="34" t="s">
        <v>28</v>
      </c>
      <c r="I77" s="34">
        <v>6</v>
      </c>
      <c r="J77" s="34" t="s">
        <v>28</v>
      </c>
      <c r="K77" s="34">
        <v>7</v>
      </c>
      <c r="L77" s="42"/>
      <c r="M77" s="42"/>
      <c r="N77" s="42"/>
      <c r="O77" s="131"/>
      <c r="P77" s="36">
        <v>0</v>
      </c>
      <c r="Q77" s="37">
        <f t="shared" si="10"/>
        <v>1.9</v>
      </c>
      <c r="R77" s="38" t="str">
        <f t="shared" si="6"/>
        <v>F</v>
      </c>
      <c r="S77" s="39" t="str">
        <f t="shared" si="7"/>
        <v>Kém</v>
      </c>
      <c r="T77" s="40" t="str">
        <f t="shared" si="8"/>
        <v/>
      </c>
      <c r="U77" s="41" t="s">
        <v>1646</v>
      </c>
      <c r="V77" s="3"/>
      <c r="W77" s="28"/>
      <c r="X77" s="79" t="str">
        <f t="shared" si="9"/>
        <v>Học lại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30" customHeight="1">
      <c r="B78" s="29">
        <v>69</v>
      </c>
      <c r="C78" s="30" t="s">
        <v>1643</v>
      </c>
      <c r="D78" s="31" t="s">
        <v>850</v>
      </c>
      <c r="E78" s="32" t="s">
        <v>310</v>
      </c>
      <c r="F78" s="33" t="s">
        <v>1644</v>
      </c>
      <c r="G78" s="30" t="s">
        <v>287</v>
      </c>
      <c r="H78" s="34" t="s">
        <v>28</v>
      </c>
      <c r="I78" s="34">
        <v>9</v>
      </c>
      <c r="J78" s="34" t="s">
        <v>28</v>
      </c>
      <c r="K78" s="34">
        <v>10</v>
      </c>
      <c r="L78" s="42"/>
      <c r="M78" s="42"/>
      <c r="N78" s="42"/>
      <c r="O78" s="131"/>
      <c r="P78" s="36">
        <v>8.5</v>
      </c>
      <c r="Q78" s="37">
        <f t="shared" si="10"/>
        <v>8.8000000000000007</v>
      </c>
      <c r="R78" s="38" t="str">
        <f t="shared" si="6"/>
        <v>A</v>
      </c>
      <c r="S78" s="39" t="str">
        <f t="shared" si="7"/>
        <v>Giỏi</v>
      </c>
      <c r="T78" s="40" t="str">
        <f t="shared" si="8"/>
        <v/>
      </c>
      <c r="U78" s="41" t="s">
        <v>1646</v>
      </c>
      <c r="V78" s="3"/>
      <c r="W78" s="28"/>
      <c r="X78" s="79" t="str">
        <f t="shared" si="9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9" customHeight="1">
      <c r="A79" s="2"/>
      <c r="B79" s="43"/>
      <c r="C79" s="44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132"/>
      <c r="P79" s="48"/>
      <c r="Q79" s="48"/>
      <c r="R79" s="48"/>
      <c r="S79" s="48"/>
      <c r="T79" s="48"/>
      <c r="U79" s="48"/>
      <c r="V79" s="3"/>
    </row>
    <row r="80" spans="1:39">
      <c r="A80" s="2"/>
      <c r="B80" s="160" t="s">
        <v>29</v>
      </c>
      <c r="C80" s="160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132"/>
      <c r="P80" s="48"/>
      <c r="Q80" s="48"/>
      <c r="R80" s="48"/>
      <c r="S80" s="48"/>
      <c r="T80" s="48"/>
      <c r="U80" s="48"/>
      <c r="V80" s="3"/>
    </row>
    <row r="81" spans="1:39" ht="16.5" customHeight="1">
      <c r="A81" s="2"/>
      <c r="B81" s="49" t="s">
        <v>30</v>
      </c>
      <c r="C81" s="49"/>
      <c r="D81" s="50">
        <f>+$AA$8</f>
        <v>69</v>
      </c>
      <c r="E81" s="51" t="s">
        <v>31</v>
      </c>
      <c r="F81" s="148" t="s">
        <v>32</v>
      </c>
      <c r="G81" s="148"/>
      <c r="H81" s="148"/>
      <c r="I81" s="148"/>
      <c r="J81" s="148"/>
      <c r="K81" s="148"/>
      <c r="L81" s="148"/>
      <c r="M81" s="148"/>
      <c r="N81" s="148"/>
      <c r="O81" s="148"/>
      <c r="P81" s="52">
        <f>$AA$8 -COUNTIF($T$9:$T$268,"Vắng") -COUNTIF($T$9:$T$268,"Vắng có phép") - COUNTIF($T$9:$T$268,"Đình chỉ thi") - COUNTIF($T$9:$T$268,"Không đủ ĐKDT")</f>
        <v>66</v>
      </c>
      <c r="Q81" s="52"/>
      <c r="R81" s="52"/>
      <c r="S81" s="53"/>
      <c r="T81" s="54" t="s">
        <v>31</v>
      </c>
      <c r="U81" s="53"/>
      <c r="V81" s="3"/>
    </row>
    <row r="82" spans="1:39" ht="16.5" customHeight="1">
      <c r="A82" s="2"/>
      <c r="B82" s="49" t="s">
        <v>33</v>
      </c>
      <c r="C82" s="49"/>
      <c r="D82" s="50">
        <f>+$AL$8</f>
        <v>44</v>
      </c>
      <c r="E82" s="51" t="s">
        <v>31</v>
      </c>
      <c r="F82" s="148" t="s">
        <v>34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5">
        <f>COUNTIF($T$9:$T$144,"Vắng")</f>
        <v>0</v>
      </c>
      <c r="Q82" s="55"/>
      <c r="R82" s="55"/>
      <c r="S82" s="56"/>
      <c r="T82" s="54" t="s">
        <v>31</v>
      </c>
      <c r="U82" s="56"/>
      <c r="V82" s="3"/>
    </row>
    <row r="83" spans="1:39" ht="16.5" customHeight="1">
      <c r="A83" s="2"/>
      <c r="B83" s="49" t="s">
        <v>42</v>
      </c>
      <c r="C83" s="49"/>
      <c r="D83" s="65">
        <f>COUNTIF(X10:X78,"Học lại")</f>
        <v>25</v>
      </c>
      <c r="E83" s="51" t="s">
        <v>31</v>
      </c>
      <c r="F83" s="148" t="s">
        <v>43</v>
      </c>
      <c r="G83" s="148"/>
      <c r="H83" s="148"/>
      <c r="I83" s="148"/>
      <c r="J83" s="148"/>
      <c r="K83" s="148"/>
      <c r="L83" s="148"/>
      <c r="M83" s="148"/>
      <c r="N83" s="148"/>
      <c r="O83" s="148"/>
      <c r="P83" s="52">
        <f>COUNTIF($T$9:$T$144,"Vắng có phép")</f>
        <v>0</v>
      </c>
      <c r="Q83" s="52"/>
      <c r="R83" s="52"/>
      <c r="S83" s="53"/>
      <c r="T83" s="54" t="s">
        <v>31</v>
      </c>
      <c r="U83" s="53"/>
      <c r="V83" s="3"/>
    </row>
    <row r="84" spans="1:39" ht="3" customHeight="1">
      <c r="A84" s="2"/>
      <c r="B84" s="43"/>
      <c r="C84" s="44"/>
      <c r="D84" s="44"/>
      <c r="E84" s="45"/>
      <c r="F84" s="45"/>
      <c r="G84" s="45"/>
      <c r="H84" s="46"/>
      <c r="I84" s="47"/>
      <c r="J84" s="47"/>
      <c r="K84" s="48"/>
      <c r="L84" s="48"/>
      <c r="M84" s="48"/>
      <c r="N84" s="48"/>
      <c r="O84" s="132"/>
      <c r="P84" s="48"/>
      <c r="Q84" s="48"/>
      <c r="R84" s="48"/>
      <c r="S84" s="48"/>
      <c r="T84" s="48"/>
      <c r="U84" s="48"/>
      <c r="V84" s="3"/>
    </row>
    <row r="85" spans="1:39" ht="15.75">
      <c r="B85" s="84" t="s">
        <v>44</v>
      </c>
      <c r="C85" s="84"/>
      <c r="D85" s="85">
        <f>COUNTIF(X10:X78,"Thi lại")</f>
        <v>0</v>
      </c>
      <c r="E85" s="86" t="s">
        <v>31</v>
      </c>
      <c r="F85" s="3"/>
      <c r="G85" s="3"/>
      <c r="H85" s="3"/>
      <c r="I85" s="3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3"/>
    </row>
    <row r="86" spans="1:39" ht="24.75" customHeight="1">
      <c r="B86" s="84"/>
      <c r="C86" s="84"/>
      <c r="D86" s="85"/>
      <c r="E86" s="86"/>
      <c r="F86" s="3"/>
      <c r="G86" s="3"/>
      <c r="H86" s="3"/>
      <c r="I86" s="3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3"/>
    </row>
    <row r="87" spans="1:39" ht="15.75">
      <c r="A87" s="57"/>
      <c r="B87" s="146"/>
      <c r="C87" s="146"/>
      <c r="D87" s="146"/>
      <c r="E87" s="146"/>
      <c r="F87" s="146"/>
      <c r="G87" s="146"/>
      <c r="H87" s="146"/>
      <c r="I87" s="58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3"/>
    </row>
    <row r="88" spans="1:39" ht="4.5" customHeight="1">
      <c r="A88" s="2"/>
      <c r="B88" s="43"/>
      <c r="C88" s="59"/>
      <c r="D88" s="59"/>
      <c r="E88" s="60"/>
      <c r="F88" s="60"/>
      <c r="G88" s="60"/>
      <c r="H88" s="61"/>
      <c r="I88" s="62"/>
      <c r="J88" s="62"/>
      <c r="K88" s="3"/>
      <c r="L88" s="3"/>
      <c r="M88" s="3"/>
      <c r="N88" s="3"/>
      <c r="P88" s="3"/>
      <c r="Q88" s="3"/>
      <c r="R88" s="3"/>
      <c r="S88" s="3"/>
      <c r="T88" s="3"/>
      <c r="U88" s="3"/>
      <c r="V88" s="3"/>
    </row>
    <row r="89" spans="1:39" s="2" customFormat="1">
      <c r="B89" s="146"/>
      <c r="C89" s="146"/>
      <c r="D89" s="151"/>
      <c r="E89" s="151"/>
      <c r="F89" s="151"/>
      <c r="G89" s="151"/>
      <c r="H89" s="151"/>
      <c r="I89" s="62"/>
      <c r="J89" s="62"/>
      <c r="K89" s="48"/>
      <c r="L89" s="48"/>
      <c r="M89" s="48"/>
      <c r="N89" s="48"/>
      <c r="O89" s="132"/>
      <c r="P89" s="48"/>
      <c r="Q89" s="48"/>
      <c r="R89" s="48"/>
      <c r="S89" s="48"/>
      <c r="T89" s="48"/>
      <c r="U89" s="48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3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3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3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9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3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3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33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18" customHeight="1">
      <c r="A95" s="1"/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0"/>
      <c r="Q95" s="150"/>
      <c r="R95" s="150"/>
      <c r="S95" s="150"/>
      <c r="T95" s="150"/>
      <c r="U95" s="150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33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36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33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21.75" customHeight="1">
      <c r="A98" s="1"/>
      <c r="B98" s="146"/>
      <c r="C98" s="146"/>
      <c r="D98" s="146"/>
      <c r="E98" s="146"/>
      <c r="F98" s="146"/>
      <c r="G98" s="146"/>
      <c r="H98" s="146"/>
      <c r="I98" s="58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 ht="15.75">
      <c r="A99" s="1"/>
      <c r="B99" s="43"/>
      <c r="C99" s="59"/>
      <c r="D99" s="59"/>
      <c r="E99" s="60"/>
      <c r="F99" s="60"/>
      <c r="G99" s="60"/>
      <c r="H99" s="61"/>
      <c r="I99" s="62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>
      <c r="A100" s="1"/>
      <c r="B100" s="146"/>
      <c r="C100" s="146"/>
      <c r="D100" s="151"/>
      <c r="E100" s="151"/>
      <c r="F100" s="151"/>
      <c r="G100" s="151"/>
      <c r="H100" s="151"/>
      <c r="I100" s="62"/>
      <c r="J100" s="62"/>
      <c r="K100" s="48"/>
      <c r="L100" s="48"/>
      <c r="M100" s="48"/>
      <c r="N100" s="48"/>
      <c r="O100" s="132"/>
      <c r="P100" s="48"/>
      <c r="Q100" s="48"/>
      <c r="R100" s="48"/>
      <c r="S100" s="48"/>
      <c r="T100" s="48"/>
      <c r="U100" s="48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33"/>
      <c r="P101" s="3"/>
      <c r="Q101" s="3"/>
      <c r="R101" s="3"/>
      <c r="S101" s="3"/>
      <c r="T101" s="3"/>
      <c r="U101" s="3"/>
      <c r="V101" s="1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</row>
    <row r="105" spans="1:39" ht="15.75"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sortState ref="A10:AM78">
    <sortCondition ref="B10:B78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80:C80"/>
    <mergeCell ref="P7:P8"/>
    <mergeCell ref="Q7:Q9"/>
    <mergeCell ref="H7:H8"/>
    <mergeCell ref="I7:I8"/>
    <mergeCell ref="J7:J8"/>
    <mergeCell ref="K7:K8"/>
    <mergeCell ref="L7:L8"/>
    <mergeCell ref="M7:M8"/>
    <mergeCell ref="J99:U99"/>
    <mergeCell ref="F83:O83"/>
    <mergeCell ref="J85:U85"/>
    <mergeCell ref="J86:U86"/>
    <mergeCell ref="B87:H87"/>
    <mergeCell ref="J87:U87"/>
    <mergeCell ref="B89:C89"/>
    <mergeCell ref="D89:H89"/>
    <mergeCell ref="B95:C95"/>
    <mergeCell ref="D95:I95"/>
    <mergeCell ref="B98:H98"/>
    <mergeCell ref="J98:U98"/>
    <mergeCell ref="J95:U95"/>
    <mergeCell ref="B100:C100"/>
    <mergeCell ref="D100:H100"/>
    <mergeCell ref="B105:C105"/>
    <mergeCell ref="D105:I105"/>
    <mergeCell ref="J105:U105"/>
    <mergeCell ref="F82:O82"/>
    <mergeCell ref="O7:O8"/>
    <mergeCell ref="C7:C8"/>
    <mergeCell ref="D7:E8"/>
    <mergeCell ref="F81:O81"/>
  </mergeCells>
  <conditionalFormatting sqref="H10:N78 P10:P78">
    <cfRule type="cellIs" dxfId="19" priority="4" operator="greaterThan">
      <formula>10</formula>
    </cfRule>
  </conditionalFormatting>
  <conditionalFormatting sqref="O100:O1048576 O1:O98">
    <cfRule type="duplicateValues" dxfId="18" priority="3"/>
  </conditionalFormatting>
  <conditionalFormatting sqref="C1:C1048576">
    <cfRule type="duplicateValues" dxfId="17" priority="2"/>
  </conditionalFormatting>
  <conditionalFormatting sqref="O1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83 Y2:AM8 X10:X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5"/>
  <sheetViews>
    <sheetView topLeftCell="B1" workbookViewId="0">
      <pane ySplit="3" topLeftCell="A93" activePane="bottomLeft" state="frozen"/>
      <selection activeCell="A6" sqref="A6:XFD6"/>
      <selection pane="bottomLeft" activeCell="B86" sqref="A86:XFD107"/>
    </sheetView>
  </sheetViews>
  <sheetFormatPr defaultColWidth="9" defaultRowHeight="22.5"/>
  <cols>
    <col min="1" max="1" width="0.625" style="1" hidden="1" customWidth="1"/>
    <col min="2" max="2" width="6.25" style="1" customWidth="1"/>
    <col min="3" max="3" width="12" style="1" customWidth="1"/>
    <col min="4" max="4" width="13.25" style="1" customWidth="1"/>
    <col min="5" max="5" width="5.75" style="1" customWidth="1"/>
    <col min="6" max="6" width="9.375" style="1" hidden="1" customWidth="1"/>
    <col min="7" max="7" width="11.75" style="1" customWidth="1"/>
    <col min="8" max="8" width="4.375" style="1" hidden="1" customWidth="1"/>
    <col min="9" max="9" width="5.75" style="1" customWidth="1"/>
    <col min="10" max="10" width="4.375" style="1" hidden="1" customWidth="1"/>
    <col min="11" max="11" width="5.625" style="1" customWidth="1"/>
    <col min="12" max="13" width="4.625" style="1" hidden="1" customWidth="1"/>
    <col min="14" max="14" width="9" style="1" hidden="1" customWidth="1"/>
    <col min="15" max="15" width="14.375" style="125" hidden="1" customWidth="1"/>
    <col min="16" max="16" width="5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1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19"/>
      <c r="P4" s="177" t="s">
        <v>49</v>
      </c>
      <c r="Q4" s="177"/>
      <c r="R4" s="177"/>
      <c r="S4" s="177" t="s">
        <v>2193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2318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20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81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81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69</v>
      </c>
      <c r="AB8" s="68">
        <f>COUNTIF($T$9:$T$138,"Khiển trách")</f>
        <v>0</v>
      </c>
      <c r="AC8" s="68">
        <f>COUNTIF($T$9:$T$138,"Cảnh cáo")</f>
        <v>0</v>
      </c>
      <c r="AD8" s="68">
        <f>COUNTIF($T$9:$T$138,"Đình chỉ thi")</f>
        <v>0</v>
      </c>
      <c r="AE8" s="75">
        <f>+($AB$8+$AC$8+$AD$8)/$AA$8*100%</f>
        <v>0</v>
      </c>
      <c r="AF8" s="68">
        <f>SUM(COUNTIF($T$9:$T$136,"Vắng"),COUNTIF($T$9:$T$136,"Vắng có phép"))</f>
        <v>0</v>
      </c>
      <c r="AG8" s="76">
        <f>+$AF$8/$AA$8</f>
        <v>0</v>
      </c>
      <c r="AH8" s="77">
        <f>COUNTIF($X$9:$X$136,"Thi lại")</f>
        <v>0</v>
      </c>
      <c r="AI8" s="76">
        <f>+$AH$8/$AA$8</f>
        <v>0</v>
      </c>
      <c r="AJ8" s="77">
        <f>COUNTIF($X$9:$X$137,"Học lại")</f>
        <v>13</v>
      </c>
      <c r="AK8" s="76">
        <f>+$AJ$8/$AA$8</f>
        <v>0.18840579710144928</v>
      </c>
      <c r="AL8" s="68">
        <f>COUNTIF($X$10:$X$137,"Đạt")</f>
        <v>56</v>
      </c>
      <c r="AM8" s="75">
        <f>+$AL$8/$AA$8</f>
        <v>0.81159420289855078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21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2070</v>
      </c>
      <c r="D10" s="19" t="s">
        <v>2071</v>
      </c>
      <c r="E10" s="20" t="s">
        <v>536</v>
      </c>
      <c r="F10" s="21" t="s">
        <v>422</v>
      </c>
      <c r="G10" s="18" t="s">
        <v>90</v>
      </c>
      <c r="H10" s="22" t="s">
        <v>28</v>
      </c>
      <c r="I10" s="22">
        <v>7</v>
      </c>
      <c r="J10" s="22" t="s">
        <v>28</v>
      </c>
      <c r="K10" s="22">
        <v>9</v>
      </c>
      <c r="L10" s="23"/>
      <c r="M10" s="23"/>
      <c r="N10" s="23"/>
      <c r="O10" s="122"/>
      <c r="P10" s="24">
        <v>7.5</v>
      </c>
      <c r="Q10" s="25">
        <f t="shared" ref="Q10:Q41" si="0">ROUND(SUMPRODUCT(H10:P10,$H$9:$P$9)/100,1)</f>
        <v>7.6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7" t="str">
        <f t="shared" ref="T10:T41" si="3">+IF(OR($H10=0,$I10=0,$J10=0,$K10=0),"Không đủ ĐKDT","")</f>
        <v/>
      </c>
      <c r="U10" s="27" t="s">
        <v>2319</v>
      </c>
      <c r="V10" s="3"/>
      <c r="W10" s="28"/>
      <c r="X10" s="79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2072</v>
      </c>
      <c r="D11" s="31" t="s">
        <v>2073</v>
      </c>
      <c r="E11" s="32" t="s">
        <v>53</v>
      </c>
      <c r="F11" s="33" t="s">
        <v>337</v>
      </c>
      <c r="G11" s="30" t="s">
        <v>287</v>
      </c>
      <c r="H11" s="34" t="s">
        <v>28</v>
      </c>
      <c r="I11" s="34">
        <v>6.5</v>
      </c>
      <c r="J11" s="34" t="s">
        <v>28</v>
      </c>
      <c r="K11" s="34">
        <v>9</v>
      </c>
      <c r="L11" s="35"/>
      <c r="M11" s="35"/>
      <c r="N11" s="35"/>
      <c r="O11" s="123"/>
      <c r="P11" s="36">
        <v>4.5</v>
      </c>
      <c r="Q11" s="37">
        <f t="shared" si="0"/>
        <v>5.4</v>
      </c>
      <c r="R11" s="38" t="str">
        <f t="shared" si="1"/>
        <v>D+</v>
      </c>
      <c r="S11" s="39" t="str">
        <f t="shared" si="2"/>
        <v>Trung bình yếu</v>
      </c>
      <c r="T11" s="40" t="str">
        <f t="shared" si="3"/>
        <v/>
      </c>
      <c r="U11" s="41" t="s">
        <v>2319</v>
      </c>
      <c r="V11" s="3"/>
      <c r="W11" s="28"/>
      <c r="X11" s="79" t="str">
        <f t="shared" si="4"/>
        <v>Đạt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2074</v>
      </c>
      <c r="D12" s="31" t="s">
        <v>322</v>
      </c>
      <c r="E12" s="32" t="s">
        <v>53</v>
      </c>
      <c r="F12" s="33" t="s">
        <v>2075</v>
      </c>
      <c r="G12" s="30" t="s">
        <v>276</v>
      </c>
      <c r="H12" s="34" t="s">
        <v>28</v>
      </c>
      <c r="I12" s="34">
        <v>7</v>
      </c>
      <c r="J12" s="34" t="s">
        <v>28</v>
      </c>
      <c r="K12" s="34">
        <v>9</v>
      </c>
      <c r="L12" s="42"/>
      <c r="M12" s="42"/>
      <c r="N12" s="42"/>
      <c r="O12" s="123"/>
      <c r="P12" s="36">
        <v>9.5</v>
      </c>
      <c r="Q12" s="37">
        <f t="shared" si="0"/>
        <v>9</v>
      </c>
      <c r="R12" s="38" t="str">
        <f t="shared" si="1"/>
        <v>A+</v>
      </c>
      <c r="S12" s="39" t="str">
        <f t="shared" si="2"/>
        <v>Giỏi</v>
      </c>
      <c r="T12" s="40" t="str">
        <f t="shared" si="3"/>
        <v/>
      </c>
      <c r="U12" s="41" t="s">
        <v>2319</v>
      </c>
      <c r="V12" s="3"/>
      <c r="W12" s="28"/>
      <c r="X12" s="79" t="str">
        <f t="shared" si="4"/>
        <v>Đạt</v>
      </c>
      <c r="Y12" s="80"/>
      <c r="Z12" s="80"/>
      <c r="AA12" s="143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2076</v>
      </c>
      <c r="D13" s="31" t="s">
        <v>535</v>
      </c>
      <c r="E13" s="32" t="s">
        <v>53</v>
      </c>
      <c r="F13" s="33" t="s">
        <v>152</v>
      </c>
      <c r="G13" s="30" t="s">
        <v>105</v>
      </c>
      <c r="H13" s="34" t="s">
        <v>28</v>
      </c>
      <c r="I13" s="34">
        <v>9.5</v>
      </c>
      <c r="J13" s="34" t="s">
        <v>28</v>
      </c>
      <c r="K13" s="34">
        <v>9</v>
      </c>
      <c r="L13" s="42"/>
      <c r="M13" s="42"/>
      <c r="N13" s="42"/>
      <c r="O13" s="123"/>
      <c r="P13" s="36">
        <v>6.5</v>
      </c>
      <c r="Q13" s="37">
        <f t="shared" si="0"/>
        <v>7.4</v>
      </c>
      <c r="R13" s="38" t="str">
        <f t="shared" si="1"/>
        <v>B</v>
      </c>
      <c r="S13" s="39" t="str">
        <f t="shared" si="2"/>
        <v>Khá</v>
      </c>
      <c r="T13" s="40" t="str">
        <f t="shared" si="3"/>
        <v/>
      </c>
      <c r="U13" s="41" t="s">
        <v>2319</v>
      </c>
      <c r="V13" s="3"/>
      <c r="W13" s="28"/>
      <c r="X13" s="79" t="str">
        <f t="shared" si="4"/>
        <v>Đạt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2077</v>
      </c>
      <c r="D14" s="31" t="s">
        <v>2078</v>
      </c>
      <c r="E14" s="32" t="s">
        <v>53</v>
      </c>
      <c r="F14" s="33" t="s">
        <v>413</v>
      </c>
      <c r="G14" s="30" t="s">
        <v>98</v>
      </c>
      <c r="H14" s="34" t="s">
        <v>28</v>
      </c>
      <c r="I14" s="34">
        <v>9.5</v>
      </c>
      <c r="J14" s="34" t="s">
        <v>28</v>
      </c>
      <c r="K14" s="34">
        <v>10</v>
      </c>
      <c r="L14" s="42"/>
      <c r="M14" s="42"/>
      <c r="N14" s="42"/>
      <c r="O14" s="123"/>
      <c r="P14" s="36">
        <v>9</v>
      </c>
      <c r="Q14" s="37">
        <f t="shared" si="0"/>
        <v>9.1999999999999993</v>
      </c>
      <c r="R14" s="38" t="str">
        <f t="shared" si="1"/>
        <v>A+</v>
      </c>
      <c r="S14" s="39" t="str">
        <f t="shared" si="2"/>
        <v>Giỏi</v>
      </c>
      <c r="T14" s="40" t="str">
        <f t="shared" si="3"/>
        <v/>
      </c>
      <c r="U14" s="41" t="s">
        <v>2319</v>
      </c>
      <c r="V14" s="3"/>
      <c r="W14" s="28"/>
      <c r="X14" s="79" t="str">
        <f t="shared" si="4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2079</v>
      </c>
      <c r="D15" s="31" t="s">
        <v>1161</v>
      </c>
      <c r="E15" s="32" t="s">
        <v>2080</v>
      </c>
      <c r="F15" s="33" t="s">
        <v>2081</v>
      </c>
      <c r="G15" s="30" t="s">
        <v>59</v>
      </c>
      <c r="H15" s="34" t="s">
        <v>28</v>
      </c>
      <c r="I15" s="34">
        <v>6</v>
      </c>
      <c r="J15" s="34" t="s">
        <v>28</v>
      </c>
      <c r="K15" s="34">
        <v>9</v>
      </c>
      <c r="L15" s="42"/>
      <c r="M15" s="42"/>
      <c r="N15" s="42"/>
      <c r="O15" s="123"/>
      <c r="P15" s="36">
        <v>7</v>
      </c>
      <c r="Q15" s="37">
        <f t="shared" si="0"/>
        <v>7</v>
      </c>
      <c r="R15" s="38" t="str">
        <f t="shared" si="1"/>
        <v>B</v>
      </c>
      <c r="S15" s="39" t="str">
        <f t="shared" si="2"/>
        <v>Khá</v>
      </c>
      <c r="T15" s="40" t="str">
        <f t="shared" si="3"/>
        <v/>
      </c>
      <c r="U15" s="41" t="s">
        <v>2319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2082</v>
      </c>
      <c r="D16" s="31" t="s">
        <v>57</v>
      </c>
      <c r="E16" s="32" t="s">
        <v>2083</v>
      </c>
      <c r="F16" s="33" t="s">
        <v>349</v>
      </c>
      <c r="G16" s="30" t="s">
        <v>272</v>
      </c>
      <c r="H16" s="34" t="s">
        <v>28</v>
      </c>
      <c r="I16" s="34">
        <v>5</v>
      </c>
      <c r="J16" s="34" t="s">
        <v>28</v>
      </c>
      <c r="K16" s="34">
        <v>9</v>
      </c>
      <c r="L16" s="42"/>
      <c r="M16" s="42"/>
      <c r="N16" s="42"/>
      <c r="O16" s="123"/>
      <c r="P16" s="36">
        <v>6</v>
      </c>
      <c r="Q16" s="37">
        <f t="shared" si="0"/>
        <v>6.1</v>
      </c>
      <c r="R16" s="38" t="str">
        <f t="shared" si="1"/>
        <v>C</v>
      </c>
      <c r="S16" s="39" t="str">
        <f t="shared" si="2"/>
        <v>Trung bình</v>
      </c>
      <c r="T16" s="40" t="str">
        <f t="shared" si="3"/>
        <v/>
      </c>
      <c r="U16" s="41" t="s">
        <v>2319</v>
      </c>
      <c r="V16" s="3"/>
      <c r="W16" s="28"/>
      <c r="X16" s="79" t="str">
        <f t="shared" si="4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2084</v>
      </c>
      <c r="D17" s="31" t="s">
        <v>69</v>
      </c>
      <c r="E17" s="32" t="s">
        <v>74</v>
      </c>
      <c r="F17" s="33" t="s">
        <v>294</v>
      </c>
      <c r="G17" s="30" t="s">
        <v>287</v>
      </c>
      <c r="H17" s="34" t="s">
        <v>28</v>
      </c>
      <c r="I17" s="34">
        <v>6.5</v>
      </c>
      <c r="J17" s="34" t="s">
        <v>28</v>
      </c>
      <c r="K17" s="34">
        <v>9.5</v>
      </c>
      <c r="L17" s="42"/>
      <c r="M17" s="42"/>
      <c r="N17" s="42"/>
      <c r="O17" s="123"/>
      <c r="P17" s="36">
        <v>7</v>
      </c>
      <c r="Q17" s="37">
        <f t="shared" si="0"/>
        <v>7.2</v>
      </c>
      <c r="R17" s="38" t="str">
        <f t="shared" si="1"/>
        <v>B</v>
      </c>
      <c r="S17" s="39" t="str">
        <f t="shared" si="2"/>
        <v>Khá</v>
      </c>
      <c r="T17" s="40" t="str">
        <f t="shared" si="3"/>
        <v/>
      </c>
      <c r="U17" s="41" t="s">
        <v>2319</v>
      </c>
      <c r="V17" s="3"/>
      <c r="W17" s="28"/>
      <c r="X17" s="79" t="str">
        <f t="shared" si="4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2085</v>
      </c>
      <c r="D18" s="31" t="s">
        <v>2086</v>
      </c>
      <c r="E18" s="32" t="s">
        <v>78</v>
      </c>
      <c r="F18" s="33" t="s">
        <v>254</v>
      </c>
      <c r="G18" s="30" t="s">
        <v>98</v>
      </c>
      <c r="H18" s="34" t="s">
        <v>28</v>
      </c>
      <c r="I18" s="34">
        <v>7.5</v>
      </c>
      <c r="J18" s="34" t="s">
        <v>28</v>
      </c>
      <c r="K18" s="34">
        <v>9</v>
      </c>
      <c r="L18" s="42"/>
      <c r="M18" s="42"/>
      <c r="N18" s="42"/>
      <c r="O18" s="123"/>
      <c r="P18" s="36">
        <v>5.5</v>
      </c>
      <c r="Q18" s="37">
        <f t="shared" si="0"/>
        <v>6.3</v>
      </c>
      <c r="R18" s="38" t="str">
        <f t="shared" si="1"/>
        <v>C</v>
      </c>
      <c r="S18" s="39" t="str">
        <f t="shared" si="2"/>
        <v>Trung bình</v>
      </c>
      <c r="T18" s="40" t="str">
        <f t="shared" si="3"/>
        <v/>
      </c>
      <c r="U18" s="41" t="s">
        <v>2319</v>
      </c>
      <c r="V18" s="3"/>
      <c r="W18" s="28"/>
      <c r="X18" s="79" t="str">
        <f t="shared" si="4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2087</v>
      </c>
      <c r="D19" s="31" t="s">
        <v>524</v>
      </c>
      <c r="E19" s="32" t="s">
        <v>2088</v>
      </c>
      <c r="F19" s="33" t="s">
        <v>658</v>
      </c>
      <c r="G19" s="30" t="s">
        <v>276</v>
      </c>
      <c r="H19" s="34" t="s">
        <v>28</v>
      </c>
      <c r="I19" s="34">
        <v>5.5</v>
      </c>
      <c r="J19" s="34" t="s">
        <v>28</v>
      </c>
      <c r="K19" s="34">
        <v>9</v>
      </c>
      <c r="L19" s="42"/>
      <c r="M19" s="42"/>
      <c r="N19" s="42"/>
      <c r="O19" s="123"/>
      <c r="P19" s="36">
        <v>8.5</v>
      </c>
      <c r="Q19" s="37">
        <f t="shared" si="0"/>
        <v>8</v>
      </c>
      <c r="R19" s="38" t="str">
        <f t="shared" si="1"/>
        <v>B+</v>
      </c>
      <c r="S19" s="39" t="str">
        <f t="shared" si="2"/>
        <v>Khá</v>
      </c>
      <c r="T19" s="40" t="str">
        <f t="shared" si="3"/>
        <v/>
      </c>
      <c r="U19" s="41" t="s">
        <v>2319</v>
      </c>
      <c r="V19" s="3"/>
      <c r="W19" s="28"/>
      <c r="X19" s="79" t="str">
        <f t="shared" si="4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2089</v>
      </c>
      <c r="D20" s="31" t="s">
        <v>77</v>
      </c>
      <c r="E20" s="32" t="s">
        <v>2090</v>
      </c>
      <c r="F20" s="33" t="s">
        <v>2091</v>
      </c>
      <c r="G20" s="30" t="s">
        <v>287</v>
      </c>
      <c r="H20" s="34" t="s">
        <v>28</v>
      </c>
      <c r="I20" s="34">
        <v>7</v>
      </c>
      <c r="J20" s="34" t="s">
        <v>28</v>
      </c>
      <c r="K20" s="34">
        <v>9</v>
      </c>
      <c r="L20" s="42"/>
      <c r="M20" s="42"/>
      <c r="N20" s="42"/>
      <c r="O20" s="123"/>
      <c r="P20" s="36">
        <v>7.5</v>
      </c>
      <c r="Q20" s="37">
        <f t="shared" si="0"/>
        <v>7.6</v>
      </c>
      <c r="R20" s="38" t="str">
        <f t="shared" si="1"/>
        <v>B</v>
      </c>
      <c r="S20" s="39" t="str">
        <f t="shared" si="2"/>
        <v>Khá</v>
      </c>
      <c r="T20" s="40" t="str">
        <f t="shared" si="3"/>
        <v/>
      </c>
      <c r="U20" s="41" t="s">
        <v>2319</v>
      </c>
      <c r="V20" s="3"/>
      <c r="W20" s="28"/>
      <c r="X20" s="79" t="str">
        <f t="shared" si="4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2092</v>
      </c>
      <c r="D21" s="31" t="s">
        <v>387</v>
      </c>
      <c r="E21" s="32" t="s">
        <v>352</v>
      </c>
      <c r="F21" s="33" t="s">
        <v>2093</v>
      </c>
      <c r="G21" s="30" t="s">
        <v>276</v>
      </c>
      <c r="H21" s="34" t="s">
        <v>28</v>
      </c>
      <c r="I21" s="34">
        <v>7</v>
      </c>
      <c r="J21" s="34" t="s">
        <v>28</v>
      </c>
      <c r="K21" s="34">
        <v>9</v>
      </c>
      <c r="L21" s="42"/>
      <c r="M21" s="42"/>
      <c r="N21" s="42"/>
      <c r="O21" s="123"/>
      <c r="P21" s="36">
        <v>6.5</v>
      </c>
      <c r="Q21" s="37">
        <f t="shared" si="0"/>
        <v>6.9</v>
      </c>
      <c r="R21" s="38" t="str">
        <f t="shared" si="1"/>
        <v>C+</v>
      </c>
      <c r="S21" s="39" t="str">
        <f t="shared" si="2"/>
        <v>Trung bình</v>
      </c>
      <c r="T21" s="40" t="str">
        <f t="shared" si="3"/>
        <v/>
      </c>
      <c r="U21" s="41" t="s">
        <v>2319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2094</v>
      </c>
      <c r="D22" s="31" t="s">
        <v>2095</v>
      </c>
      <c r="E22" s="32" t="s">
        <v>364</v>
      </c>
      <c r="F22" s="33" t="s">
        <v>2096</v>
      </c>
      <c r="G22" s="30" t="s">
        <v>63</v>
      </c>
      <c r="H22" s="34" t="s">
        <v>28</v>
      </c>
      <c r="I22" s="34">
        <v>4.5</v>
      </c>
      <c r="J22" s="34" t="s">
        <v>28</v>
      </c>
      <c r="K22" s="34">
        <v>9.5</v>
      </c>
      <c r="L22" s="42"/>
      <c r="M22" s="42"/>
      <c r="N22" s="42"/>
      <c r="O22" s="123"/>
      <c r="P22" s="36">
        <v>5</v>
      </c>
      <c r="Q22" s="37">
        <f t="shared" si="0"/>
        <v>5.4</v>
      </c>
      <c r="R22" s="38" t="str">
        <f t="shared" si="1"/>
        <v>D+</v>
      </c>
      <c r="S22" s="39" t="str">
        <f t="shared" si="2"/>
        <v>Trung bình yếu</v>
      </c>
      <c r="T22" s="40" t="str">
        <f t="shared" si="3"/>
        <v/>
      </c>
      <c r="U22" s="41" t="s">
        <v>2319</v>
      </c>
      <c r="V22" s="3"/>
      <c r="W22" s="28"/>
      <c r="X22" s="79" t="str">
        <f t="shared" si="4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2097</v>
      </c>
      <c r="D23" s="31" t="s">
        <v>112</v>
      </c>
      <c r="E23" s="32" t="s">
        <v>367</v>
      </c>
      <c r="F23" s="33" t="s">
        <v>176</v>
      </c>
      <c r="G23" s="30" t="s">
        <v>59</v>
      </c>
      <c r="H23" s="34" t="s">
        <v>28</v>
      </c>
      <c r="I23" s="34">
        <v>7</v>
      </c>
      <c r="J23" s="34" t="s">
        <v>28</v>
      </c>
      <c r="K23" s="34">
        <v>9</v>
      </c>
      <c r="L23" s="42"/>
      <c r="M23" s="42"/>
      <c r="N23" s="42"/>
      <c r="O23" s="123"/>
      <c r="P23" s="36">
        <v>4</v>
      </c>
      <c r="Q23" s="37">
        <f t="shared" si="0"/>
        <v>5.0999999999999996</v>
      </c>
      <c r="R23" s="38" t="str">
        <f t="shared" si="1"/>
        <v>D+</v>
      </c>
      <c r="S23" s="39" t="str">
        <f t="shared" si="2"/>
        <v>Trung bình yếu</v>
      </c>
      <c r="T23" s="40" t="str">
        <f t="shared" si="3"/>
        <v/>
      </c>
      <c r="U23" s="41" t="s">
        <v>2319</v>
      </c>
      <c r="V23" s="3"/>
      <c r="W23" s="28"/>
      <c r="X23" s="79" t="str">
        <f t="shared" si="4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2098</v>
      </c>
      <c r="D24" s="31" t="s">
        <v>77</v>
      </c>
      <c r="E24" s="32" t="s">
        <v>367</v>
      </c>
      <c r="F24" s="33" t="s">
        <v>848</v>
      </c>
      <c r="G24" s="30" t="s">
        <v>110</v>
      </c>
      <c r="H24" s="34" t="s">
        <v>28</v>
      </c>
      <c r="I24" s="34">
        <v>3.5</v>
      </c>
      <c r="J24" s="34" t="s">
        <v>28</v>
      </c>
      <c r="K24" s="34">
        <v>9</v>
      </c>
      <c r="L24" s="42"/>
      <c r="M24" s="42"/>
      <c r="N24" s="42"/>
      <c r="O24" s="123"/>
      <c r="P24" s="36">
        <v>0</v>
      </c>
      <c r="Q24" s="37">
        <f t="shared" si="0"/>
        <v>1.6</v>
      </c>
      <c r="R24" s="38" t="str">
        <f t="shared" si="1"/>
        <v>F</v>
      </c>
      <c r="S24" s="39" t="str">
        <f t="shared" si="2"/>
        <v>Kém</v>
      </c>
      <c r="T24" s="40" t="str">
        <f t="shared" si="3"/>
        <v/>
      </c>
      <c r="U24" s="41" t="s">
        <v>2319</v>
      </c>
      <c r="V24" s="3"/>
      <c r="W24" s="28"/>
      <c r="X24" s="79" t="str">
        <f t="shared" si="4"/>
        <v>Học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2099</v>
      </c>
      <c r="D25" s="31" t="s">
        <v>2100</v>
      </c>
      <c r="E25" s="32" t="s">
        <v>101</v>
      </c>
      <c r="F25" s="33" t="s">
        <v>2101</v>
      </c>
      <c r="G25" s="30" t="s">
        <v>153</v>
      </c>
      <c r="H25" s="34" t="s">
        <v>28</v>
      </c>
      <c r="I25" s="34">
        <v>6</v>
      </c>
      <c r="J25" s="34" t="s">
        <v>28</v>
      </c>
      <c r="K25" s="34">
        <v>9</v>
      </c>
      <c r="L25" s="42"/>
      <c r="M25" s="42"/>
      <c r="N25" s="42"/>
      <c r="O25" s="123"/>
      <c r="P25" s="36">
        <v>3</v>
      </c>
      <c r="Q25" s="37">
        <f t="shared" si="0"/>
        <v>4.2</v>
      </c>
      <c r="R25" s="38" t="str">
        <f t="shared" si="1"/>
        <v>D</v>
      </c>
      <c r="S25" s="39" t="str">
        <f t="shared" si="2"/>
        <v>Trung bình yếu</v>
      </c>
      <c r="T25" s="40" t="str">
        <f t="shared" si="3"/>
        <v/>
      </c>
      <c r="U25" s="41" t="s">
        <v>2319</v>
      </c>
      <c r="V25" s="3"/>
      <c r="W25" s="28"/>
      <c r="X25" s="79" t="str">
        <f t="shared" si="4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2102</v>
      </c>
      <c r="D26" s="31" t="s">
        <v>77</v>
      </c>
      <c r="E26" s="32" t="s">
        <v>101</v>
      </c>
      <c r="F26" s="33" t="s">
        <v>195</v>
      </c>
      <c r="G26" s="30" t="s">
        <v>276</v>
      </c>
      <c r="H26" s="34" t="s">
        <v>28</v>
      </c>
      <c r="I26" s="34">
        <v>9.5</v>
      </c>
      <c r="J26" s="34" t="s">
        <v>28</v>
      </c>
      <c r="K26" s="34">
        <v>10</v>
      </c>
      <c r="L26" s="42"/>
      <c r="M26" s="42"/>
      <c r="N26" s="42"/>
      <c r="O26" s="123"/>
      <c r="P26" s="36">
        <v>6.5</v>
      </c>
      <c r="Q26" s="37">
        <f t="shared" si="0"/>
        <v>7.5</v>
      </c>
      <c r="R26" s="38" t="str">
        <f t="shared" si="1"/>
        <v>B</v>
      </c>
      <c r="S26" s="39" t="str">
        <f t="shared" si="2"/>
        <v>Khá</v>
      </c>
      <c r="T26" s="40" t="str">
        <f t="shared" si="3"/>
        <v/>
      </c>
      <c r="U26" s="41" t="s">
        <v>2319</v>
      </c>
      <c r="V26" s="3"/>
      <c r="W26" s="28"/>
      <c r="X26" s="79" t="str">
        <f t="shared" si="4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2103</v>
      </c>
      <c r="D27" s="31" t="s">
        <v>2104</v>
      </c>
      <c r="E27" s="32" t="s">
        <v>108</v>
      </c>
      <c r="F27" s="33" t="s">
        <v>653</v>
      </c>
      <c r="G27" s="30" t="s">
        <v>90</v>
      </c>
      <c r="H27" s="34" t="s">
        <v>28</v>
      </c>
      <c r="I27" s="34">
        <v>8</v>
      </c>
      <c r="J27" s="34" t="s">
        <v>28</v>
      </c>
      <c r="K27" s="34">
        <v>9</v>
      </c>
      <c r="L27" s="42"/>
      <c r="M27" s="42"/>
      <c r="N27" s="42"/>
      <c r="O27" s="123"/>
      <c r="P27" s="36">
        <v>10</v>
      </c>
      <c r="Q27" s="37">
        <f t="shared" si="0"/>
        <v>9.5</v>
      </c>
      <c r="R27" s="38" t="str">
        <f t="shared" si="1"/>
        <v>A+</v>
      </c>
      <c r="S27" s="39" t="str">
        <f t="shared" si="2"/>
        <v>Giỏi</v>
      </c>
      <c r="T27" s="40" t="str">
        <f t="shared" si="3"/>
        <v/>
      </c>
      <c r="U27" s="41" t="s">
        <v>2319</v>
      </c>
      <c r="V27" s="3"/>
      <c r="W27" s="28"/>
      <c r="X27" s="79" t="str">
        <f t="shared" si="4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2105</v>
      </c>
      <c r="D28" s="31" t="s">
        <v>394</v>
      </c>
      <c r="E28" s="32" t="s">
        <v>108</v>
      </c>
      <c r="F28" s="33" t="s">
        <v>180</v>
      </c>
      <c r="G28" s="30" t="s">
        <v>153</v>
      </c>
      <c r="H28" s="34" t="s">
        <v>28</v>
      </c>
      <c r="I28" s="34">
        <v>7</v>
      </c>
      <c r="J28" s="34" t="s">
        <v>28</v>
      </c>
      <c r="K28" s="34">
        <v>9</v>
      </c>
      <c r="L28" s="42"/>
      <c r="M28" s="42"/>
      <c r="N28" s="42"/>
      <c r="O28" s="123"/>
      <c r="P28" s="36">
        <v>5</v>
      </c>
      <c r="Q28" s="37">
        <f t="shared" si="0"/>
        <v>5.8</v>
      </c>
      <c r="R28" s="38" t="str">
        <f t="shared" si="1"/>
        <v>C</v>
      </c>
      <c r="S28" s="39" t="str">
        <f t="shared" si="2"/>
        <v>Trung bình</v>
      </c>
      <c r="T28" s="40" t="str">
        <f t="shared" si="3"/>
        <v/>
      </c>
      <c r="U28" s="41" t="s">
        <v>2319</v>
      </c>
      <c r="V28" s="3"/>
      <c r="W28" s="28"/>
      <c r="X28" s="79" t="str">
        <f t="shared" si="4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2106</v>
      </c>
      <c r="D29" s="31" t="s">
        <v>2107</v>
      </c>
      <c r="E29" s="32" t="s">
        <v>119</v>
      </c>
      <c r="F29" s="33" t="s">
        <v>152</v>
      </c>
      <c r="G29" s="30" t="s">
        <v>59</v>
      </c>
      <c r="H29" s="34" t="s">
        <v>28</v>
      </c>
      <c r="I29" s="34">
        <v>5.5</v>
      </c>
      <c r="J29" s="34" t="s">
        <v>28</v>
      </c>
      <c r="K29" s="34">
        <v>9</v>
      </c>
      <c r="L29" s="42"/>
      <c r="M29" s="42"/>
      <c r="N29" s="42"/>
      <c r="O29" s="123"/>
      <c r="P29" s="36">
        <v>1</v>
      </c>
      <c r="Q29" s="37">
        <f t="shared" si="0"/>
        <v>2.7</v>
      </c>
      <c r="R29" s="38" t="str">
        <f t="shared" si="1"/>
        <v>F</v>
      </c>
      <c r="S29" s="39" t="str">
        <f t="shared" si="2"/>
        <v>Kém</v>
      </c>
      <c r="T29" s="40" t="str">
        <f t="shared" si="3"/>
        <v/>
      </c>
      <c r="U29" s="41" t="s">
        <v>2319</v>
      </c>
      <c r="V29" s="3"/>
      <c r="W29" s="28"/>
      <c r="X29" s="79" t="str">
        <f t="shared" si="4"/>
        <v>Học lại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2108</v>
      </c>
      <c r="D30" s="31" t="s">
        <v>2109</v>
      </c>
      <c r="E30" s="32" t="s">
        <v>1423</v>
      </c>
      <c r="F30" s="33" t="s">
        <v>2110</v>
      </c>
      <c r="G30" s="30" t="s">
        <v>153</v>
      </c>
      <c r="H30" s="34" t="s">
        <v>28</v>
      </c>
      <c r="I30" s="34">
        <v>9.5</v>
      </c>
      <c r="J30" s="34" t="s">
        <v>28</v>
      </c>
      <c r="K30" s="34">
        <v>10</v>
      </c>
      <c r="L30" s="42"/>
      <c r="M30" s="42"/>
      <c r="N30" s="42"/>
      <c r="O30" s="123"/>
      <c r="P30" s="36">
        <v>5.5</v>
      </c>
      <c r="Q30" s="37">
        <f t="shared" si="0"/>
        <v>6.8</v>
      </c>
      <c r="R30" s="38" t="str">
        <f t="shared" si="1"/>
        <v>C+</v>
      </c>
      <c r="S30" s="39" t="str">
        <f t="shared" si="2"/>
        <v>Trung bình</v>
      </c>
      <c r="T30" s="40" t="str">
        <f t="shared" si="3"/>
        <v/>
      </c>
      <c r="U30" s="41" t="s">
        <v>2319</v>
      </c>
      <c r="V30" s="3"/>
      <c r="W30" s="28"/>
      <c r="X30" s="79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2111</v>
      </c>
      <c r="D31" s="31" t="s">
        <v>2112</v>
      </c>
      <c r="E31" s="32" t="s">
        <v>582</v>
      </c>
      <c r="F31" s="33" t="s">
        <v>2050</v>
      </c>
      <c r="G31" s="30" t="s">
        <v>110</v>
      </c>
      <c r="H31" s="34" t="s">
        <v>28</v>
      </c>
      <c r="I31" s="34">
        <v>7</v>
      </c>
      <c r="J31" s="34" t="s">
        <v>28</v>
      </c>
      <c r="K31" s="34">
        <v>9.5</v>
      </c>
      <c r="L31" s="42"/>
      <c r="M31" s="42"/>
      <c r="N31" s="42"/>
      <c r="O31" s="123"/>
      <c r="P31" s="36">
        <v>5.5</v>
      </c>
      <c r="Q31" s="37">
        <f t="shared" si="0"/>
        <v>6.2</v>
      </c>
      <c r="R31" s="38" t="str">
        <f t="shared" si="1"/>
        <v>C</v>
      </c>
      <c r="S31" s="39" t="str">
        <f t="shared" si="2"/>
        <v>Trung bình</v>
      </c>
      <c r="T31" s="40" t="str">
        <f t="shared" si="3"/>
        <v/>
      </c>
      <c r="U31" s="41" t="s">
        <v>2319</v>
      </c>
      <c r="V31" s="3"/>
      <c r="W31" s="28"/>
      <c r="X31" s="79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2113</v>
      </c>
      <c r="D32" s="31" t="s">
        <v>306</v>
      </c>
      <c r="E32" s="32" t="s">
        <v>582</v>
      </c>
      <c r="F32" s="33" t="s">
        <v>1518</v>
      </c>
      <c r="G32" s="30" t="s">
        <v>404</v>
      </c>
      <c r="H32" s="34" t="s">
        <v>28</v>
      </c>
      <c r="I32" s="34">
        <v>7.5</v>
      </c>
      <c r="J32" s="34" t="s">
        <v>28</v>
      </c>
      <c r="K32" s="34">
        <v>9</v>
      </c>
      <c r="L32" s="42"/>
      <c r="M32" s="42"/>
      <c r="N32" s="42"/>
      <c r="O32" s="123"/>
      <c r="P32" s="36">
        <v>7.5</v>
      </c>
      <c r="Q32" s="37">
        <f t="shared" si="0"/>
        <v>7.7</v>
      </c>
      <c r="R32" s="38" t="str">
        <f t="shared" si="1"/>
        <v>B</v>
      </c>
      <c r="S32" s="39" t="str">
        <f t="shared" si="2"/>
        <v>Khá</v>
      </c>
      <c r="T32" s="40" t="str">
        <f t="shared" si="3"/>
        <v/>
      </c>
      <c r="U32" s="41" t="s">
        <v>2319</v>
      </c>
      <c r="V32" s="3"/>
      <c r="W32" s="28"/>
      <c r="X32" s="79" t="str">
        <f t="shared" si="4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2114</v>
      </c>
      <c r="D33" s="31" t="s">
        <v>2115</v>
      </c>
      <c r="E33" s="32" t="s">
        <v>138</v>
      </c>
      <c r="F33" s="33" t="s">
        <v>879</v>
      </c>
      <c r="G33" s="30" t="s">
        <v>113</v>
      </c>
      <c r="H33" s="34" t="s">
        <v>28</v>
      </c>
      <c r="I33" s="34">
        <v>7</v>
      </c>
      <c r="J33" s="34" t="s">
        <v>28</v>
      </c>
      <c r="K33" s="34">
        <v>9</v>
      </c>
      <c r="L33" s="42"/>
      <c r="M33" s="42"/>
      <c r="N33" s="42"/>
      <c r="O33" s="123"/>
      <c r="P33" s="36">
        <v>7.5</v>
      </c>
      <c r="Q33" s="37">
        <f t="shared" si="0"/>
        <v>7.6</v>
      </c>
      <c r="R33" s="38" t="str">
        <f t="shared" si="1"/>
        <v>B</v>
      </c>
      <c r="S33" s="39" t="str">
        <f t="shared" si="2"/>
        <v>Khá</v>
      </c>
      <c r="T33" s="40" t="str">
        <f t="shared" si="3"/>
        <v/>
      </c>
      <c r="U33" s="41" t="s">
        <v>2319</v>
      </c>
      <c r="V33" s="3"/>
      <c r="W33" s="28"/>
      <c r="X33" s="79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2116</v>
      </c>
      <c r="D34" s="31" t="s">
        <v>159</v>
      </c>
      <c r="E34" s="32" t="s">
        <v>138</v>
      </c>
      <c r="F34" s="33" t="s">
        <v>1087</v>
      </c>
      <c r="G34" s="30" t="s">
        <v>153</v>
      </c>
      <c r="H34" s="34" t="s">
        <v>28</v>
      </c>
      <c r="I34" s="34">
        <v>7</v>
      </c>
      <c r="J34" s="34" t="s">
        <v>28</v>
      </c>
      <c r="K34" s="34">
        <v>9.5</v>
      </c>
      <c r="L34" s="42"/>
      <c r="M34" s="42"/>
      <c r="N34" s="42"/>
      <c r="O34" s="123"/>
      <c r="P34" s="36">
        <v>6</v>
      </c>
      <c r="Q34" s="37">
        <f t="shared" si="0"/>
        <v>6.6</v>
      </c>
      <c r="R34" s="38" t="str">
        <f t="shared" si="1"/>
        <v>C+</v>
      </c>
      <c r="S34" s="39" t="str">
        <f t="shared" si="2"/>
        <v>Trung bình</v>
      </c>
      <c r="T34" s="40" t="str">
        <f t="shared" si="3"/>
        <v/>
      </c>
      <c r="U34" s="41" t="s">
        <v>2319</v>
      </c>
      <c r="V34" s="3"/>
      <c r="W34" s="28"/>
      <c r="X34" s="79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2117</v>
      </c>
      <c r="D35" s="31" t="s">
        <v>861</v>
      </c>
      <c r="E35" s="32" t="s">
        <v>818</v>
      </c>
      <c r="F35" s="33" t="s">
        <v>2118</v>
      </c>
      <c r="G35" s="30" t="s">
        <v>63</v>
      </c>
      <c r="H35" s="34" t="s">
        <v>28</v>
      </c>
      <c r="I35" s="34">
        <v>7</v>
      </c>
      <c r="J35" s="34" t="s">
        <v>28</v>
      </c>
      <c r="K35" s="34">
        <v>9.5</v>
      </c>
      <c r="L35" s="42"/>
      <c r="M35" s="42"/>
      <c r="N35" s="42"/>
      <c r="O35" s="123"/>
      <c r="P35" s="36">
        <v>1.5</v>
      </c>
      <c r="Q35" s="37">
        <f t="shared" si="0"/>
        <v>3.4</v>
      </c>
      <c r="R35" s="38" t="str">
        <f t="shared" si="1"/>
        <v>F</v>
      </c>
      <c r="S35" s="39" t="str">
        <f t="shared" si="2"/>
        <v>Kém</v>
      </c>
      <c r="T35" s="40" t="str">
        <f t="shared" si="3"/>
        <v/>
      </c>
      <c r="U35" s="41" t="s">
        <v>2319</v>
      </c>
      <c r="V35" s="3"/>
      <c r="W35" s="28"/>
      <c r="X35" s="79" t="str">
        <f t="shared" si="4"/>
        <v>Học lại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2119</v>
      </c>
      <c r="D36" s="31" t="s">
        <v>126</v>
      </c>
      <c r="E36" s="32" t="s">
        <v>818</v>
      </c>
      <c r="F36" s="33" t="s">
        <v>236</v>
      </c>
      <c r="G36" s="30" t="s">
        <v>262</v>
      </c>
      <c r="H36" s="34" t="s">
        <v>28</v>
      </c>
      <c r="I36" s="34">
        <v>7.5</v>
      </c>
      <c r="J36" s="34" t="s">
        <v>28</v>
      </c>
      <c r="K36" s="34">
        <v>9.5</v>
      </c>
      <c r="L36" s="42"/>
      <c r="M36" s="42"/>
      <c r="N36" s="42"/>
      <c r="O36" s="123"/>
      <c r="P36" s="36">
        <v>10</v>
      </c>
      <c r="Q36" s="37">
        <f t="shared" si="0"/>
        <v>9.5</v>
      </c>
      <c r="R36" s="38" t="str">
        <f t="shared" si="1"/>
        <v>A+</v>
      </c>
      <c r="S36" s="39" t="str">
        <f t="shared" si="2"/>
        <v>Giỏi</v>
      </c>
      <c r="T36" s="40" t="str">
        <f t="shared" si="3"/>
        <v/>
      </c>
      <c r="U36" s="41" t="s">
        <v>2319</v>
      </c>
      <c r="V36" s="3"/>
      <c r="W36" s="28"/>
      <c r="X36" s="79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2120</v>
      </c>
      <c r="D37" s="31" t="s">
        <v>2121</v>
      </c>
      <c r="E37" s="32" t="s">
        <v>425</v>
      </c>
      <c r="F37" s="33" t="s">
        <v>2093</v>
      </c>
      <c r="G37" s="30" t="s">
        <v>153</v>
      </c>
      <c r="H37" s="34" t="s">
        <v>28</v>
      </c>
      <c r="I37" s="34">
        <v>5.5</v>
      </c>
      <c r="J37" s="34" t="s">
        <v>28</v>
      </c>
      <c r="K37" s="34">
        <v>9</v>
      </c>
      <c r="L37" s="42"/>
      <c r="M37" s="42"/>
      <c r="N37" s="42"/>
      <c r="O37" s="123"/>
      <c r="P37" s="36">
        <v>5.5</v>
      </c>
      <c r="Q37" s="37">
        <f t="shared" si="0"/>
        <v>5.9</v>
      </c>
      <c r="R37" s="38" t="str">
        <f t="shared" si="1"/>
        <v>C</v>
      </c>
      <c r="S37" s="39" t="str">
        <f t="shared" si="2"/>
        <v>Trung bình</v>
      </c>
      <c r="T37" s="40" t="str">
        <f t="shared" si="3"/>
        <v/>
      </c>
      <c r="U37" s="41" t="s">
        <v>2319</v>
      </c>
      <c r="V37" s="3"/>
      <c r="W37" s="28"/>
      <c r="X37" s="79" t="str">
        <f t="shared" si="4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2122</v>
      </c>
      <c r="D38" s="31" t="s">
        <v>2123</v>
      </c>
      <c r="E38" s="32" t="s">
        <v>151</v>
      </c>
      <c r="F38" s="33" t="s">
        <v>658</v>
      </c>
      <c r="G38" s="30" t="s">
        <v>72</v>
      </c>
      <c r="H38" s="34" t="s">
        <v>28</v>
      </c>
      <c r="I38" s="34">
        <v>7</v>
      </c>
      <c r="J38" s="34" t="s">
        <v>28</v>
      </c>
      <c r="K38" s="34">
        <v>9</v>
      </c>
      <c r="L38" s="42"/>
      <c r="M38" s="42"/>
      <c r="N38" s="42"/>
      <c r="O38" s="123"/>
      <c r="P38" s="36">
        <v>4</v>
      </c>
      <c r="Q38" s="37">
        <f t="shared" si="0"/>
        <v>5.0999999999999996</v>
      </c>
      <c r="R38" s="38" t="str">
        <f t="shared" si="1"/>
        <v>D+</v>
      </c>
      <c r="S38" s="39" t="str">
        <f t="shared" si="2"/>
        <v>Trung bình yếu</v>
      </c>
      <c r="T38" s="40" t="str">
        <f t="shared" si="3"/>
        <v/>
      </c>
      <c r="U38" s="41" t="s">
        <v>2319</v>
      </c>
      <c r="V38" s="3"/>
      <c r="W38" s="28"/>
      <c r="X38" s="79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2124</v>
      </c>
      <c r="D39" s="31" t="s">
        <v>409</v>
      </c>
      <c r="E39" s="32" t="s">
        <v>151</v>
      </c>
      <c r="F39" s="33" t="s">
        <v>2125</v>
      </c>
      <c r="G39" s="30" t="s">
        <v>105</v>
      </c>
      <c r="H39" s="34" t="s">
        <v>28</v>
      </c>
      <c r="I39" s="34">
        <v>10</v>
      </c>
      <c r="J39" s="34" t="s">
        <v>28</v>
      </c>
      <c r="K39" s="34">
        <v>10</v>
      </c>
      <c r="L39" s="42"/>
      <c r="M39" s="42"/>
      <c r="N39" s="42"/>
      <c r="O39" s="123"/>
      <c r="P39" s="36">
        <v>10</v>
      </c>
      <c r="Q39" s="37">
        <f t="shared" si="0"/>
        <v>10</v>
      </c>
      <c r="R39" s="38" t="str">
        <f t="shared" si="1"/>
        <v>A+</v>
      </c>
      <c r="S39" s="39" t="str">
        <f t="shared" si="2"/>
        <v>Giỏi</v>
      </c>
      <c r="T39" s="40" t="str">
        <f t="shared" si="3"/>
        <v/>
      </c>
      <c r="U39" s="41" t="s">
        <v>2319</v>
      </c>
      <c r="V39" s="3"/>
      <c r="W39" s="28"/>
      <c r="X39" s="79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2126</v>
      </c>
      <c r="D40" s="31" t="s">
        <v>2127</v>
      </c>
      <c r="E40" s="32" t="s">
        <v>434</v>
      </c>
      <c r="F40" s="33" t="s">
        <v>2015</v>
      </c>
      <c r="G40" s="30" t="s">
        <v>287</v>
      </c>
      <c r="H40" s="34" t="s">
        <v>28</v>
      </c>
      <c r="I40" s="34">
        <v>7.5</v>
      </c>
      <c r="J40" s="34" t="s">
        <v>28</v>
      </c>
      <c r="K40" s="34">
        <v>9</v>
      </c>
      <c r="L40" s="42"/>
      <c r="M40" s="42"/>
      <c r="N40" s="42"/>
      <c r="O40" s="123"/>
      <c r="P40" s="36">
        <v>8.5</v>
      </c>
      <c r="Q40" s="37">
        <f t="shared" si="0"/>
        <v>8.4</v>
      </c>
      <c r="R40" s="38" t="str">
        <f t="shared" si="1"/>
        <v>B+</v>
      </c>
      <c r="S40" s="39" t="str">
        <f t="shared" si="2"/>
        <v>Khá</v>
      </c>
      <c r="T40" s="40" t="str">
        <f t="shared" si="3"/>
        <v/>
      </c>
      <c r="U40" s="41" t="s">
        <v>2319</v>
      </c>
      <c r="V40" s="3"/>
      <c r="W40" s="28"/>
      <c r="X40" s="79" t="str">
        <f t="shared" si="4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2128</v>
      </c>
      <c r="D41" s="31" t="s">
        <v>228</v>
      </c>
      <c r="E41" s="32" t="s">
        <v>439</v>
      </c>
      <c r="F41" s="33" t="s">
        <v>1324</v>
      </c>
      <c r="G41" s="30" t="s">
        <v>287</v>
      </c>
      <c r="H41" s="34" t="s">
        <v>28</v>
      </c>
      <c r="I41" s="34">
        <v>6.5</v>
      </c>
      <c r="J41" s="34" t="s">
        <v>28</v>
      </c>
      <c r="K41" s="34">
        <v>9</v>
      </c>
      <c r="L41" s="42"/>
      <c r="M41" s="42"/>
      <c r="N41" s="42"/>
      <c r="O41" s="123"/>
      <c r="P41" s="36">
        <v>2.5</v>
      </c>
      <c r="Q41" s="37">
        <f t="shared" si="0"/>
        <v>4</v>
      </c>
      <c r="R41" s="38" t="str">
        <f t="shared" si="1"/>
        <v>D</v>
      </c>
      <c r="S41" s="39" t="str">
        <f t="shared" si="2"/>
        <v>Trung bình yếu</v>
      </c>
      <c r="T41" s="40" t="str">
        <f t="shared" si="3"/>
        <v/>
      </c>
      <c r="U41" s="41" t="s">
        <v>2319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2129</v>
      </c>
      <c r="D42" s="31" t="s">
        <v>1411</v>
      </c>
      <c r="E42" s="32" t="s">
        <v>439</v>
      </c>
      <c r="F42" s="33" t="s">
        <v>2130</v>
      </c>
      <c r="G42" s="30" t="s">
        <v>617</v>
      </c>
      <c r="H42" s="34" t="s">
        <v>28</v>
      </c>
      <c r="I42" s="34">
        <v>5</v>
      </c>
      <c r="J42" s="34" t="s">
        <v>28</v>
      </c>
      <c r="K42" s="34">
        <v>10</v>
      </c>
      <c r="L42" s="42"/>
      <c r="M42" s="42"/>
      <c r="N42" s="42"/>
      <c r="O42" s="123"/>
      <c r="P42" s="36">
        <v>6</v>
      </c>
      <c r="Q42" s="37">
        <f t="shared" ref="Q42:Q73" si="5">ROUND(SUMPRODUCT(H42:P42,$H$9:$P$9)/100,1)</f>
        <v>6.2</v>
      </c>
      <c r="R42" s="38" t="str">
        <f t="shared" ref="R42:R78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9" t="str">
        <f t="shared" ref="S42:S78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40" t="str">
        <f t="shared" ref="T42:T78" si="8">+IF(OR($H42=0,$I42=0,$J42=0,$K42=0),"Không đủ ĐKDT","")</f>
        <v/>
      </c>
      <c r="U42" s="41" t="s">
        <v>2319</v>
      </c>
      <c r="V42" s="3"/>
      <c r="W42" s="28"/>
      <c r="X42" s="79" t="str">
        <f t="shared" ref="X42:X7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2131</v>
      </c>
      <c r="D43" s="31" t="s">
        <v>1308</v>
      </c>
      <c r="E43" s="32" t="s">
        <v>439</v>
      </c>
      <c r="F43" s="33" t="s">
        <v>2132</v>
      </c>
      <c r="G43" s="30" t="s">
        <v>80</v>
      </c>
      <c r="H43" s="34" t="s">
        <v>28</v>
      </c>
      <c r="I43" s="34">
        <v>0</v>
      </c>
      <c r="J43" s="34" t="s">
        <v>28</v>
      </c>
      <c r="K43" s="34">
        <v>0</v>
      </c>
      <c r="L43" s="42"/>
      <c r="M43" s="42"/>
      <c r="N43" s="42"/>
      <c r="O43" s="123"/>
      <c r="P43" s="36" t="s">
        <v>2326</v>
      </c>
      <c r="Q43" s="37">
        <f t="shared" si="5"/>
        <v>0</v>
      </c>
      <c r="R43" s="38" t="str">
        <f t="shared" si="6"/>
        <v>F</v>
      </c>
      <c r="S43" s="39" t="str">
        <f t="shared" si="7"/>
        <v>Kém</v>
      </c>
      <c r="T43" s="40" t="str">
        <f t="shared" si="8"/>
        <v>Không đủ ĐKDT</v>
      </c>
      <c r="U43" s="41" t="s">
        <v>2319</v>
      </c>
      <c r="V43" s="3"/>
      <c r="W43" s="28"/>
      <c r="X43" s="79" t="str">
        <f t="shared" si="9"/>
        <v>Học lại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2133</v>
      </c>
      <c r="D44" s="31" t="s">
        <v>2134</v>
      </c>
      <c r="E44" s="32" t="s">
        <v>1444</v>
      </c>
      <c r="F44" s="33" t="s">
        <v>1424</v>
      </c>
      <c r="G44" s="30" t="s">
        <v>262</v>
      </c>
      <c r="H44" s="34" t="s">
        <v>28</v>
      </c>
      <c r="I44" s="34">
        <v>8</v>
      </c>
      <c r="J44" s="34" t="s">
        <v>28</v>
      </c>
      <c r="K44" s="34">
        <v>10</v>
      </c>
      <c r="L44" s="42"/>
      <c r="M44" s="42"/>
      <c r="N44" s="42"/>
      <c r="O44" s="123"/>
      <c r="P44" s="36">
        <v>8</v>
      </c>
      <c r="Q44" s="37">
        <f t="shared" si="5"/>
        <v>8.1999999999999993</v>
      </c>
      <c r="R44" s="38" t="str">
        <f t="shared" si="6"/>
        <v>B+</v>
      </c>
      <c r="S44" s="39" t="str">
        <f t="shared" si="7"/>
        <v>Khá</v>
      </c>
      <c r="T44" s="40" t="str">
        <f t="shared" si="8"/>
        <v/>
      </c>
      <c r="U44" s="41" t="s">
        <v>2319</v>
      </c>
      <c r="V44" s="3"/>
      <c r="W44" s="28"/>
      <c r="X44" s="79" t="str">
        <f t="shared" si="9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2135</v>
      </c>
      <c r="D45" s="31" t="s">
        <v>306</v>
      </c>
      <c r="E45" s="32" t="s">
        <v>987</v>
      </c>
      <c r="F45" s="33" t="s">
        <v>202</v>
      </c>
      <c r="G45" s="30" t="s">
        <v>80</v>
      </c>
      <c r="H45" s="34" t="s">
        <v>28</v>
      </c>
      <c r="I45" s="34">
        <v>7.5</v>
      </c>
      <c r="J45" s="34" t="s">
        <v>28</v>
      </c>
      <c r="K45" s="34">
        <v>9</v>
      </c>
      <c r="L45" s="42"/>
      <c r="M45" s="42"/>
      <c r="N45" s="42"/>
      <c r="O45" s="123"/>
      <c r="P45" s="36">
        <v>6.5</v>
      </c>
      <c r="Q45" s="37">
        <f t="shared" si="5"/>
        <v>7</v>
      </c>
      <c r="R45" s="38" t="str">
        <f t="shared" si="6"/>
        <v>B</v>
      </c>
      <c r="S45" s="39" t="str">
        <f t="shared" si="7"/>
        <v>Khá</v>
      </c>
      <c r="T45" s="40" t="str">
        <f t="shared" si="8"/>
        <v/>
      </c>
      <c r="U45" s="41" t="s">
        <v>2320</v>
      </c>
      <c r="V45" s="3"/>
      <c r="W45" s="28"/>
      <c r="X45" s="79" t="str">
        <f t="shared" si="9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2136</v>
      </c>
      <c r="D46" s="31" t="s">
        <v>2137</v>
      </c>
      <c r="E46" s="32" t="s">
        <v>156</v>
      </c>
      <c r="F46" s="33" t="s">
        <v>702</v>
      </c>
      <c r="G46" s="30" t="s">
        <v>90</v>
      </c>
      <c r="H46" s="34" t="s">
        <v>28</v>
      </c>
      <c r="I46" s="34">
        <v>8</v>
      </c>
      <c r="J46" s="34" t="s">
        <v>28</v>
      </c>
      <c r="K46" s="34">
        <v>9</v>
      </c>
      <c r="L46" s="42"/>
      <c r="M46" s="42"/>
      <c r="N46" s="42"/>
      <c r="O46" s="123"/>
      <c r="P46" s="36">
        <v>3.5</v>
      </c>
      <c r="Q46" s="37">
        <f t="shared" si="5"/>
        <v>5</v>
      </c>
      <c r="R46" s="38" t="str">
        <f t="shared" si="6"/>
        <v>D+</v>
      </c>
      <c r="S46" s="39" t="str">
        <f t="shared" si="7"/>
        <v>Trung bình yếu</v>
      </c>
      <c r="T46" s="40" t="str">
        <f t="shared" si="8"/>
        <v/>
      </c>
      <c r="U46" s="41" t="s">
        <v>2320</v>
      </c>
      <c r="V46" s="3"/>
      <c r="W46" s="28"/>
      <c r="X46" s="79" t="str">
        <f t="shared" si="9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2138</v>
      </c>
      <c r="D47" s="31" t="s">
        <v>1638</v>
      </c>
      <c r="E47" s="32" t="s">
        <v>2023</v>
      </c>
      <c r="F47" s="33" t="s">
        <v>2021</v>
      </c>
      <c r="G47" s="30" t="s">
        <v>287</v>
      </c>
      <c r="H47" s="34" t="s">
        <v>28</v>
      </c>
      <c r="I47" s="34">
        <v>6.5</v>
      </c>
      <c r="J47" s="34" t="s">
        <v>28</v>
      </c>
      <c r="K47" s="34">
        <v>9</v>
      </c>
      <c r="L47" s="42"/>
      <c r="M47" s="42"/>
      <c r="N47" s="42"/>
      <c r="O47" s="123"/>
      <c r="P47" s="36">
        <v>0.5</v>
      </c>
      <c r="Q47" s="37">
        <f t="shared" si="5"/>
        <v>2.6</v>
      </c>
      <c r="R47" s="38" t="str">
        <f t="shared" si="6"/>
        <v>F</v>
      </c>
      <c r="S47" s="39" t="str">
        <f t="shared" si="7"/>
        <v>Kém</v>
      </c>
      <c r="T47" s="40" t="str">
        <f t="shared" si="8"/>
        <v/>
      </c>
      <c r="U47" s="41" t="s">
        <v>2320</v>
      </c>
      <c r="V47" s="3"/>
      <c r="W47" s="28"/>
      <c r="X47" s="79" t="str">
        <f t="shared" si="9"/>
        <v>Học lại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2139</v>
      </c>
      <c r="D48" s="31" t="s">
        <v>69</v>
      </c>
      <c r="E48" s="32" t="s">
        <v>1859</v>
      </c>
      <c r="F48" s="33" t="s">
        <v>1580</v>
      </c>
      <c r="G48" s="30" t="s">
        <v>569</v>
      </c>
      <c r="H48" s="34" t="s">
        <v>28</v>
      </c>
      <c r="I48" s="34">
        <v>6</v>
      </c>
      <c r="J48" s="34" t="s">
        <v>28</v>
      </c>
      <c r="K48" s="34">
        <v>9.5</v>
      </c>
      <c r="L48" s="42"/>
      <c r="M48" s="42"/>
      <c r="N48" s="42"/>
      <c r="O48" s="123"/>
      <c r="P48" s="36">
        <v>9.5</v>
      </c>
      <c r="Q48" s="37">
        <f t="shared" si="5"/>
        <v>8.8000000000000007</v>
      </c>
      <c r="R48" s="38" t="str">
        <f t="shared" si="6"/>
        <v>A</v>
      </c>
      <c r="S48" s="39" t="str">
        <f t="shared" si="7"/>
        <v>Giỏi</v>
      </c>
      <c r="T48" s="40" t="str">
        <f t="shared" si="8"/>
        <v/>
      </c>
      <c r="U48" s="41" t="s">
        <v>2320</v>
      </c>
      <c r="V48" s="3"/>
      <c r="W48" s="28"/>
      <c r="X48" s="79" t="str">
        <f t="shared" si="9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2140</v>
      </c>
      <c r="D49" s="31" t="s">
        <v>2141</v>
      </c>
      <c r="E49" s="32" t="s">
        <v>179</v>
      </c>
      <c r="F49" s="33" t="s">
        <v>518</v>
      </c>
      <c r="G49" s="30" t="s">
        <v>110</v>
      </c>
      <c r="H49" s="34" t="s">
        <v>28</v>
      </c>
      <c r="I49" s="34">
        <v>8</v>
      </c>
      <c r="J49" s="34" t="s">
        <v>28</v>
      </c>
      <c r="K49" s="34">
        <v>9.5</v>
      </c>
      <c r="L49" s="42"/>
      <c r="M49" s="42"/>
      <c r="N49" s="42"/>
      <c r="O49" s="123"/>
      <c r="P49" s="36">
        <v>1.5</v>
      </c>
      <c r="Q49" s="37">
        <f t="shared" si="5"/>
        <v>3.6</v>
      </c>
      <c r="R49" s="38" t="str">
        <f t="shared" si="6"/>
        <v>F</v>
      </c>
      <c r="S49" s="39" t="str">
        <f t="shared" si="7"/>
        <v>Kém</v>
      </c>
      <c r="T49" s="40" t="str">
        <f t="shared" si="8"/>
        <v/>
      </c>
      <c r="U49" s="41" t="s">
        <v>2320</v>
      </c>
      <c r="V49" s="3"/>
      <c r="W49" s="28"/>
      <c r="X49" s="79" t="str">
        <f t="shared" si="9"/>
        <v>Học lại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2142</v>
      </c>
      <c r="D50" s="31" t="s">
        <v>627</v>
      </c>
      <c r="E50" s="32" t="s">
        <v>190</v>
      </c>
      <c r="F50" s="33" t="s">
        <v>1563</v>
      </c>
      <c r="G50" s="30" t="s">
        <v>110</v>
      </c>
      <c r="H50" s="34" t="s">
        <v>28</v>
      </c>
      <c r="I50" s="34">
        <v>7.5</v>
      </c>
      <c r="J50" s="34" t="s">
        <v>28</v>
      </c>
      <c r="K50" s="34">
        <v>9.5</v>
      </c>
      <c r="L50" s="42"/>
      <c r="M50" s="42"/>
      <c r="N50" s="42"/>
      <c r="O50" s="123"/>
      <c r="P50" s="36">
        <v>6</v>
      </c>
      <c r="Q50" s="37">
        <f t="shared" si="5"/>
        <v>6.7</v>
      </c>
      <c r="R50" s="38" t="str">
        <f t="shared" si="6"/>
        <v>C+</v>
      </c>
      <c r="S50" s="39" t="str">
        <f t="shared" si="7"/>
        <v>Trung bình</v>
      </c>
      <c r="T50" s="40" t="str">
        <f t="shared" si="8"/>
        <v/>
      </c>
      <c r="U50" s="41" t="s">
        <v>2320</v>
      </c>
      <c r="V50" s="3"/>
      <c r="W50" s="28"/>
      <c r="X50" s="79" t="str">
        <f t="shared" si="9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2143</v>
      </c>
      <c r="D51" s="31" t="s">
        <v>330</v>
      </c>
      <c r="E51" s="32" t="s">
        <v>198</v>
      </c>
      <c r="F51" s="33" t="s">
        <v>127</v>
      </c>
      <c r="G51" s="30" t="s">
        <v>569</v>
      </c>
      <c r="H51" s="34" t="s">
        <v>28</v>
      </c>
      <c r="I51" s="34">
        <v>2</v>
      </c>
      <c r="J51" s="34" t="s">
        <v>28</v>
      </c>
      <c r="K51" s="34">
        <v>9</v>
      </c>
      <c r="L51" s="42"/>
      <c r="M51" s="42"/>
      <c r="N51" s="42"/>
      <c r="O51" s="123"/>
      <c r="P51" s="36">
        <v>2</v>
      </c>
      <c r="Q51" s="37">
        <f t="shared" si="5"/>
        <v>2.7</v>
      </c>
      <c r="R51" s="38" t="str">
        <f t="shared" si="6"/>
        <v>F</v>
      </c>
      <c r="S51" s="39" t="str">
        <f t="shared" si="7"/>
        <v>Kém</v>
      </c>
      <c r="T51" s="40" t="str">
        <f t="shared" si="8"/>
        <v/>
      </c>
      <c r="U51" s="41" t="s">
        <v>2320</v>
      </c>
      <c r="V51" s="3"/>
      <c r="W51" s="28"/>
      <c r="X51" s="79" t="str">
        <f t="shared" si="9"/>
        <v>Học lại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2144</v>
      </c>
      <c r="D52" s="31" t="s">
        <v>306</v>
      </c>
      <c r="E52" s="32" t="s">
        <v>198</v>
      </c>
      <c r="F52" s="33" t="s">
        <v>665</v>
      </c>
      <c r="G52" s="30" t="s">
        <v>287</v>
      </c>
      <c r="H52" s="34" t="s">
        <v>28</v>
      </c>
      <c r="I52" s="34">
        <v>5.5</v>
      </c>
      <c r="J52" s="34" t="s">
        <v>28</v>
      </c>
      <c r="K52" s="34">
        <v>10</v>
      </c>
      <c r="L52" s="42"/>
      <c r="M52" s="42"/>
      <c r="N52" s="42"/>
      <c r="O52" s="123"/>
      <c r="P52" s="36">
        <v>7</v>
      </c>
      <c r="Q52" s="37">
        <f t="shared" si="5"/>
        <v>7</v>
      </c>
      <c r="R52" s="38" t="str">
        <f t="shared" si="6"/>
        <v>B</v>
      </c>
      <c r="S52" s="39" t="str">
        <f t="shared" si="7"/>
        <v>Khá</v>
      </c>
      <c r="T52" s="40" t="str">
        <f t="shared" si="8"/>
        <v/>
      </c>
      <c r="U52" s="41" t="s">
        <v>2320</v>
      </c>
      <c r="V52" s="3"/>
      <c r="W52" s="28"/>
      <c r="X52" s="79" t="str">
        <f t="shared" si="9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2145</v>
      </c>
      <c r="D53" s="31" t="s">
        <v>2146</v>
      </c>
      <c r="E53" s="32" t="s">
        <v>209</v>
      </c>
      <c r="F53" s="33" t="s">
        <v>482</v>
      </c>
      <c r="G53" s="30" t="s">
        <v>72</v>
      </c>
      <c r="H53" s="34" t="s">
        <v>28</v>
      </c>
      <c r="I53" s="34">
        <v>7</v>
      </c>
      <c r="J53" s="34" t="s">
        <v>28</v>
      </c>
      <c r="K53" s="34">
        <v>9</v>
      </c>
      <c r="L53" s="42"/>
      <c r="M53" s="42"/>
      <c r="N53" s="42"/>
      <c r="O53" s="123"/>
      <c r="P53" s="36">
        <v>8.5</v>
      </c>
      <c r="Q53" s="37">
        <f t="shared" si="5"/>
        <v>8.3000000000000007</v>
      </c>
      <c r="R53" s="38" t="str">
        <f t="shared" si="6"/>
        <v>B+</v>
      </c>
      <c r="S53" s="39" t="str">
        <f t="shared" si="7"/>
        <v>Khá</v>
      </c>
      <c r="T53" s="40" t="str">
        <f t="shared" si="8"/>
        <v/>
      </c>
      <c r="U53" s="41" t="s">
        <v>2320</v>
      </c>
      <c r="V53" s="3"/>
      <c r="W53" s="28"/>
      <c r="X53" s="79" t="str">
        <f t="shared" si="9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2147</v>
      </c>
      <c r="D54" s="31" t="s">
        <v>137</v>
      </c>
      <c r="E54" s="32" t="s">
        <v>209</v>
      </c>
      <c r="F54" s="33" t="s">
        <v>206</v>
      </c>
      <c r="G54" s="30" t="s">
        <v>276</v>
      </c>
      <c r="H54" s="34" t="s">
        <v>28</v>
      </c>
      <c r="I54" s="34">
        <v>8.5</v>
      </c>
      <c r="J54" s="34" t="s">
        <v>28</v>
      </c>
      <c r="K54" s="34">
        <v>9</v>
      </c>
      <c r="L54" s="42"/>
      <c r="M54" s="42"/>
      <c r="N54" s="42"/>
      <c r="O54" s="123"/>
      <c r="P54" s="36">
        <v>9</v>
      </c>
      <c r="Q54" s="37">
        <f t="shared" si="5"/>
        <v>8.9</v>
      </c>
      <c r="R54" s="38" t="str">
        <f t="shared" si="6"/>
        <v>A</v>
      </c>
      <c r="S54" s="39" t="str">
        <f t="shared" si="7"/>
        <v>Giỏi</v>
      </c>
      <c r="T54" s="40" t="str">
        <f t="shared" si="8"/>
        <v/>
      </c>
      <c r="U54" s="41" t="s">
        <v>2320</v>
      </c>
      <c r="V54" s="3"/>
      <c r="W54" s="28"/>
      <c r="X54" s="79" t="str">
        <f t="shared" si="9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2148</v>
      </c>
      <c r="D55" s="31" t="s">
        <v>246</v>
      </c>
      <c r="E55" s="32" t="s">
        <v>209</v>
      </c>
      <c r="F55" s="33" t="s">
        <v>1451</v>
      </c>
      <c r="G55" s="30" t="s">
        <v>113</v>
      </c>
      <c r="H55" s="34" t="s">
        <v>28</v>
      </c>
      <c r="I55" s="34">
        <v>8</v>
      </c>
      <c r="J55" s="34" t="s">
        <v>28</v>
      </c>
      <c r="K55" s="34">
        <v>9</v>
      </c>
      <c r="L55" s="42"/>
      <c r="M55" s="42"/>
      <c r="N55" s="42"/>
      <c r="O55" s="123"/>
      <c r="P55" s="36">
        <v>5.5</v>
      </c>
      <c r="Q55" s="37">
        <f t="shared" si="5"/>
        <v>6.4</v>
      </c>
      <c r="R55" s="38" t="str">
        <f t="shared" si="6"/>
        <v>C</v>
      </c>
      <c r="S55" s="39" t="str">
        <f t="shared" si="7"/>
        <v>Trung bình</v>
      </c>
      <c r="T55" s="40" t="str">
        <f t="shared" si="8"/>
        <v/>
      </c>
      <c r="U55" s="41" t="s">
        <v>2320</v>
      </c>
      <c r="V55" s="3"/>
      <c r="W55" s="28"/>
      <c r="X55" s="79" t="str">
        <f t="shared" si="9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2149</v>
      </c>
      <c r="D56" s="31" t="s">
        <v>163</v>
      </c>
      <c r="E56" s="32" t="s">
        <v>209</v>
      </c>
      <c r="F56" s="33" t="s">
        <v>768</v>
      </c>
      <c r="G56" s="30" t="s">
        <v>72</v>
      </c>
      <c r="H56" s="34" t="s">
        <v>28</v>
      </c>
      <c r="I56" s="34">
        <v>7</v>
      </c>
      <c r="J56" s="34" t="s">
        <v>28</v>
      </c>
      <c r="K56" s="34">
        <v>9</v>
      </c>
      <c r="L56" s="42"/>
      <c r="M56" s="42"/>
      <c r="N56" s="42"/>
      <c r="O56" s="123"/>
      <c r="P56" s="36">
        <v>5.5</v>
      </c>
      <c r="Q56" s="37">
        <f t="shared" si="5"/>
        <v>6.2</v>
      </c>
      <c r="R56" s="38" t="str">
        <f t="shared" si="6"/>
        <v>C</v>
      </c>
      <c r="S56" s="39" t="str">
        <f t="shared" si="7"/>
        <v>Trung bình</v>
      </c>
      <c r="T56" s="40" t="str">
        <f t="shared" si="8"/>
        <v/>
      </c>
      <c r="U56" s="41" t="s">
        <v>2320</v>
      </c>
      <c r="V56" s="3"/>
      <c r="W56" s="28"/>
      <c r="X56" s="79" t="str">
        <f t="shared" si="9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2150</v>
      </c>
      <c r="D57" s="31" t="s">
        <v>2151</v>
      </c>
      <c r="E57" s="32" t="s">
        <v>209</v>
      </c>
      <c r="F57" s="33" t="s">
        <v>1041</v>
      </c>
      <c r="G57" s="30" t="s">
        <v>287</v>
      </c>
      <c r="H57" s="34" t="s">
        <v>28</v>
      </c>
      <c r="I57" s="34">
        <v>6</v>
      </c>
      <c r="J57" s="34" t="s">
        <v>28</v>
      </c>
      <c r="K57" s="34">
        <v>9</v>
      </c>
      <c r="L57" s="42"/>
      <c r="M57" s="42"/>
      <c r="N57" s="42"/>
      <c r="O57" s="123"/>
      <c r="P57" s="36">
        <v>0.5</v>
      </c>
      <c r="Q57" s="37">
        <f t="shared" si="5"/>
        <v>2.5</v>
      </c>
      <c r="R57" s="38" t="str">
        <f t="shared" si="6"/>
        <v>F</v>
      </c>
      <c r="S57" s="39" t="str">
        <f t="shared" si="7"/>
        <v>Kém</v>
      </c>
      <c r="T57" s="40" t="str">
        <f t="shared" si="8"/>
        <v/>
      </c>
      <c r="U57" s="41" t="s">
        <v>2320</v>
      </c>
      <c r="V57" s="3"/>
      <c r="W57" s="28"/>
      <c r="X57" s="79" t="str">
        <f t="shared" si="9"/>
        <v>Học lại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2152</v>
      </c>
      <c r="D58" s="31" t="s">
        <v>612</v>
      </c>
      <c r="E58" s="32" t="s">
        <v>1032</v>
      </c>
      <c r="F58" s="33" t="s">
        <v>2153</v>
      </c>
      <c r="G58" s="30" t="s">
        <v>80</v>
      </c>
      <c r="H58" s="34" t="s">
        <v>28</v>
      </c>
      <c r="I58" s="34">
        <v>8</v>
      </c>
      <c r="J58" s="34" t="s">
        <v>28</v>
      </c>
      <c r="K58" s="34">
        <v>9.5</v>
      </c>
      <c r="L58" s="42"/>
      <c r="M58" s="42"/>
      <c r="N58" s="42"/>
      <c r="O58" s="123"/>
      <c r="P58" s="36">
        <v>7</v>
      </c>
      <c r="Q58" s="37">
        <f t="shared" si="5"/>
        <v>7.5</v>
      </c>
      <c r="R58" s="38" t="str">
        <f t="shared" si="6"/>
        <v>B</v>
      </c>
      <c r="S58" s="39" t="str">
        <f t="shared" si="7"/>
        <v>Khá</v>
      </c>
      <c r="T58" s="40" t="str">
        <f t="shared" si="8"/>
        <v/>
      </c>
      <c r="U58" s="41" t="s">
        <v>2320</v>
      </c>
      <c r="V58" s="3"/>
      <c r="W58" s="28"/>
      <c r="X58" s="79" t="str">
        <f t="shared" si="9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2154</v>
      </c>
      <c r="D59" s="31" t="s">
        <v>2155</v>
      </c>
      <c r="E59" s="32" t="s">
        <v>1037</v>
      </c>
      <c r="F59" s="33" t="s">
        <v>2156</v>
      </c>
      <c r="G59" s="30" t="s">
        <v>287</v>
      </c>
      <c r="H59" s="34" t="s">
        <v>28</v>
      </c>
      <c r="I59" s="34">
        <v>7.5</v>
      </c>
      <c r="J59" s="34" t="s">
        <v>28</v>
      </c>
      <c r="K59" s="34">
        <v>9</v>
      </c>
      <c r="L59" s="42"/>
      <c r="M59" s="42"/>
      <c r="N59" s="42"/>
      <c r="O59" s="123"/>
      <c r="P59" s="36">
        <v>4</v>
      </c>
      <c r="Q59" s="37">
        <f t="shared" si="5"/>
        <v>5.2</v>
      </c>
      <c r="R59" s="38" t="str">
        <f t="shared" si="6"/>
        <v>D+</v>
      </c>
      <c r="S59" s="39" t="str">
        <f t="shared" si="7"/>
        <v>Trung bình yếu</v>
      </c>
      <c r="T59" s="40" t="str">
        <f t="shared" si="8"/>
        <v/>
      </c>
      <c r="U59" s="41" t="s">
        <v>2320</v>
      </c>
      <c r="V59" s="3"/>
      <c r="W59" s="28"/>
      <c r="X59" s="79" t="str">
        <f t="shared" si="9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2157</v>
      </c>
      <c r="D60" s="31" t="s">
        <v>2158</v>
      </c>
      <c r="E60" s="32" t="s">
        <v>2036</v>
      </c>
      <c r="F60" s="33" t="s">
        <v>650</v>
      </c>
      <c r="G60" s="30" t="s">
        <v>110</v>
      </c>
      <c r="H60" s="34" t="s">
        <v>28</v>
      </c>
      <c r="I60" s="34">
        <v>5.5</v>
      </c>
      <c r="J60" s="34" t="s">
        <v>28</v>
      </c>
      <c r="K60" s="34">
        <v>9</v>
      </c>
      <c r="L60" s="42"/>
      <c r="M60" s="42"/>
      <c r="N60" s="42"/>
      <c r="O60" s="123"/>
      <c r="P60" s="36">
        <v>0</v>
      </c>
      <c r="Q60" s="37">
        <f t="shared" si="5"/>
        <v>2</v>
      </c>
      <c r="R60" s="38" t="str">
        <f t="shared" si="6"/>
        <v>F</v>
      </c>
      <c r="S60" s="39" t="str">
        <f t="shared" si="7"/>
        <v>Kém</v>
      </c>
      <c r="T60" s="40" t="str">
        <f t="shared" si="8"/>
        <v/>
      </c>
      <c r="U60" s="41" t="s">
        <v>2320</v>
      </c>
      <c r="V60" s="3"/>
      <c r="W60" s="28"/>
      <c r="X60" s="79" t="str">
        <f t="shared" si="9"/>
        <v>Học lại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2159</v>
      </c>
      <c r="D61" s="31" t="s">
        <v>655</v>
      </c>
      <c r="E61" s="32" t="s">
        <v>229</v>
      </c>
      <c r="F61" s="33" t="s">
        <v>2160</v>
      </c>
      <c r="G61" s="30" t="s">
        <v>55</v>
      </c>
      <c r="H61" s="34" t="s">
        <v>28</v>
      </c>
      <c r="I61" s="34">
        <v>7</v>
      </c>
      <c r="J61" s="34" t="s">
        <v>28</v>
      </c>
      <c r="K61" s="34">
        <v>9</v>
      </c>
      <c r="L61" s="42"/>
      <c r="M61" s="42"/>
      <c r="N61" s="42"/>
      <c r="O61" s="123"/>
      <c r="P61" s="36">
        <v>0.5</v>
      </c>
      <c r="Q61" s="37">
        <f t="shared" si="5"/>
        <v>2.7</v>
      </c>
      <c r="R61" s="38" t="str">
        <f t="shared" si="6"/>
        <v>F</v>
      </c>
      <c r="S61" s="39" t="str">
        <f t="shared" si="7"/>
        <v>Kém</v>
      </c>
      <c r="T61" s="40" t="str">
        <f t="shared" si="8"/>
        <v/>
      </c>
      <c r="U61" s="41" t="s">
        <v>2320</v>
      </c>
      <c r="V61" s="3"/>
      <c r="W61" s="28"/>
      <c r="X61" s="79" t="str">
        <f t="shared" si="9"/>
        <v>Học lại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2161</v>
      </c>
      <c r="D62" s="31" t="s">
        <v>126</v>
      </c>
      <c r="E62" s="32" t="s">
        <v>1887</v>
      </c>
      <c r="F62" s="33" t="s">
        <v>959</v>
      </c>
      <c r="G62" s="30" t="s">
        <v>569</v>
      </c>
      <c r="H62" s="34" t="s">
        <v>28</v>
      </c>
      <c r="I62" s="34">
        <v>10</v>
      </c>
      <c r="J62" s="34" t="s">
        <v>28</v>
      </c>
      <c r="K62" s="34">
        <v>9.5</v>
      </c>
      <c r="L62" s="42"/>
      <c r="M62" s="42"/>
      <c r="N62" s="42"/>
      <c r="O62" s="123"/>
      <c r="P62" s="36">
        <v>9</v>
      </c>
      <c r="Q62" s="37">
        <f t="shared" si="5"/>
        <v>9.3000000000000007</v>
      </c>
      <c r="R62" s="38" t="str">
        <f t="shared" si="6"/>
        <v>A+</v>
      </c>
      <c r="S62" s="39" t="str">
        <f t="shared" si="7"/>
        <v>Giỏi</v>
      </c>
      <c r="T62" s="40" t="str">
        <f t="shared" si="8"/>
        <v/>
      </c>
      <c r="U62" s="41" t="s">
        <v>2320</v>
      </c>
      <c r="V62" s="3"/>
      <c r="W62" s="28"/>
      <c r="X62" s="79" t="str">
        <f t="shared" si="9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2162</v>
      </c>
      <c r="D63" s="31" t="s">
        <v>278</v>
      </c>
      <c r="E63" s="32" t="s">
        <v>671</v>
      </c>
      <c r="F63" s="33" t="s">
        <v>1193</v>
      </c>
      <c r="G63" s="30" t="s">
        <v>153</v>
      </c>
      <c r="H63" s="34" t="s">
        <v>28</v>
      </c>
      <c r="I63" s="34">
        <v>7.5</v>
      </c>
      <c r="J63" s="34" t="s">
        <v>28</v>
      </c>
      <c r="K63" s="34">
        <v>9</v>
      </c>
      <c r="L63" s="42"/>
      <c r="M63" s="42"/>
      <c r="N63" s="42"/>
      <c r="O63" s="123"/>
      <c r="P63" s="36">
        <v>8</v>
      </c>
      <c r="Q63" s="37">
        <f t="shared" si="5"/>
        <v>8</v>
      </c>
      <c r="R63" s="38" t="str">
        <f t="shared" si="6"/>
        <v>B+</v>
      </c>
      <c r="S63" s="39" t="str">
        <f t="shared" si="7"/>
        <v>Khá</v>
      </c>
      <c r="T63" s="40" t="str">
        <f t="shared" si="8"/>
        <v/>
      </c>
      <c r="U63" s="41" t="s">
        <v>2320</v>
      </c>
      <c r="V63" s="3"/>
      <c r="W63" s="28"/>
      <c r="X63" s="79" t="str">
        <f t="shared" si="9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2163</v>
      </c>
      <c r="D64" s="31" t="s">
        <v>2164</v>
      </c>
      <c r="E64" s="32" t="s">
        <v>679</v>
      </c>
      <c r="F64" s="33" t="s">
        <v>479</v>
      </c>
      <c r="G64" s="30" t="s">
        <v>276</v>
      </c>
      <c r="H64" s="34" t="s">
        <v>28</v>
      </c>
      <c r="I64" s="34">
        <v>9</v>
      </c>
      <c r="J64" s="34" t="s">
        <v>28</v>
      </c>
      <c r="K64" s="34">
        <v>10</v>
      </c>
      <c r="L64" s="42"/>
      <c r="M64" s="42"/>
      <c r="N64" s="42"/>
      <c r="O64" s="123"/>
      <c r="P64" s="36">
        <v>9.5</v>
      </c>
      <c r="Q64" s="37">
        <f t="shared" si="5"/>
        <v>9.5</v>
      </c>
      <c r="R64" s="38" t="str">
        <f t="shared" si="6"/>
        <v>A+</v>
      </c>
      <c r="S64" s="39" t="str">
        <f t="shared" si="7"/>
        <v>Giỏi</v>
      </c>
      <c r="T64" s="40" t="str">
        <f t="shared" si="8"/>
        <v/>
      </c>
      <c r="U64" s="41" t="s">
        <v>2320</v>
      </c>
      <c r="V64" s="3"/>
      <c r="W64" s="28"/>
      <c r="X64" s="79" t="str">
        <f t="shared" si="9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2165</v>
      </c>
      <c r="D65" s="31" t="s">
        <v>2166</v>
      </c>
      <c r="E65" s="32" t="s">
        <v>697</v>
      </c>
      <c r="F65" s="33" t="s">
        <v>1326</v>
      </c>
      <c r="G65" s="30" t="s">
        <v>113</v>
      </c>
      <c r="H65" s="34" t="s">
        <v>28</v>
      </c>
      <c r="I65" s="34">
        <v>6.5</v>
      </c>
      <c r="J65" s="34" t="s">
        <v>28</v>
      </c>
      <c r="K65" s="34">
        <v>9.5</v>
      </c>
      <c r="L65" s="42"/>
      <c r="M65" s="42"/>
      <c r="N65" s="42"/>
      <c r="O65" s="123"/>
      <c r="P65" s="36">
        <v>1</v>
      </c>
      <c r="Q65" s="37">
        <f t="shared" si="5"/>
        <v>3</v>
      </c>
      <c r="R65" s="38" t="str">
        <f t="shared" si="6"/>
        <v>F</v>
      </c>
      <c r="S65" s="39" t="str">
        <f t="shared" si="7"/>
        <v>Kém</v>
      </c>
      <c r="T65" s="40" t="str">
        <f t="shared" si="8"/>
        <v/>
      </c>
      <c r="U65" s="41" t="s">
        <v>2320</v>
      </c>
      <c r="V65" s="3"/>
      <c r="W65" s="28"/>
      <c r="X65" s="79" t="str">
        <f t="shared" si="9"/>
        <v>Học lại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2167</v>
      </c>
      <c r="D66" s="31" t="s">
        <v>826</v>
      </c>
      <c r="E66" s="32" t="s">
        <v>1060</v>
      </c>
      <c r="F66" s="33" t="s">
        <v>236</v>
      </c>
      <c r="G66" s="30" t="s">
        <v>262</v>
      </c>
      <c r="H66" s="34" t="s">
        <v>28</v>
      </c>
      <c r="I66" s="34">
        <v>9.5</v>
      </c>
      <c r="J66" s="34" t="s">
        <v>28</v>
      </c>
      <c r="K66" s="34">
        <v>9.5</v>
      </c>
      <c r="L66" s="42"/>
      <c r="M66" s="42"/>
      <c r="N66" s="42"/>
      <c r="O66" s="123"/>
      <c r="P66" s="36">
        <v>10</v>
      </c>
      <c r="Q66" s="37">
        <f t="shared" si="5"/>
        <v>9.9</v>
      </c>
      <c r="R66" s="38" t="str">
        <f t="shared" si="6"/>
        <v>A+</v>
      </c>
      <c r="S66" s="39" t="str">
        <f t="shared" si="7"/>
        <v>Giỏi</v>
      </c>
      <c r="T66" s="40" t="str">
        <f t="shared" si="8"/>
        <v/>
      </c>
      <c r="U66" s="41" t="s">
        <v>2320</v>
      </c>
      <c r="V66" s="3"/>
      <c r="W66" s="28"/>
      <c r="X66" s="79" t="str">
        <f t="shared" si="9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2168</v>
      </c>
      <c r="D67" s="31" t="s">
        <v>891</v>
      </c>
      <c r="E67" s="32" t="s">
        <v>494</v>
      </c>
      <c r="F67" s="33" t="s">
        <v>1634</v>
      </c>
      <c r="G67" s="30" t="s">
        <v>262</v>
      </c>
      <c r="H67" s="34" t="s">
        <v>28</v>
      </c>
      <c r="I67" s="34">
        <v>7</v>
      </c>
      <c r="J67" s="34" t="s">
        <v>28</v>
      </c>
      <c r="K67" s="34">
        <v>9</v>
      </c>
      <c r="L67" s="42"/>
      <c r="M67" s="42"/>
      <c r="N67" s="42"/>
      <c r="O67" s="123"/>
      <c r="P67" s="36">
        <v>0.5</v>
      </c>
      <c r="Q67" s="37">
        <f t="shared" si="5"/>
        <v>2.7</v>
      </c>
      <c r="R67" s="38" t="str">
        <f t="shared" si="6"/>
        <v>F</v>
      </c>
      <c r="S67" s="39" t="str">
        <f t="shared" si="7"/>
        <v>Kém</v>
      </c>
      <c r="T67" s="40" t="str">
        <f t="shared" si="8"/>
        <v/>
      </c>
      <c r="U67" s="41" t="s">
        <v>2320</v>
      </c>
      <c r="V67" s="3"/>
      <c r="W67" s="28"/>
      <c r="X67" s="79" t="str">
        <f t="shared" si="9"/>
        <v>Học lại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2169</v>
      </c>
      <c r="D68" s="31" t="s">
        <v>228</v>
      </c>
      <c r="E68" s="32" t="s">
        <v>274</v>
      </c>
      <c r="F68" s="33" t="s">
        <v>495</v>
      </c>
      <c r="G68" s="30" t="s">
        <v>153</v>
      </c>
      <c r="H68" s="34" t="s">
        <v>28</v>
      </c>
      <c r="I68" s="34">
        <v>8.5</v>
      </c>
      <c r="J68" s="34" t="s">
        <v>28</v>
      </c>
      <c r="K68" s="34">
        <v>9</v>
      </c>
      <c r="L68" s="42"/>
      <c r="M68" s="42"/>
      <c r="N68" s="42"/>
      <c r="O68" s="123"/>
      <c r="P68" s="36">
        <v>6.5</v>
      </c>
      <c r="Q68" s="37">
        <f t="shared" si="5"/>
        <v>7.2</v>
      </c>
      <c r="R68" s="38" t="str">
        <f t="shared" si="6"/>
        <v>B</v>
      </c>
      <c r="S68" s="39" t="str">
        <f t="shared" si="7"/>
        <v>Khá</v>
      </c>
      <c r="T68" s="40" t="str">
        <f t="shared" si="8"/>
        <v/>
      </c>
      <c r="U68" s="41" t="s">
        <v>2320</v>
      </c>
      <c r="V68" s="3"/>
      <c r="W68" s="28"/>
      <c r="X68" s="79" t="str">
        <f t="shared" si="9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2170</v>
      </c>
      <c r="D69" s="31" t="s">
        <v>1834</v>
      </c>
      <c r="E69" s="32" t="s">
        <v>1770</v>
      </c>
      <c r="F69" s="33" t="s">
        <v>1513</v>
      </c>
      <c r="G69" s="30" t="s">
        <v>63</v>
      </c>
      <c r="H69" s="34" t="s">
        <v>28</v>
      </c>
      <c r="I69" s="34">
        <v>7</v>
      </c>
      <c r="J69" s="34" t="s">
        <v>28</v>
      </c>
      <c r="K69" s="34">
        <v>9.5</v>
      </c>
      <c r="L69" s="42"/>
      <c r="M69" s="42"/>
      <c r="N69" s="42"/>
      <c r="O69" s="123"/>
      <c r="P69" s="36">
        <v>4.5</v>
      </c>
      <c r="Q69" s="37">
        <f t="shared" si="5"/>
        <v>5.5</v>
      </c>
      <c r="R69" s="38" t="str">
        <f t="shared" si="6"/>
        <v>C</v>
      </c>
      <c r="S69" s="39" t="str">
        <f t="shared" si="7"/>
        <v>Trung bình</v>
      </c>
      <c r="T69" s="40" t="str">
        <f t="shared" si="8"/>
        <v/>
      </c>
      <c r="U69" s="41" t="s">
        <v>2320</v>
      </c>
      <c r="V69" s="3"/>
      <c r="W69" s="28"/>
      <c r="X69" s="79" t="str">
        <f t="shared" si="9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2171</v>
      </c>
      <c r="D70" s="31" t="s">
        <v>2172</v>
      </c>
      <c r="E70" s="32" t="s">
        <v>2053</v>
      </c>
      <c r="F70" s="33" t="s">
        <v>833</v>
      </c>
      <c r="G70" s="30" t="s">
        <v>569</v>
      </c>
      <c r="H70" s="34" t="s">
        <v>28</v>
      </c>
      <c r="I70" s="34">
        <v>10</v>
      </c>
      <c r="J70" s="34" t="s">
        <v>28</v>
      </c>
      <c r="K70" s="34">
        <v>10</v>
      </c>
      <c r="L70" s="42"/>
      <c r="M70" s="42"/>
      <c r="N70" s="42"/>
      <c r="O70" s="123"/>
      <c r="P70" s="36">
        <v>10</v>
      </c>
      <c r="Q70" s="37">
        <f t="shared" si="5"/>
        <v>10</v>
      </c>
      <c r="R70" s="38" t="str">
        <f t="shared" si="6"/>
        <v>A+</v>
      </c>
      <c r="S70" s="39" t="str">
        <f t="shared" si="7"/>
        <v>Giỏi</v>
      </c>
      <c r="T70" s="40" t="str">
        <f t="shared" si="8"/>
        <v/>
      </c>
      <c r="U70" s="41" t="s">
        <v>2320</v>
      </c>
      <c r="V70" s="3"/>
      <c r="W70" s="28"/>
      <c r="X70" s="79" t="str">
        <f t="shared" si="9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2173</v>
      </c>
      <c r="D71" s="31" t="s">
        <v>429</v>
      </c>
      <c r="E71" s="32" t="s">
        <v>2174</v>
      </c>
      <c r="F71" s="33" t="s">
        <v>2175</v>
      </c>
      <c r="G71" s="30" t="s">
        <v>1178</v>
      </c>
      <c r="H71" s="34" t="s">
        <v>28</v>
      </c>
      <c r="I71" s="34">
        <v>8.5</v>
      </c>
      <c r="J71" s="34" t="s">
        <v>28</v>
      </c>
      <c r="K71" s="34">
        <v>9</v>
      </c>
      <c r="L71" s="42"/>
      <c r="M71" s="42"/>
      <c r="N71" s="42"/>
      <c r="O71" s="123"/>
      <c r="P71" s="36">
        <v>5</v>
      </c>
      <c r="Q71" s="37">
        <f t="shared" si="5"/>
        <v>6.1</v>
      </c>
      <c r="R71" s="38" t="str">
        <f t="shared" si="6"/>
        <v>C</v>
      </c>
      <c r="S71" s="39" t="str">
        <f t="shared" si="7"/>
        <v>Trung bình</v>
      </c>
      <c r="T71" s="40" t="str">
        <f t="shared" si="8"/>
        <v/>
      </c>
      <c r="U71" s="41" t="s">
        <v>2320</v>
      </c>
      <c r="V71" s="3"/>
      <c r="W71" s="28"/>
      <c r="X71" s="79" t="str">
        <f t="shared" si="9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2176</v>
      </c>
      <c r="D72" s="31" t="s">
        <v>260</v>
      </c>
      <c r="E72" s="32" t="s">
        <v>303</v>
      </c>
      <c r="F72" s="33" t="s">
        <v>1746</v>
      </c>
      <c r="G72" s="30" t="s">
        <v>55</v>
      </c>
      <c r="H72" s="34" t="s">
        <v>28</v>
      </c>
      <c r="I72" s="34">
        <v>5.5</v>
      </c>
      <c r="J72" s="34" t="s">
        <v>28</v>
      </c>
      <c r="K72" s="34">
        <v>9</v>
      </c>
      <c r="L72" s="42"/>
      <c r="M72" s="42"/>
      <c r="N72" s="42"/>
      <c r="O72" s="123"/>
      <c r="P72" s="36">
        <v>3</v>
      </c>
      <c r="Q72" s="37">
        <f t="shared" si="5"/>
        <v>4.0999999999999996</v>
      </c>
      <c r="R72" s="38" t="str">
        <f t="shared" si="6"/>
        <v>D</v>
      </c>
      <c r="S72" s="39" t="str">
        <f t="shared" si="7"/>
        <v>Trung bình yếu</v>
      </c>
      <c r="T72" s="40" t="str">
        <f t="shared" si="8"/>
        <v/>
      </c>
      <c r="U72" s="41" t="s">
        <v>2320</v>
      </c>
      <c r="V72" s="3"/>
      <c r="W72" s="28"/>
      <c r="X72" s="79" t="str">
        <f t="shared" si="9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2177</v>
      </c>
      <c r="D73" s="31" t="s">
        <v>2178</v>
      </c>
      <c r="E73" s="32" t="s">
        <v>1072</v>
      </c>
      <c r="F73" s="33" t="s">
        <v>2179</v>
      </c>
      <c r="G73" s="30" t="s">
        <v>287</v>
      </c>
      <c r="H73" s="34" t="s">
        <v>28</v>
      </c>
      <c r="I73" s="34">
        <v>7</v>
      </c>
      <c r="J73" s="34" t="s">
        <v>28</v>
      </c>
      <c r="K73" s="34">
        <v>9</v>
      </c>
      <c r="L73" s="42"/>
      <c r="M73" s="42"/>
      <c r="N73" s="42"/>
      <c r="O73" s="123"/>
      <c r="P73" s="36">
        <v>3</v>
      </c>
      <c r="Q73" s="37">
        <f t="shared" si="5"/>
        <v>4.4000000000000004</v>
      </c>
      <c r="R73" s="38" t="str">
        <f t="shared" si="6"/>
        <v>D</v>
      </c>
      <c r="S73" s="39" t="str">
        <f t="shared" si="7"/>
        <v>Trung bình yếu</v>
      </c>
      <c r="T73" s="40" t="str">
        <f t="shared" si="8"/>
        <v/>
      </c>
      <c r="U73" s="41" t="s">
        <v>2320</v>
      </c>
      <c r="V73" s="3"/>
      <c r="W73" s="28"/>
      <c r="X73" s="79" t="str">
        <f t="shared" si="9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2180</v>
      </c>
      <c r="D74" s="31" t="s">
        <v>159</v>
      </c>
      <c r="E74" s="32" t="s">
        <v>512</v>
      </c>
      <c r="F74" s="33" t="s">
        <v>503</v>
      </c>
      <c r="G74" s="30" t="s">
        <v>287</v>
      </c>
      <c r="H74" s="34" t="s">
        <v>28</v>
      </c>
      <c r="I74" s="34">
        <v>6</v>
      </c>
      <c r="J74" s="34" t="s">
        <v>28</v>
      </c>
      <c r="K74" s="34">
        <v>10</v>
      </c>
      <c r="L74" s="42"/>
      <c r="M74" s="42"/>
      <c r="N74" s="42"/>
      <c r="O74" s="123"/>
      <c r="P74" s="36">
        <v>9</v>
      </c>
      <c r="Q74" s="37">
        <f t="shared" ref="Q74:Q78" si="10">ROUND(SUMPRODUCT(H74:P74,$H$9:$P$9)/100,1)</f>
        <v>8.5</v>
      </c>
      <c r="R74" s="38" t="str">
        <f t="shared" si="6"/>
        <v>A</v>
      </c>
      <c r="S74" s="39" t="str">
        <f t="shared" si="7"/>
        <v>Giỏi</v>
      </c>
      <c r="T74" s="40" t="str">
        <f t="shared" si="8"/>
        <v/>
      </c>
      <c r="U74" s="41" t="s">
        <v>2320</v>
      </c>
      <c r="V74" s="3"/>
      <c r="W74" s="28"/>
      <c r="X74" s="79" t="str">
        <f t="shared" si="9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2181</v>
      </c>
      <c r="D75" s="31" t="s">
        <v>2182</v>
      </c>
      <c r="E75" s="32" t="s">
        <v>521</v>
      </c>
      <c r="F75" s="33" t="s">
        <v>2183</v>
      </c>
      <c r="G75" s="30" t="s">
        <v>2184</v>
      </c>
      <c r="H75" s="34" t="s">
        <v>28</v>
      </c>
      <c r="I75" s="34">
        <v>7</v>
      </c>
      <c r="J75" s="34" t="s">
        <v>28</v>
      </c>
      <c r="K75" s="34">
        <v>9</v>
      </c>
      <c r="L75" s="42"/>
      <c r="M75" s="42"/>
      <c r="N75" s="42"/>
      <c r="O75" s="123"/>
      <c r="P75" s="36">
        <v>4</v>
      </c>
      <c r="Q75" s="37">
        <f t="shared" si="10"/>
        <v>5.0999999999999996</v>
      </c>
      <c r="R75" s="38" t="str">
        <f t="shared" si="6"/>
        <v>D+</v>
      </c>
      <c r="S75" s="39" t="str">
        <f t="shared" si="7"/>
        <v>Trung bình yếu</v>
      </c>
      <c r="T75" s="40" t="str">
        <f t="shared" si="8"/>
        <v/>
      </c>
      <c r="U75" s="41" t="s">
        <v>2320</v>
      </c>
      <c r="V75" s="3"/>
      <c r="W75" s="28"/>
      <c r="X75" s="79" t="str">
        <f t="shared" si="9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2185</v>
      </c>
      <c r="D76" s="31" t="s">
        <v>2186</v>
      </c>
      <c r="E76" s="32" t="s">
        <v>521</v>
      </c>
      <c r="F76" s="33" t="s">
        <v>602</v>
      </c>
      <c r="G76" s="30" t="s">
        <v>63</v>
      </c>
      <c r="H76" s="34" t="s">
        <v>28</v>
      </c>
      <c r="I76" s="34">
        <v>7</v>
      </c>
      <c r="J76" s="34" t="s">
        <v>28</v>
      </c>
      <c r="K76" s="34">
        <v>9</v>
      </c>
      <c r="L76" s="42"/>
      <c r="M76" s="42"/>
      <c r="N76" s="42"/>
      <c r="O76" s="123"/>
      <c r="P76" s="36">
        <v>0.5</v>
      </c>
      <c r="Q76" s="37">
        <f t="shared" si="10"/>
        <v>2.7</v>
      </c>
      <c r="R76" s="38" t="str">
        <f t="shared" si="6"/>
        <v>F</v>
      </c>
      <c r="S76" s="39" t="str">
        <f t="shared" si="7"/>
        <v>Kém</v>
      </c>
      <c r="T76" s="40" t="str">
        <f t="shared" si="8"/>
        <v/>
      </c>
      <c r="U76" s="41" t="s">
        <v>2320</v>
      </c>
      <c r="V76" s="3"/>
      <c r="W76" s="28"/>
      <c r="X76" s="79" t="str">
        <f t="shared" si="9"/>
        <v>Học lại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2187</v>
      </c>
      <c r="D77" s="31" t="s">
        <v>2188</v>
      </c>
      <c r="E77" s="32" t="s">
        <v>919</v>
      </c>
      <c r="F77" s="33" t="s">
        <v>723</v>
      </c>
      <c r="G77" s="30" t="s">
        <v>105</v>
      </c>
      <c r="H77" s="34" t="s">
        <v>28</v>
      </c>
      <c r="I77" s="34">
        <v>9.5</v>
      </c>
      <c r="J77" s="34" t="s">
        <v>28</v>
      </c>
      <c r="K77" s="34">
        <v>9.5</v>
      </c>
      <c r="L77" s="42"/>
      <c r="M77" s="42"/>
      <c r="N77" s="42"/>
      <c r="O77" s="123"/>
      <c r="P77" s="36">
        <v>6</v>
      </c>
      <c r="Q77" s="37">
        <f t="shared" si="10"/>
        <v>7.1</v>
      </c>
      <c r="R77" s="38" t="str">
        <f t="shared" si="6"/>
        <v>B</v>
      </c>
      <c r="S77" s="39" t="str">
        <f t="shared" si="7"/>
        <v>Khá</v>
      </c>
      <c r="T77" s="40" t="str">
        <f t="shared" si="8"/>
        <v/>
      </c>
      <c r="U77" s="41" t="s">
        <v>2320</v>
      </c>
      <c r="V77" s="3"/>
      <c r="W77" s="28"/>
      <c r="X77" s="79" t="str">
        <f t="shared" si="9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30" customHeight="1">
      <c r="B78" s="29">
        <v>69</v>
      </c>
      <c r="C78" s="30" t="s">
        <v>2189</v>
      </c>
      <c r="D78" s="31" t="s">
        <v>2190</v>
      </c>
      <c r="E78" s="32" t="s">
        <v>528</v>
      </c>
      <c r="F78" s="33" t="s">
        <v>2191</v>
      </c>
      <c r="G78" s="30" t="s">
        <v>98</v>
      </c>
      <c r="H78" s="34" t="s">
        <v>28</v>
      </c>
      <c r="I78" s="34">
        <v>6.5</v>
      </c>
      <c r="J78" s="34" t="s">
        <v>28</v>
      </c>
      <c r="K78" s="34">
        <v>9</v>
      </c>
      <c r="L78" s="42"/>
      <c r="M78" s="42"/>
      <c r="N78" s="42"/>
      <c r="O78" s="123"/>
      <c r="P78" s="36">
        <v>6</v>
      </c>
      <c r="Q78" s="37">
        <f t="shared" si="10"/>
        <v>6.4</v>
      </c>
      <c r="R78" s="38" t="str">
        <f t="shared" si="6"/>
        <v>C</v>
      </c>
      <c r="S78" s="39" t="str">
        <f t="shared" si="7"/>
        <v>Trung bình</v>
      </c>
      <c r="T78" s="40" t="str">
        <f t="shared" si="8"/>
        <v/>
      </c>
      <c r="U78" s="41" t="s">
        <v>2320</v>
      </c>
      <c r="V78" s="3"/>
      <c r="W78" s="28"/>
      <c r="X78" s="79" t="str">
        <f t="shared" si="9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9" customHeight="1">
      <c r="A79" s="2"/>
      <c r="B79" s="43"/>
      <c r="C79" s="44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124"/>
      <c r="P79" s="48"/>
      <c r="Q79" s="48"/>
      <c r="R79" s="48"/>
      <c r="S79" s="48"/>
      <c r="T79" s="48"/>
      <c r="U79" s="48"/>
      <c r="V79" s="3"/>
    </row>
    <row r="80" spans="1:39">
      <c r="A80" s="2"/>
      <c r="B80" s="160" t="s">
        <v>29</v>
      </c>
      <c r="C80" s="160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124"/>
      <c r="P80" s="48"/>
      <c r="Q80" s="48"/>
      <c r="R80" s="48"/>
      <c r="S80" s="48"/>
      <c r="T80" s="48"/>
      <c r="U80" s="48"/>
      <c r="V80" s="3"/>
    </row>
    <row r="81" spans="1:39" ht="16.5" customHeight="1">
      <c r="A81" s="2"/>
      <c r="B81" s="49" t="s">
        <v>30</v>
      </c>
      <c r="C81" s="49"/>
      <c r="D81" s="50">
        <f>+$AA$8</f>
        <v>69</v>
      </c>
      <c r="E81" s="51" t="s">
        <v>31</v>
      </c>
      <c r="F81" s="148" t="s">
        <v>32</v>
      </c>
      <c r="G81" s="148"/>
      <c r="H81" s="148"/>
      <c r="I81" s="148"/>
      <c r="J81" s="148"/>
      <c r="K81" s="148"/>
      <c r="L81" s="148"/>
      <c r="M81" s="148"/>
      <c r="N81" s="148"/>
      <c r="O81" s="148"/>
      <c r="P81" s="52">
        <f>$AA$8 -COUNTIF($T$9:$T$268,"Vắng") -COUNTIF($T$9:$T$268,"Vắng có phép") - COUNTIF($T$9:$T$268,"Đình chỉ thi") - COUNTIF($T$9:$T$268,"Không đủ ĐKDT")</f>
        <v>68</v>
      </c>
      <c r="Q81" s="52"/>
      <c r="R81" s="52"/>
      <c r="S81" s="53"/>
      <c r="T81" s="54" t="s">
        <v>31</v>
      </c>
      <c r="U81" s="53"/>
      <c r="V81" s="3"/>
    </row>
    <row r="82" spans="1:39" ht="16.5" customHeight="1">
      <c r="A82" s="2"/>
      <c r="B82" s="49" t="s">
        <v>33</v>
      </c>
      <c r="C82" s="49"/>
      <c r="D82" s="50">
        <f>+$AL$8</f>
        <v>56</v>
      </c>
      <c r="E82" s="51" t="s">
        <v>31</v>
      </c>
      <c r="F82" s="148" t="s">
        <v>34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5">
        <f>COUNTIF($T$9:$T$144,"Vắng")</f>
        <v>0</v>
      </c>
      <c r="Q82" s="55"/>
      <c r="R82" s="55"/>
      <c r="S82" s="56"/>
      <c r="T82" s="54" t="s">
        <v>31</v>
      </c>
      <c r="U82" s="56"/>
      <c r="V82" s="3"/>
    </row>
    <row r="83" spans="1:39" ht="16.5" customHeight="1">
      <c r="A83" s="2"/>
      <c r="B83" s="49" t="s">
        <v>42</v>
      </c>
      <c r="C83" s="49"/>
      <c r="D83" s="65">
        <f>COUNTIF(X10:X78,"Học lại")</f>
        <v>13</v>
      </c>
      <c r="E83" s="51" t="s">
        <v>31</v>
      </c>
      <c r="F83" s="148" t="s">
        <v>43</v>
      </c>
      <c r="G83" s="148"/>
      <c r="H83" s="148"/>
      <c r="I83" s="148"/>
      <c r="J83" s="148"/>
      <c r="K83" s="148"/>
      <c r="L83" s="148"/>
      <c r="M83" s="148"/>
      <c r="N83" s="148"/>
      <c r="O83" s="148"/>
      <c r="P83" s="52">
        <f>COUNTIF($T$9:$T$144,"Vắng có phép")</f>
        <v>0</v>
      </c>
      <c r="Q83" s="52"/>
      <c r="R83" s="52"/>
      <c r="S83" s="53"/>
      <c r="T83" s="54" t="s">
        <v>31</v>
      </c>
      <c r="U83" s="53"/>
      <c r="V83" s="3"/>
    </row>
    <row r="84" spans="1:39" ht="3" customHeight="1">
      <c r="A84" s="2"/>
      <c r="B84" s="43"/>
      <c r="C84" s="44"/>
      <c r="D84" s="44"/>
      <c r="E84" s="45"/>
      <c r="F84" s="45"/>
      <c r="G84" s="45"/>
      <c r="H84" s="46"/>
      <c r="I84" s="47"/>
      <c r="J84" s="47"/>
      <c r="K84" s="48"/>
      <c r="L84" s="48"/>
      <c r="M84" s="48"/>
      <c r="N84" s="48"/>
      <c r="O84" s="124"/>
      <c r="P84" s="48"/>
      <c r="Q84" s="48"/>
      <c r="R84" s="48"/>
      <c r="S84" s="48"/>
      <c r="T84" s="48"/>
      <c r="U84" s="48"/>
      <c r="V84" s="3"/>
    </row>
    <row r="85" spans="1:39" ht="15.75">
      <c r="B85" s="84" t="s">
        <v>44</v>
      </c>
      <c r="C85" s="84"/>
      <c r="D85" s="85">
        <f>COUNTIF(X10:X78,"Thi lại")</f>
        <v>0</v>
      </c>
      <c r="E85" s="86" t="s">
        <v>31</v>
      </c>
      <c r="F85" s="3"/>
      <c r="G85" s="3"/>
      <c r="H85" s="3"/>
      <c r="I85" s="3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3"/>
    </row>
    <row r="86" spans="1:39" ht="24.75" customHeight="1">
      <c r="B86" s="84"/>
      <c r="C86" s="84"/>
      <c r="D86" s="85"/>
      <c r="E86" s="86"/>
      <c r="F86" s="3"/>
      <c r="G86" s="3"/>
      <c r="H86" s="3"/>
      <c r="I86" s="3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3"/>
    </row>
    <row r="87" spans="1:39" ht="15.75">
      <c r="A87" s="57"/>
      <c r="B87" s="146"/>
      <c r="C87" s="146"/>
      <c r="D87" s="146"/>
      <c r="E87" s="146"/>
      <c r="F87" s="146"/>
      <c r="G87" s="146"/>
      <c r="H87" s="146"/>
      <c r="I87" s="58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3"/>
    </row>
    <row r="88" spans="1:39" ht="4.5" customHeight="1">
      <c r="A88" s="2"/>
      <c r="B88" s="43"/>
      <c r="C88" s="59"/>
      <c r="D88" s="59"/>
      <c r="E88" s="60"/>
      <c r="F88" s="60"/>
      <c r="G88" s="60"/>
      <c r="H88" s="61"/>
      <c r="I88" s="62"/>
      <c r="J88" s="62"/>
      <c r="K88" s="3"/>
      <c r="L88" s="3"/>
      <c r="M88" s="3"/>
      <c r="N88" s="3"/>
      <c r="P88" s="3"/>
      <c r="Q88" s="3"/>
      <c r="R88" s="3"/>
      <c r="S88" s="3"/>
      <c r="T88" s="3"/>
      <c r="U88" s="3"/>
      <c r="V88" s="3"/>
    </row>
    <row r="89" spans="1:39" s="2" customFormat="1">
      <c r="B89" s="146"/>
      <c r="C89" s="146"/>
      <c r="D89" s="151"/>
      <c r="E89" s="151"/>
      <c r="F89" s="151"/>
      <c r="G89" s="151"/>
      <c r="H89" s="151"/>
      <c r="I89" s="62"/>
      <c r="J89" s="62"/>
      <c r="K89" s="48"/>
      <c r="L89" s="48"/>
      <c r="M89" s="48"/>
      <c r="N89" s="48"/>
      <c r="O89" s="124"/>
      <c r="P89" s="48"/>
      <c r="Q89" s="48"/>
      <c r="R89" s="48"/>
      <c r="S89" s="48"/>
      <c r="T89" s="48"/>
      <c r="U89" s="48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25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25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25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9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25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3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25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18" customHeight="1">
      <c r="A95" s="1"/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0"/>
      <c r="Q95" s="150"/>
      <c r="R95" s="150"/>
      <c r="S95" s="150"/>
      <c r="T95" s="150"/>
      <c r="U95" s="150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25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36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25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21.75" customHeight="1">
      <c r="A98" s="1"/>
      <c r="B98" s="146"/>
      <c r="C98" s="146"/>
      <c r="D98" s="146"/>
      <c r="E98" s="146"/>
      <c r="F98" s="146"/>
      <c r="G98" s="146"/>
      <c r="H98" s="146"/>
      <c r="I98" s="58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 ht="15.75">
      <c r="A99" s="1"/>
      <c r="B99" s="43"/>
      <c r="C99" s="59"/>
      <c r="D99" s="59"/>
      <c r="E99" s="60"/>
      <c r="F99" s="60"/>
      <c r="G99" s="60"/>
      <c r="H99" s="61"/>
      <c r="I99" s="62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>
      <c r="A100" s="1"/>
      <c r="B100" s="146"/>
      <c r="C100" s="146"/>
      <c r="D100" s="151"/>
      <c r="E100" s="151"/>
      <c r="F100" s="151"/>
      <c r="G100" s="151"/>
      <c r="H100" s="151"/>
      <c r="I100" s="62"/>
      <c r="J100" s="62"/>
      <c r="K100" s="48"/>
      <c r="L100" s="48"/>
      <c r="M100" s="48"/>
      <c r="N100" s="48"/>
      <c r="O100" s="124"/>
      <c r="P100" s="48"/>
      <c r="Q100" s="48"/>
      <c r="R100" s="48"/>
      <c r="S100" s="48"/>
      <c r="T100" s="48"/>
      <c r="U100" s="48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25"/>
      <c r="P101" s="3"/>
      <c r="Q101" s="3"/>
      <c r="R101" s="3"/>
      <c r="S101" s="3"/>
      <c r="T101" s="3"/>
      <c r="U101" s="3"/>
      <c r="V101" s="1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</row>
    <row r="105" spans="1:39" ht="15.75"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sortState ref="A10:AM78">
    <sortCondition ref="B10:B78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80:C80"/>
    <mergeCell ref="P7:P8"/>
    <mergeCell ref="Q7:Q9"/>
    <mergeCell ref="H7:H8"/>
    <mergeCell ref="I7:I8"/>
    <mergeCell ref="J7:J8"/>
    <mergeCell ref="K7:K8"/>
    <mergeCell ref="L7:L8"/>
    <mergeCell ref="M7:M8"/>
    <mergeCell ref="J99:U99"/>
    <mergeCell ref="F83:O83"/>
    <mergeCell ref="J85:U85"/>
    <mergeCell ref="J86:U86"/>
    <mergeCell ref="B87:H87"/>
    <mergeCell ref="J87:U87"/>
    <mergeCell ref="B89:C89"/>
    <mergeCell ref="D89:H89"/>
    <mergeCell ref="B95:C95"/>
    <mergeCell ref="D95:I95"/>
    <mergeCell ref="B98:H98"/>
    <mergeCell ref="J98:U98"/>
    <mergeCell ref="J95:U95"/>
    <mergeCell ref="B100:C100"/>
    <mergeCell ref="D100:H100"/>
    <mergeCell ref="B105:C105"/>
    <mergeCell ref="D105:I105"/>
    <mergeCell ref="J105:U105"/>
    <mergeCell ref="F82:O82"/>
    <mergeCell ref="O7:O8"/>
    <mergeCell ref="C7:C8"/>
    <mergeCell ref="D7:E8"/>
    <mergeCell ref="F81:O81"/>
  </mergeCells>
  <conditionalFormatting sqref="P10:P78 H10:N78">
    <cfRule type="cellIs" dxfId="15" priority="4" operator="greaterThan">
      <formula>10</formula>
    </cfRule>
  </conditionalFormatting>
  <conditionalFormatting sqref="O100:O1048576 O1:O98">
    <cfRule type="duplicateValues" dxfId="14" priority="3"/>
  </conditionalFormatting>
  <conditionalFormatting sqref="C1:C1048576">
    <cfRule type="duplicateValues" dxfId="13" priority="2"/>
  </conditionalFormatting>
  <conditionalFormatting sqref="O1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3 Y2:AM8 X10:X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5"/>
  <sheetViews>
    <sheetView workbookViewId="0">
      <pane ySplit="3" topLeftCell="A95" activePane="bottomLeft" state="frozen"/>
      <selection activeCell="A6" sqref="A6:XFD6"/>
      <selection pane="bottomLeft" activeCell="A86" sqref="A86:XFD106"/>
    </sheetView>
  </sheetViews>
  <sheetFormatPr defaultColWidth="9" defaultRowHeight="25.5"/>
  <cols>
    <col min="1" max="1" width="0.375" style="1" customWidth="1"/>
    <col min="2" max="2" width="4" style="1" customWidth="1"/>
    <col min="3" max="3" width="11.5" style="1" customWidth="1"/>
    <col min="4" max="4" width="15.5" style="1" customWidth="1"/>
    <col min="5" max="5" width="7.25" style="1" customWidth="1"/>
    <col min="6" max="6" width="9.375" style="1" hidden="1" customWidth="1"/>
    <col min="7" max="7" width="12.125" style="1" customWidth="1"/>
    <col min="8" max="8" width="4.375" style="1" hidden="1" customWidth="1"/>
    <col min="9" max="9" width="5.75" style="1" customWidth="1"/>
    <col min="10" max="10" width="4.375" style="1" hidden="1" customWidth="1"/>
    <col min="11" max="11" width="5.75" style="1" customWidth="1"/>
    <col min="12" max="12" width="4.75" style="1" hidden="1" customWidth="1"/>
    <col min="13" max="13" width="5.25" style="1" hidden="1" customWidth="1"/>
    <col min="14" max="14" width="9" style="1" hidden="1" customWidth="1"/>
    <col min="15" max="15" width="15.75" style="133" hidden="1" customWidth="1"/>
    <col min="16" max="17" width="6.5" style="1" customWidth="1"/>
    <col min="18" max="18" width="6.5" style="1" hidden="1" customWidth="1"/>
    <col min="19" max="19" width="11.875" style="1" hidden="1" customWidth="1"/>
    <col min="20" max="20" width="12.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26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27"/>
      <c r="P4" s="177" t="s">
        <v>49</v>
      </c>
      <c r="Q4" s="177"/>
      <c r="R4" s="177"/>
      <c r="S4" s="177" t="s">
        <v>2317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2318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28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82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82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69</v>
      </c>
      <c r="AB8" s="68">
        <f>COUNTIF($T$9:$T$138,"Khiển trách")</f>
        <v>0</v>
      </c>
      <c r="AC8" s="68">
        <f>COUNTIF($T$9:$T$138,"Cảnh cáo")</f>
        <v>0</v>
      </c>
      <c r="AD8" s="68">
        <f>COUNTIF($T$9:$T$138,"Đình chỉ thi")</f>
        <v>0</v>
      </c>
      <c r="AE8" s="75">
        <f>+($AB$8+$AC$8+$AD$8)/$AA$8*100%</f>
        <v>0</v>
      </c>
      <c r="AF8" s="68">
        <f>SUM(COUNTIF($T$9:$T$136,"Vắng"),COUNTIF($T$9:$T$136,"Vắng có phép"))</f>
        <v>1</v>
      </c>
      <c r="AG8" s="76">
        <f>+$AF$8/$AA$8</f>
        <v>1.4492753623188406E-2</v>
      </c>
      <c r="AH8" s="77">
        <f>COUNTIF($X$9:$X$136,"Thi lại")</f>
        <v>0</v>
      </c>
      <c r="AI8" s="76">
        <f>+$AH$8/$AA$8</f>
        <v>0</v>
      </c>
      <c r="AJ8" s="77">
        <f>COUNTIF($X$9:$X$137,"Học lại")</f>
        <v>22</v>
      </c>
      <c r="AK8" s="76">
        <f>+$AJ$8/$AA$8</f>
        <v>0.3188405797101449</v>
      </c>
      <c r="AL8" s="68">
        <f>COUNTIF($X$10:$X$137,"Đạt")</f>
        <v>47</v>
      </c>
      <c r="AM8" s="75">
        <f>+$AL$8/$AA$8</f>
        <v>0.6811594202898551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29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27</v>
      </c>
      <c r="C10" s="18" t="s">
        <v>2242</v>
      </c>
      <c r="D10" s="19" t="s">
        <v>2178</v>
      </c>
      <c r="E10" s="20" t="s">
        <v>2243</v>
      </c>
      <c r="F10" s="21" t="s">
        <v>1295</v>
      </c>
      <c r="G10" s="18" t="s">
        <v>110</v>
      </c>
      <c r="H10" s="22" t="s">
        <v>28</v>
      </c>
      <c r="I10" s="22">
        <v>6.5</v>
      </c>
      <c r="J10" s="22" t="s">
        <v>28</v>
      </c>
      <c r="K10" s="22">
        <v>9</v>
      </c>
      <c r="L10" s="98"/>
      <c r="M10" s="98"/>
      <c r="N10" s="98"/>
      <c r="O10" s="130"/>
      <c r="P10" s="100">
        <v>5</v>
      </c>
      <c r="Q10" s="25">
        <f t="shared" ref="Q10:Q41" si="0">ROUND(SUMPRODUCT(H10:P10,$H$9:$P$9)/100,1)</f>
        <v>5.7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101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7" t="str">
        <f t="shared" ref="T10:T41" si="3">+IF(OR($H10=0,$I10=0,$J10=0,$K10=0),"Không đủ ĐKDT","")</f>
        <v/>
      </c>
      <c r="U10" s="27" t="s">
        <v>2321</v>
      </c>
      <c r="V10" s="3"/>
      <c r="W10" s="28"/>
      <c r="X10" s="79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</row>
    <row r="11" spans="2:39" ht="30" customHeight="1">
      <c r="B11" s="29">
        <v>18</v>
      </c>
      <c r="C11" s="30" t="s">
        <v>2226</v>
      </c>
      <c r="D11" s="31" t="s">
        <v>2227</v>
      </c>
      <c r="E11" s="32" t="s">
        <v>364</v>
      </c>
      <c r="F11" s="33" t="s">
        <v>1781</v>
      </c>
      <c r="G11" s="30" t="s">
        <v>105</v>
      </c>
      <c r="H11" s="34" t="s">
        <v>28</v>
      </c>
      <c r="I11" s="34">
        <v>10</v>
      </c>
      <c r="J11" s="34" t="s">
        <v>28</v>
      </c>
      <c r="K11" s="34">
        <v>10</v>
      </c>
      <c r="L11" s="42"/>
      <c r="M11" s="42"/>
      <c r="N11" s="42"/>
      <c r="O11" s="131"/>
      <c r="P11" s="36">
        <v>9.5</v>
      </c>
      <c r="Q11" s="37">
        <f t="shared" si="0"/>
        <v>9.6999999999999993</v>
      </c>
      <c r="R11" s="38" t="str">
        <f t="shared" si="1"/>
        <v>A+</v>
      </c>
      <c r="S11" s="39" t="str">
        <f t="shared" si="2"/>
        <v>Giỏi</v>
      </c>
      <c r="T11" s="40" t="str">
        <f t="shared" si="3"/>
        <v/>
      </c>
      <c r="U11" s="41" t="s">
        <v>2321</v>
      </c>
      <c r="V11" s="3"/>
      <c r="W11" s="28"/>
      <c r="X11" s="79" t="str">
        <f t="shared" si="4"/>
        <v>Đạt</v>
      </c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</row>
    <row r="12" spans="2:39" ht="30" customHeight="1">
      <c r="B12" s="29">
        <v>15</v>
      </c>
      <c r="C12" s="30" t="s">
        <v>2220</v>
      </c>
      <c r="D12" s="31" t="s">
        <v>77</v>
      </c>
      <c r="E12" s="32" t="s">
        <v>1822</v>
      </c>
      <c r="F12" s="33" t="s">
        <v>1787</v>
      </c>
      <c r="G12" s="30" t="s">
        <v>98</v>
      </c>
      <c r="H12" s="34" t="s">
        <v>28</v>
      </c>
      <c r="I12" s="34">
        <v>8.5</v>
      </c>
      <c r="J12" s="34" t="s">
        <v>28</v>
      </c>
      <c r="K12" s="34">
        <v>10</v>
      </c>
      <c r="L12" s="42"/>
      <c r="M12" s="42"/>
      <c r="N12" s="42"/>
      <c r="O12" s="131"/>
      <c r="P12" s="36">
        <v>5.5</v>
      </c>
      <c r="Q12" s="37">
        <f t="shared" si="0"/>
        <v>6.6</v>
      </c>
      <c r="R12" s="38" t="str">
        <f t="shared" si="1"/>
        <v>C+</v>
      </c>
      <c r="S12" s="39" t="str">
        <f t="shared" si="2"/>
        <v>Trung bình</v>
      </c>
      <c r="T12" s="40" t="str">
        <f t="shared" si="3"/>
        <v/>
      </c>
      <c r="U12" s="41" t="s">
        <v>2321</v>
      </c>
      <c r="V12" s="3"/>
      <c r="W12" s="28"/>
      <c r="X12" s="79" t="str">
        <f t="shared" si="4"/>
        <v>Đạt</v>
      </c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</row>
    <row r="13" spans="2:39" ht="30" customHeight="1">
      <c r="B13" s="29">
        <v>30</v>
      </c>
      <c r="C13" s="30" t="s">
        <v>2248</v>
      </c>
      <c r="D13" s="31" t="s">
        <v>2249</v>
      </c>
      <c r="E13" s="32" t="s">
        <v>130</v>
      </c>
      <c r="F13" s="33" t="s">
        <v>1364</v>
      </c>
      <c r="G13" s="30" t="s">
        <v>105</v>
      </c>
      <c r="H13" s="34" t="s">
        <v>28</v>
      </c>
      <c r="I13" s="34">
        <v>9.5</v>
      </c>
      <c r="J13" s="34" t="s">
        <v>28</v>
      </c>
      <c r="K13" s="34">
        <v>9.5</v>
      </c>
      <c r="L13" s="42"/>
      <c r="M13" s="42"/>
      <c r="N13" s="42"/>
      <c r="O13" s="131"/>
      <c r="P13" s="36">
        <v>7</v>
      </c>
      <c r="Q13" s="37">
        <f t="shared" si="0"/>
        <v>7.8</v>
      </c>
      <c r="R13" s="38" t="str">
        <f t="shared" si="1"/>
        <v>B</v>
      </c>
      <c r="S13" s="39" t="str">
        <f t="shared" si="2"/>
        <v>Khá</v>
      </c>
      <c r="T13" s="40" t="str">
        <f t="shared" si="3"/>
        <v/>
      </c>
      <c r="U13" s="41" t="s">
        <v>2321</v>
      </c>
      <c r="V13" s="3"/>
      <c r="W13" s="28"/>
      <c r="X13" s="79" t="str">
        <f t="shared" si="4"/>
        <v>Đạt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32</v>
      </c>
      <c r="C14" s="30" t="s">
        <v>2251</v>
      </c>
      <c r="D14" s="31" t="s">
        <v>1751</v>
      </c>
      <c r="E14" s="32" t="s">
        <v>138</v>
      </c>
      <c r="F14" s="33" t="s">
        <v>956</v>
      </c>
      <c r="G14" s="30" t="s">
        <v>287</v>
      </c>
      <c r="H14" s="34" t="s">
        <v>28</v>
      </c>
      <c r="I14" s="34">
        <v>9.5</v>
      </c>
      <c r="J14" s="34" t="s">
        <v>28</v>
      </c>
      <c r="K14" s="34">
        <v>10</v>
      </c>
      <c r="L14" s="42"/>
      <c r="M14" s="42"/>
      <c r="N14" s="42"/>
      <c r="O14" s="131"/>
      <c r="P14" s="36">
        <v>10</v>
      </c>
      <c r="Q14" s="37">
        <f t="shared" si="0"/>
        <v>9.9</v>
      </c>
      <c r="R14" s="38" t="str">
        <f t="shared" si="1"/>
        <v>A+</v>
      </c>
      <c r="S14" s="39" t="str">
        <f t="shared" si="2"/>
        <v>Giỏi</v>
      </c>
      <c r="T14" s="40" t="str">
        <f t="shared" si="3"/>
        <v/>
      </c>
      <c r="U14" s="41" t="s">
        <v>2321</v>
      </c>
      <c r="V14" s="3"/>
      <c r="W14" s="28"/>
      <c r="X14" s="79" t="str">
        <f t="shared" si="4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29</v>
      </c>
      <c r="C15" s="30" t="s">
        <v>2246</v>
      </c>
      <c r="D15" s="31" t="s">
        <v>126</v>
      </c>
      <c r="E15" s="32" t="s">
        <v>119</v>
      </c>
      <c r="F15" s="33" t="s">
        <v>2247</v>
      </c>
      <c r="G15" s="30" t="s">
        <v>276</v>
      </c>
      <c r="H15" s="34" t="s">
        <v>28</v>
      </c>
      <c r="I15" s="34">
        <v>10</v>
      </c>
      <c r="J15" s="34" t="s">
        <v>28</v>
      </c>
      <c r="K15" s="34">
        <v>9.5</v>
      </c>
      <c r="L15" s="42"/>
      <c r="M15" s="42"/>
      <c r="N15" s="42"/>
      <c r="O15" s="131"/>
      <c r="P15" s="36">
        <v>7.5</v>
      </c>
      <c r="Q15" s="37">
        <f t="shared" si="0"/>
        <v>8.1999999999999993</v>
      </c>
      <c r="R15" s="38" t="str">
        <f t="shared" si="1"/>
        <v>B+</v>
      </c>
      <c r="S15" s="39" t="str">
        <f t="shared" si="2"/>
        <v>Khá</v>
      </c>
      <c r="T15" s="40" t="str">
        <f t="shared" si="3"/>
        <v/>
      </c>
      <c r="U15" s="41" t="s">
        <v>2321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28</v>
      </c>
      <c r="C16" s="30" t="s">
        <v>2244</v>
      </c>
      <c r="D16" s="31" t="s">
        <v>2245</v>
      </c>
      <c r="E16" s="32" t="s">
        <v>119</v>
      </c>
      <c r="F16" s="33" t="s">
        <v>1081</v>
      </c>
      <c r="G16" s="30" t="s">
        <v>90</v>
      </c>
      <c r="H16" s="34" t="s">
        <v>28</v>
      </c>
      <c r="I16" s="34">
        <v>10</v>
      </c>
      <c r="J16" s="34" t="s">
        <v>28</v>
      </c>
      <c r="K16" s="34">
        <v>9</v>
      </c>
      <c r="L16" s="42"/>
      <c r="M16" s="42"/>
      <c r="N16" s="42"/>
      <c r="O16" s="131"/>
      <c r="P16" s="36">
        <v>7.5</v>
      </c>
      <c r="Q16" s="37">
        <f t="shared" si="0"/>
        <v>8.1999999999999993</v>
      </c>
      <c r="R16" s="38" t="str">
        <f t="shared" si="1"/>
        <v>B+</v>
      </c>
      <c r="S16" s="39" t="str">
        <f t="shared" si="2"/>
        <v>Khá</v>
      </c>
      <c r="T16" s="40" t="str">
        <f t="shared" si="3"/>
        <v/>
      </c>
      <c r="U16" s="41" t="s">
        <v>2321</v>
      </c>
      <c r="V16" s="3"/>
      <c r="W16" s="28"/>
      <c r="X16" s="79" t="str">
        <f t="shared" si="4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14</v>
      </c>
      <c r="C17" s="30" t="s">
        <v>2216</v>
      </c>
      <c r="D17" s="31" t="s">
        <v>2217</v>
      </c>
      <c r="E17" s="32" t="s">
        <v>344</v>
      </c>
      <c r="F17" s="33" t="s">
        <v>2218</v>
      </c>
      <c r="G17" s="30" t="s">
        <v>2219</v>
      </c>
      <c r="H17" s="34" t="s">
        <v>28</v>
      </c>
      <c r="I17" s="34">
        <v>10</v>
      </c>
      <c r="J17" s="34" t="s">
        <v>28</v>
      </c>
      <c r="K17" s="34">
        <v>9.5</v>
      </c>
      <c r="L17" s="42"/>
      <c r="M17" s="42"/>
      <c r="N17" s="42"/>
      <c r="O17" s="131"/>
      <c r="P17" s="36">
        <v>5</v>
      </c>
      <c r="Q17" s="37">
        <f t="shared" si="0"/>
        <v>6.5</v>
      </c>
      <c r="R17" s="38" t="str">
        <f t="shared" si="1"/>
        <v>C+</v>
      </c>
      <c r="S17" s="39" t="str">
        <f t="shared" si="2"/>
        <v>Trung bình</v>
      </c>
      <c r="T17" s="40" t="str">
        <f t="shared" si="3"/>
        <v/>
      </c>
      <c r="U17" s="41" t="s">
        <v>2321</v>
      </c>
      <c r="V17" s="3"/>
      <c r="W17" s="28"/>
      <c r="X17" s="79" t="str">
        <f t="shared" si="4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3</v>
      </c>
      <c r="C18" s="30" t="s">
        <v>2198</v>
      </c>
      <c r="D18" s="31" t="s">
        <v>2086</v>
      </c>
      <c r="E18" s="32" t="s">
        <v>53</v>
      </c>
      <c r="F18" s="33" t="s">
        <v>879</v>
      </c>
      <c r="G18" s="30" t="s">
        <v>153</v>
      </c>
      <c r="H18" s="34" t="s">
        <v>28</v>
      </c>
      <c r="I18" s="34">
        <v>8</v>
      </c>
      <c r="J18" s="34" t="s">
        <v>28</v>
      </c>
      <c r="K18" s="34">
        <v>9</v>
      </c>
      <c r="L18" s="42"/>
      <c r="M18" s="42"/>
      <c r="N18" s="42"/>
      <c r="O18" s="131"/>
      <c r="P18" s="36">
        <v>8</v>
      </c>
      <c r="Q18" s="37">
        <f t="shared" si="0"/>
        <v>8.1</v>
      </c>
      <c r="R18" s="38" t="str">
        <f t="shared" si="1"/>
        <v>B+</v>
      </c>
      <c r="S18" s="39" t="str">
        <f t="shared" si="2"/>
        <v>Khá</v>
      </c>
      <c r="T18" s="40" t="str">
        <f t="shared" si="3"/>
        <v/>
      </c>
      <c r="U18" s="41" t="s">
        <v>2321</v>
      </c>
      <c r="V18" s="3"/>
      <c r="W18" s="28"/>
      <c r="X18" s="79" t="str">
        <f t="shared" si="4"/>
        <v>Đạt</v>
      </c>
      <c r="Y18" s="80"/>
      <c r="Z18" s="80"/>
      <c r="AA18" s="89"/>
      <c r="AB18" s="69"/>
      <c r="AC18" s="69"/>
      <c r="AD18" s="69"/>
      <c r="AE18" s="81"/>
      <c r="AF18" s="69"/>
      <c r="AG18" s="82"/>
      <c r="AH18" s="83"/>
      <c r="AI18" s="82"/>
      <c r="AJ18" s="83"/>
      <c r="AK18" s="82"/>
      <c r="AL18" s="69"/>
      <c r="AM18" s="81"/>
    </row>
    <row r="19" spans="2:39" ht="30" customHeight="1">
      <c r="B19" s="29">
        <v>26</v>
      </c>
      <c r="C19" s="30" t="s">
        <v>2240</v>
      </c>
      <c r="D19" s="31" t="s">
        <v>2241</v>
      </c>
      <c r="E19" s="32" t="s">
        <v>108</v>
      </c>
      <c r="F19" s="33" t="s">
        <v>187</v>
      </c>
      <c r="G19" s="30" t="s">
        <v>276</v>
      </c>
      <c r="H19" s="34" t="s">
        <v>28</v>
      </c>
      <c r="I19" s="34">
        <v>5</v>
      </c>
      <c r="J19" s="34" t="s">
        <v>28</v>
      </c>
      <c r="K19" s="34">
        <v>9</v>
      </c>
      <c r="L19" s="42"/>
      <c r="M19" s="42"/>
      <c r="N19" s="42"/>
      <c r="O19" s="131"/>
      <c r="P19" s="36">
        <v>1.5</v>
      </c>
      <c r="Q19" s="37">
        <f t="shared" si="0"/>
        <v>3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2321</v>
      </c>
      <c r="V19" s="3"/>
      <c r="W19" s="28"/>
      <c r="X19" s="79" t="str">
        <f t="shared" si="4"/>
        <v>Học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23</v>
      </c>
      <c r="C20" s="30" t="s">
        <v>2233</v>
      </c>
      <c r="D20" s="31" t="s">
        <v>2234</v>
      </c>
      <c r="E20" s="32" t="s">
        <v>101</v>
      </c>
      <c r="F20" s="33" t="s">
        <v>2235</v>
      </c>
      <c r="G20" s="30" t="s">
        <v>907</v>
      </c>
      <c r="H20" s="34" t="s">
        <v>28</v>
      </c>
      <c r="I20" s="34">
        <v>4</v>
      </c>
      <c r="J20" s="34" t="s">
        <v>28</v>
      </c>
      <c r="K20" s="34">
        <v>9</v>
      </c>
      <c r="L20" s="42"/>
      <c r="M20" s="42"/>
      <c r="N20" s="42"/>
      <c r="O20" s="131"/>
      <c r="P20" s="36">
        <v>5</v>
      </c>
      <c r="Q20" s="37">
        <f t="shared" si="0"/>
        <v>5.2</v>
      </c>
      <c r="R20" s="38" t="str">
        <f t="shared" si="1"/>
        <v>D+</v>
      </c>
      <c r="S20" s="39" t="str">
        <f t="shared" si="2"/>
        <v>Trung bình yếu</v>
      </c>
      <c r="T20" s="40" t="str">
        <f t="shared" si="3"/>
        <v/>
      </c>
      <c r="U20" s="41" t="s">
        <v>2321</v>
      </c>
      <c r="V20" s="3"/>
      <c r="W20" s="28"/>
      <c r="X20" s="79" t="str">
        <f t="shared" si="4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33</v>
      </c>
      <c r="C21" s="30" t="s">
        <v>2252</v>
      </c>
      <c r="D21" s="31" t="s">
        <v>126</v>
      </c>
      <c r="E21" s="32" t="s">
        <v>138</v>
      </c>
      <c r="F21" s="33" t="s">
        <v>488</v>
      </c>
      <c r="G21" s="30" t="s">
        <v>105</v>
      </c>
      <c r="H21" s="34" t="s">
        <v>28</v>
      </c>
      <c r="I21" s="34">
        <v>9</v>
      </c>
      <c r="J21" s="34" t="s">
        <v>28</v>
      </c>
      <c r="K21" s="34">
        <v>10</v>
      </c>
      <c r="L21" s="42"/>
      <c r="M21" s="42"/>
      <c r="N21" s="42"/>
      <c r="O21" s="131"/>
      <c r="P21" s="36">
        <v>6.5</v>
      </c>
      <c r="Q21" s="37">
        <f t="shared" si="0"/>
        <v>7.4</v>
      </c>
      <c r="R21" s="38" t="str">
        <f t="shared" si="1"/>
        <v>B</v>
      </c>
      <c r="S21" s="39" t="str">
        <f t="shared" si="2"/>
        <v>Khá</v>
      </c>
      <c r="T21" s="40" t="str">
        <f t="shared" si="3"/>
        <v/>
      </c>
      <c r="U21" s="41" t="s">
        <v>2321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22</v>
      </c>
      <c r="C22" s="30" t="s">
        <v>2231</v>
      </c>
      <c r="D22" s="31" t="s">
        <v>1036</v>
      </c>
      <c r="E22" s="32" t="s">
        <v>96</v>
      </c>
      <c r="F22" s="33" t="s">
        <v>2232</v>
      </c>
      <c r="G22" s="30" t="s">
        <v>105</v>
      </c>
      <c r="H22" s="34" t="s">
        <v>28</v>
      </c>
      <c r="I22" s="34">
        <v>9.5</v>
      </c>
      <c r="J22" s="34" t="s">
        <v>28</v>
      </c>
      <c r="K22" s="34">
        <v>9</v>
      </c>
      <c r="L22" s="42"/>
      <c r="M22" s="42"/>
      <c r="N22" s="42"/>
      <c r="O22" s="131"/>
      <c r="P22" s="36">
        <v>5</v>
      </c>
      <c r="Q22" s="37">
        <f t="shared" si="0"/>
        <v>6.3</v>
      </c>
      <c r="R22" s="38" t="str">
        <f t="shared" si="1"/>
        <v>C</v>
      </c>
      <c r="S22" s="39" t="str">
        <f t="shared" si="2"/>
        <v>Trung bình</v>
      </c>
      <c r="T22" s="40" t="str">
        <f t="shared" si="3"/>
        <v/>
      </c>
      <c r="U22" s="41" t="s">
        <v>2321</v>
      </c>
      <c r="V22" s="3"/>
      <c r="W22" s="28"/>
      <c r="X22" s="79" t="str">
        <f t="shared" si="4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13</v>
      </c>
      <c r="C23" s="30" t="s">
        <v>2214</v>
      </c>
      <c r="D23" s="31" t="s">
        <v>137</v>
      </c>
      <c r="E23" s="32" t="s">
        <v>88</v>
      </c>
      <c r="F23" s="33" t="s">
        <v>2215</v>
      </c>
      <c r="G23" s="30" t="s">
        <v>59</v>
      </c>
      <c r="H23" s="34" t="s">
        <v>28</v>
      </c>
      <c r="I23" s="34">
        <v>8</v>
      </c>
      <c r="J23" s="34" t="s">
        <v>28</v>
      </c>
      <c r="K23" s="34">
        <v>9</v>
      </c>
      <c r="L23" s="42"/>
      <c r="M23" s="42"/>
      <c r="N23" s="42"/>
      <c r="O23" s="131"/>
      <c r="P23" s="36">
        <v>3.5</v>
      </c>
      <c r="Q23" s="37">
        <f t="shared" si="0"/>
        <v>5</v>
      </c>
      <c r="R23" s="38" t="str">
        <f t="shared" si="1"/>
        <v>D+</v>
      </c>
      <c r="S23" s="39" t="str">
        <f t="shared" si="2"/>
        <v>Trung bình yếu</v>
      </c>
      <c r="T23" s="40" t="str">
        <f t="shared" si="3"/>
        <v/>
      </c>
      <c r="U23" s="41" t="s">
        <v>2321</v>
      </c>
      <c r="V23" s="3"/>
      <c r="W23" s="28"/>
      <c r="X23" s="79" t="str">
        <f t="shared" si="4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31</v>
      </c>
      <c r="C24" s="30" t="s">
        <v>2250</v>
      </c>
      <c r="D24" s="31" t="s">
        <v>228</v>
      </c>
      <c r="E24" s="32" t="s">
        <v>582</v>
      </c>
      <c r="F24" s="33" t="s">
        <v>2153</v>
      </c>
      <c r="G24" s="30" t="s">
        <v>153</v>
      </c>
      <c r="H24" s="34" t="s">
        <v>28</v>
      </c>
      <c r="I24" s="34">
        <v>7.5</v>
      </c>
      <c r="J24" s="34" t="s">
        <v>28</v>
      </c>
      <c r="K24" s="34">
        <v>9</v>
      </c>
      <c r="L24" s="42"/>
      <c r="M24" s="42"/>
      <c r="N24" s="42"/>
      <c r="O24" s="131"/>
      <c r="P24" s="36">
        <v>6.5</v>
      </c>
      <c r="Q24" s="37">
        <f t="shared" si="0"/>
        <v>7</v>
      </c>
      <c r="R24" s="38" t="str">
        <f t="shared" si="1"/>
        <v>B</v>
      </c>
      <c r="S24" s="39" t="str">
        <f t="shared" si="2"/>
        <v>Khá</v>
      </c>
      <c r="T24" s="40" t="str">
        <f t="shared" si="3"/>
        <v/>
      </c>
      <c r="U24" s="41" t="s">
        <v>2321</v>
      </c>
      <c r="V24" s="3"/>
      <c r="W24" s="28"/>
      <c r="X24" s="79" t="str">
        <f t="shared" si="4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12</v>
      </c>
      <c r="C25" s="30" t="s">
        <v>2210</v>
      </c>
      <c r="D25" s="31" t="s">
        <v>2211</v>
      </c>
      <c r="E25" s="32" t="s">
        <v>2212</v>
      </c>
      <c r="F25" s="33" t="s">
        <v>2213</v>
      </c>
      <c r="G25" s="30" t="s">
        <v>113</v>
      </c>
      <c r="H25" s="34" t="s">
        <v>28</v>
      </c>
      <c r="I25" s="34">
        <v>7</v>
      </c>
      <c r="J25" s="34" t="s">
        <v>28</v>
      </c>
      <c r="K25" s="34">
        <v>9</v>
      </c>
      <c r="L25" s="42"/>
      <c r="M25" s="42"/>
      <c r="N25" s="42"/>
      <c r="O25" s="131"/>
      <c r="P25" s="36">
        <v>3.5</v>
      </c>
      <c r="Q25" s="37">
        <f t="shared" si="0"/>
        <v>4.8</v>
      </c>
      <c r="R25" s="38" t="str">
        <f t="shared" si="1"/>
        <v>D</v>
      </c>
      <c r="S25" s="39" t="str">
        <f t="shared" si="2"/>
        <v>Trung bình yếu</v>
      </c>
      <c r="T25" s="40" t="str">
        <f t="shared" si="3"/>
        <v/>
      </c>
      <c r="U25" s="41" t="s">
        <v>2321</v>
      </c>
      <c r="V25" s="3"/>
      <c r="W25" s="28"/>
      <c r="X25" s="79" t="str">
        <f t="shared" si="4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19</v>
      </c>
      <c r="C26" s="30" t="s">
        <v>2228</v>
      </c>
      <c r="D26" s="31" t="s">
        <v>845</v>
      </c>
      <c r="E26" s="32" t="s">
        <v>367</v>
      </c>
      <c r="F26" s="33" t="s">
        <v>547</v>
      </c>
      <c r="G26" s="30" t="s">
        <v>80</v>
      </c>
      <c r="H26" s="34" t="s">
        <v>28</v>
      </c>
      <c r="I26" s="34">
        <v>5.5</v>
      </c>
      <c r="J26" s="34" t="s">
        <v>28</v>
      </c>
      <c r="K26" s="34">
        <v>9</v>
      </c>
      <c r="L26" s="42"/>
      <c r="M26" s="42"/>
      <c r="N26" s="42"/>
      <c r="O26" s="131"/>
      <c r="P26" s="36">
        <v>3.5</v>
      </c>
      <c r="Q26" s="37">
        <f t="shared" si="0"/>
        <v>4.5</v>
      </c>
      <c r="R26" s="38" t="str">
        <f t="shared" si="1"/>
        <v>D</v>
      </c>
      <c r="S26" s="39" t="str">
        <f t="shared" si="2"/>
        <v>Trung bình yếu</v>
      </c>
      <c r="T26" s="40" t="str">
        <f t="shared" si="3"/>
        <v/>
      </c>
      <c r="U26" s="41" t="s">
        <v>2321</v>
      </c>
      <c r="V26" s="3"/>
      <c r="W26" s="28"/>
      <c r="X26" s="79" t="str">
        <f t="shared" si="4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6</v>
      </c>
      <c r="C27" s="30" t="s">
        <v>2201</v>
      </c>
      <c r="D27" s="31" t="s">
        <v>61</v>
      </c>
      <c r="E27" s="32" t="s">
        <v>53</v>
      </c>
      <c r="F27" s="33" t="s">
        <v>965</v>
      </c>
      <c r="G27" s="30" t="s">
        <v>276</v>
      </c>
      <c r="H27" s="34" t="s">
        <v>28</v>
      </c>
      <c r="I27" s="34">
        <v>2</v>
      </c>
      <c r="J27" s="34" t="s">
        <v>28</v>
      </c>
      <c r="K27" s="34">
        <v>9</v>
      </c>
      <c r="L27" s="42"/>
      <c r="M27" s="42"/>
      <c r="N27" s="42"/>
      <c r="O27" s="131"/>
      <c r="P27" s="36">
        <v>0</v>
      </c>
      <c r="Q27" s="37">
        <f t="shared" si="0"/>
        <v>1.3</v>
      </c>
      <c r="R27" s="38" t="str">
        <f t="shared" si="1"/>
        <v>F</v>
      </c>
      <c r="S27" s="39" t="str">
        <f t="shared" si="2"/>
        <v>Kém</v>
      </c>
      <c r="T27" s="40" t="str">
        <f t="shared" si="3"/>
        <v/>
      </c>
      <c r="U27" s="41" t="s">
        <v>2321</v>
      </c>
      <c r="V27" s="3"/>
      <c r="W27" s="28"/>
      <c r="X27" s="79" t="str">
        <f t="shared" si="4"/>
        <v>Học lại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24</v>
      </c>
      <c r="C28" s="30" t="s">
        <v>2236</v>
      </c>
      <c r="D28" s="31" t="s">
        <v>2237</v>
      </c>
      <c r="E28" s="32" t="s">
        <v>108</v>
      </c>
      <c r="F28" s="33" t="s">
        <v>2238</v>
      </c>
      <c r="G28" s="30" t="s">
        <v>469</v>
      </c>
      <c r="H28" s="34" t="s">
        <v>28</v>
      </c>
      <c r="I28" s="34">
        <v>5.5</v>
      </c>
      <c r="J28" s="34" t="s">
        <v>28</v>
      </c>
      <c r="K28" s="34">
        <v>9</v>
      </c>
      <c r="L28" s="42"/>
      <c r="M28" s="42"/>
      <c r="N28" s="42"/>
      <c r="O28" s="131"/>
      <c r="P28" s="36">
        <v>2.5</v>
      </c>
      <c r="Q28" s="37">
        <f t="shared" si="0"/>
        <v>3.8</v>
      </c>
      <c r="R28" s="38" t="str">
        <f t="shared" si="1"/>
        <v>F</v>
      </c>
      <c r="S28" s="39" t="str">
        <f t="shared" si="2"/>
        <v>Kém</v>
      </c>
      <c r="T28" s="40" t="str">
        <f t="shared" si="3"/>
        <v/>
      </c>
      <c r="U28" s="41" t="s">
        <v>2321</v>
      </c>
      <c r="V28" s="3"/>
      <c r="W28" s="28"/>
      <c r="X28" s="79" t="str">
        <f t="shared" si="4"/>
        <v>Học lại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35</v>
      </c>
      <c r="C29" s="30" t="s">
        <v>2254</v>
      </c>
      <c r="D29" s="31" t="s">
        <v>424</v>
      </c>
      <c r="E29" s="32" t="s">
        <v>151</v>
      </c>
      <c r="F29" s="33" t="s">
        <v>698</v>
      </c>
      <c r="G29" s="30" t="s">
        <v>80</v>
      </c>
      <c r="H29" s="34" t="s">
        <v>28</v>
      </c>
      <c r="I29" s="34">
        <v>5</v>
      </c>
      <c r="J29" s="34" t="s">
        <v>28</v>
      </c>
      <c r="K29" s="34">
        <v>9</v>
      </c>
      <c r="L29" s="42"/>
      <c r="M29" s="42"/>
      <c r="N29" s="42"/>
      <c r="O29" s="131"/>
      <c r="P29" s="36">
        <v>5.5</v>
      </c>
      <c r="Q29" s="37">
        <f t="shared" si="0"/>
        <v>5.8</v>
      </c>
      <c r="R29" s="38" t="str">
        <f t="shared" si="1"/>
        <v>C</v>
      </c>
      <c r="S29" s="39" t="str">
        <f t="shared" si="2"/>
        <v>Trung bình</v>
      </c>
      <c r="T29" s="40" t="str">
        <f t="shared" si="3"/>
        <v/>
      </c>
      <c r="U29" s="41" t="s">
        <v>2321</v>
      </c>
      <c r="V29" s="3"/>
      <c r="W29" s="28"/>
      <c r="X29" s="79" t="str">
        <f t="shared" si="4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</v>
      </c>
      <c r="C30" s="30" t="s">
        <v>2195</v>
      </c>
      <c r="D30" s="31" t="s">
        <v>2196</v>
      </c>
      <c r="E30" s="32" t="s">
        <v>53</v>
      </c>
      <c r="F30" s="33" t="s">
        <v>2197</v>
      </c>
      <c r="G30" s="30" t="s">
        <v>67</v>
      </c>
      <c r="H30" s="34" t="s">
        <v>28</v>
      </c>
      <c r="I30" s="34">
        <v>4.5</v>
      </c>
      <c r="J30" s="34" t="s">
        <v>28</v>
      </c>
      <c r="K30" s="34">
        <v>9</v>
      </c>
      <c r="L30" s="35"/>
      <c r="M30" s="35"/>
      <c r="N30" s="35"/>
      <c r="O30" s="131"/>
      <c r="P30" s="36">
        <v>0.5</v>
      </c>
      <c r="Q30" s="37">
        <f t="shared" si="0"/>
        <v>2.2000000000000002</v>
      </c>
      <c r="R30" s="38" t="str">
        <f t="shared" si="1"/>
        <v>F</v>
      </c>
      <c r="S30" s="39" t="str">
        <f t="shared" si="2"/>
        <v>Kém</v>
      </c>
      <c r="T30" s="40" t="str">
        <f t="shared" si="3"/>
        <v/>
      </c>
      <c r="U30" s="41" t="s">
        <v>2321</v>
      </c>
      <c r="V30" s="3"/>
      <c r="W30" s="28"/>
      <c r="X30" s="79" t="str">
        <f t="shared" si="4"/>
        <v>Học lại</v>
      </c>
      <c r="Y30" s="78"/>
      <c r="Z30" s="78"/>
      <c r="AA30" s="78"/>
      <c r="AB30" s="70"/>
      <c r="AC30" s="70"/>
      <c r="AD30" s="70"/>
      <c r="AE30" s="70"/>
      <c r="AF30" s="69"/>
      <c r="AG30" s="70"/>
      <c r="AH30" s="70"/>
      <c r="AI30" s="70"/>
      <c r="AJ30" s="70"/>
      <c r="AK30" s="70"/>
      <c r="AL30" s="70"/>
      <c r="AM30" s="71"/>
    </row>
    <row r="31" spans="2:39" ht="30" customHeight="1">
      <c r="B31" s="29">
        <v>8</v>
      </c>
      <c r="C31" s="30" t="s">
        <v>2203</v>
      </c>
      <c r="D31" s="31" t="s">
        <v>552</v>
      </c>
      <c r="E31" s="32" t="s">
        <v>53</v>
      </c>
      <c r="F31" s="33" t="s">
        <v>1835</v>
      </c>
      <c r="G31" s="30" t="s">
        <v>287</v>
      </c>
      <c r="H31" s="34" t="s">
        <v>28</v>
      </c>
      <c r="I31" s="34">
        <v>9</v>
      </c>
      <c r="J31" s="34" t="s">
        <v>28</v>
      </c>
      <c r="K31" s="34">
        <v>9</v>
      </c>
      <c r="L31" s="42"/>
      <c r="M31" s="42"/>
      <c r="N31" s="42"/>
      <c r="O31" s="131"/>
      <c r="P31" s="36">
        <v>5</v>
      </c>
      <c r="Q31" s="37">
        <f t="shared" si="0"/>
        <v>6.2</v>
      </c>
      <c r="R31" s="38" t="str">
        <f t="shared" si="1"/>
        <v>C</v>
      </c>
      <c r="S31" s="39" t="str">
        <f t="shared" si="2"/>
        <v>Trung bình</v>
      </c>
      <c r="T31" s="40" t="str">
        <f t="shared" si="3"/>
        <v/>
      </c>
      <c r="U31" s="41" t="s">
        <v>2321</v>
      </c>
      <c r="V31" s="3"/>
      <c r="W31" s="28"/>
      <c r="X31" s="79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1</v>
      </c>
      <c r="C32" s="30" t="s">
        <v>2194</v>
      </c>
      <c r="D32" s="31" t="s">
        <v>1136</v>
      </c>
      <c r="E32" s="32" t="s">
        <v>536</v>
      </c>
      <c r="F32" s="33" t="s">
        <v>610</v>
      </c>
      <c r="G32" s="30" t="s">
        <v>80</v>
      </c>
      <c r="H32" s="34" t="s">
        <v>28</v>
      </c>
      <c r="I32" s="34">
        <v>6</v>
      </c>
      <c r="J32" s="34" t="s">
        <v>28</v>
      </c>
      <c r="K32" s="34">
        <v>9</v>
      </c>
      <c r="L32" s="35"/>
      <c r="M32" s="35"/>
      <c r="N32" s="35"/>
      <c r="O32" s="131"/>
      <c r="P32" s="99">
        <v>3.5</v>
      </c>
      <c r="Q32" s="37">
        <f t="shared" si="0"/>
        <v>4.5999999999999996</v>
      </c>
      <c r="R32" s="38" t="str">
        <f t="shared" si="1"/>
        <v>D</v>
      </c>
      <c r="S32" s="38" t="str">
        <f t="shared" si="2"/>
        <v>Trung bình yếu</v>
      </c>
      <c r="T32" s="40" t="str">
        <f t="shared" si="3"/>
        <v/>
      </c>
      <c r="U32" s="41" t="s">
        <v>2321</v>
      </c>
      <c r="V32" s="3"/>
      <c r="W32" s="28"/>
      <c r="X32" s="79" t="str">
        <f t="shared" si="4"/>
        <v>Đạt</v>
      </c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</row>
    <row r="33" spans="2:39" ht="30" customHeight="1">
      <c r="B33" s="29">
        <v>34</v>
      </c>
      <c r="C33" s="30" t="s">
        <v>2253</v>
      </c>
      <c r="D33" s="31" t="s">
        <v>77</v>
      </c>
      <c r="E33" s="32" t="s">
        <v>425</v>
      </c>
      <c r="F33" s="33" t="s">
        <v>298</v>
      </c>
      <c r="G33" s="30" t="s">
        <v>80</v>
      </c>
      <c r="H33" s="34" t="s">
        <v>28</v>
      </c>
      <c r="I33" s="34">
        <v>6</v>
      </c>
      <c r="J33" s="34" t="s">
        <v>28</v>
      </c>
      <c r="K33" s="34">
        <v>9</v>
      </c>
      <c r="L33" s="42"/>
      <c r="M33" s="42"/>
      <c r="N33" s="42"/>
      <c r="O33" s="131"/>
      <c r="P33" s="36">
        <v>4.5</v>
      </c>
      <c r="Q33" s="37">
        <f t="shared" si="0"/>
        <v>5.3</v>
      </c>
      <c r="R33" s="38" t="str">
        <f t="shared" si="1"/>
        <v>D+</v>
      </c>
      <c r="S33" s="39" t="str">
        <f t="shared" si="2"/>
        <v>Trung bình yếu</v>
      </c>
      <c r="T33" s="40" t="str">
        <f t="shared" si="3"/>
        <v/>
      </c>
      <c r="U33" s="41" t="s">
        <v>2321</v>
      </c>
      <c r="V33" s="3"/>
      <c r="W33" s="28"/>
      <c r="X33" s="79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11</v>
      </c>
      <c r="C34" s="30" t="s">
        <v>2207</v>
      </c>
      <c r="D34" s="31" t="s">
        <v>2208</v>
      </c>
      <c r="E34" s="32" t="s">
        <v>340</v>
      </c>
      <c r="F34" s="33" t="s">
        <v>2209</v>
      </c>
      <c r="G34" s="30" t="s">
        <v>1127</v>
      </c>
      <c r="H34" s="34" t="s">
        <v>28</v>
      </c>
      <c r="I34" s="34">
        <v>5</v>
      </c>
      <c r="J34" s="34" t="s">
        <v>28</v>
      </c>
      <c r="K34" s="34">
        <v>9</v>
      </c>
      <c r="L34" s="42"/>
      <c r="M34" s="42"/>
      <c r="N34" s="42"/>
      <c r="O34" s="131"/>
      <c r="P34" s="36">
        <v>6</v>
      </c>
      <c r="Q34" s="37">
        <f t="shared" si="0"/>
        <v>6.1</v>
      </c>
      <c r="R34" s="38" t="str">
        <f t="shared" si="1"/>
        <v>C</v>
      </c>
      <c r="S34" s="39" t="str">
        <f t="shared" si="2"/>
        <v>Trung bình</v>
      </c>
      <c r="T34" s="40" t="str">
        <f t="shared" si="3"/>
        <v/>
      </c>
      <c r="U34" s="41" t="s">
        <v>2321</v>
      </c>
      <c r="V34" s="3"/>
      <c r="W34" s="28"/>
      <c r="X34" s="79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10</v>
      </c>
      <c r="C35" s="30" t="s">
        <v>2205</v>
      </c>
      <c r="D35" s="31" t="s">
        <v>2206</v>
      </c>
      <c r="E35" s="32" t="s">
        <v>53</v>
      </c>
      <c r="F35" s="33" t="s">
        <v>66</v>
      </c>
      <c r="G35" s="30" t="s">
        <v>153</v>
      </c>
      <c r="H35" s="34" t="s">
        <v>28</v>
      </c>
      <c r="I35" s="34">
        <v>3</v>
      </c>
      <c r="J35" s="34" t="s">
        <v>28</v>
      </c>
      <c r="K35" s="34">
        <v>9</v>
      </c>
      <c r="L35" s="42"/>
      <c r="M35" s="42"/>
      <c r="N35" s="42"/>
      <c r="O35" s="131"/>
      <c r="P35" s="36">
        <v>4.5</v>
      </c>
      <c r="Q35" s="37">
        <f t="shared" si="0"/>
        <v>4.7</v>
      </c>
      <c r="R35" s="38" t="str">
        <f t="shared" si="1"/>
        <v>D</v>
      </c>
      <c r="S35" s="39" t="str">
        <f t="shared" si="2"/>
        <v>Trung bình yếu</v>
      </c>
      <c r="T35" s="40" t="str">
        <f t="shared" si="3"/>
        <v/>
      </c>
      <c r="U35" s="41" t="s">
        <v>2321</v>
      </c>
      <c r="V35" s="3"/>
      <c r="W35" s="28"/>
      <c r="X35" s="79" t="str">
        <f t="shared" si="4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4</v>
      </c>
      <c r="C36" s="30" t="s">
        <v>2199</v>
      </c>
      <c r="D36" s="31" t="s">
        <v>322</v>
      </c>
      <c r="E36" s="32" t="s">
        <v>53</v>
      </c>
      <c r="F36" s="33" t="s">
        <v>2050</v>
      </c>
      <c r="G36" s="30" t="s">
        <v>105</v>
      </c>
      <c r="H36" s="34" t="s">
        <v>28</v>
      </c>
      <c r="I36" s="34">
        <v>8.5</v>
      </c>
      <c r="J36" s="34" t="s">
        <v>28</v>
      </c>
      <c r="K36" s="34">
        <v>9</v>
      </c>
      <c r="L36" s="42"/>
      <c r="M36" s="42"/>
      <c r="N36" s="42"/>
      <c r="O36" s="131"/>
      <c r="P36" s="36">
        <v>4.5</v>
      </c>
      <c r="Q36" s="37">
        <f t="shared" si="0"/>
        <v>5.8</v>
      </c>
      <c r="R36" s="38" t="str">
        <f t="shared" si="1"/>
        <v>C</v>
      </c>
      <c r="S36" s="39" t="str">
        <f t="shared" si="2"/>
        <v>Trung bình</v>
      </c>
      <c r="T36" s="40" t="str">
        <f t="shared" si="3"/>
        <v/>
      </c>
      <c r="U36" s="41" t="s">
        <v>2321</v>
      </c>
      <c r="V36" s="3"/>
      <c r="W36" s="28"/>
      <c r="X36" s="79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9</v>
      </c>
      <c r="C37" s="30" t="s">
        <v>2204</v>
      </c>
      <c r="D37" s="31" t="s">
        <v>333</v>
      </c>
      <c r="E37" s="32" t="s">
        <v>53</v>
      </c>
      <c r="F37" s="33" t="s">
        <v>811</v>
      </c>
      <c r="G37" s="30" t="s">
        <v>110</v>
      </c>
      <c r="H37" s="34" t="s">
        <v>28</v>
      </c>
      <c r="I37" s="34">
        <v>5.5</v>
      </c>
      <c r="J37" s="34" t="s">
        <v>28</v>
      </c>
      <c r="K37" s="34">
        <v>9</v>
      </c>
      <c r="L37" s="42"/>
      <c r="M37" s="42"/>
      <c r="N37" s="42"/>
      <c r="O37" s="131"/>
      <c r="P37" s="36">
        <v>0</v>
      </c>
      <c r="Q37" s="37">
        <f t="shared" si="0"/>
        <v>2</v>
      </c>
      <c r="R37" s="38" t="str">
        <f t="shared" si="1"/>
        <v>F</v>
      </c>
      <c r="S37" s="39" t="str">
        <f t="shared" si="2"/>
        <v>Kém</v>
      </c>
      <c r="T37" s="40" t="str">
        <f t="shared" si="3"/>
        <v/>
      </c>
      <c r="U37" s="41" t="s">
        <v>2321</v>
      </c>
      <c r="V37" s="3"/>
      <c r="W37" s="28"/>
      <c r="X37" s="79" t="str">
        <f t="shared" si="4"/>
        <v>Học lại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5</v>
      </c>
      <c r="C38" s="30" t="s">
        <v>2200</v>
      </c>
      <c r="D38" s="31" t="s">
        <v>991</v>
      </c>
      <c r="E38" s="32" t="s">
        <v>53</v>
      </c>
      <c r="F38" s="33" t="s">
        <v>2101</v>
      </c>
      <c r="G38" s="30" t="s">
        <v>90</v>
      </c>
      <c r="H38" s="34" t="s">
        <v>28</v>
      </c>
      <c r="I38" s="34">
        <v>7.5</v>
      </c>
      <c r="J38" s="34" t="s">
        <v>28</v>
      </c>
      <c r="K38" s="34">
        <v>9</v>
      </c>
      <c r="L38" s="42"/>
      <c r="M38" s="42"/>
      <c r="N38" s="42"/>
      <c r="O38" s="131"/>
      <c r="P38" s="36">
        <v>0.5</v>
      </c>
      <c r="Q38" s="37">
        <f t="shared" si="0"/>
        <v>2.8</v>
      </c>
      <c r="R38" s="38" t="str">
        <f t="shared" si="1"/>
        <v>F</v>
      </c>
      <c r="S38" s="39" t="str">
        <f t="shared" si="2"/>
        <v>Kém</v>
      </c>
      <c r="T38" s="40" t="str">
        <f t="shared" si="3"/>
        <v/>
      </c>
      <c r="U38" s="41" t="s">
        <v>2321</v>
      </c>
      <c r="V38" s="3"/>
      <c r="W38" s="28"/>
      <c r="X38" s="79" t="str">
        <f t="shared" si="4"/>
        <v>Học lại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17</v>
      </c>
      <c r="C39" s="30" t="s">
        <v>2223</v>
      </c>
      <c r="D39" s="31" t="s">
        <v>2224</v>
      </c>
      <c r="E39" s="32" t="s">
        <v>2225</v>
      </c>
      <c r="F39" s="33" t="s">
        <v>244</v>
      </c>
      <c r="G39" s="30" t="s">
        <v>153</v>
      </c>
      <c r="H39" s="34" t="s">
        <v>28</v>
      </c>
      <c r="I39" s="34">
        <v>6.5</v>
      </c>
      <c r="J39" s="34" t="s">
        <v>28</v>
      </c>
      <c r="K39" s="34">
        <v>9</v>
      </c>
      <c r="L39" s="42"/>
      <c r="M39" s="42"/>
      <c r="N39" s="42"/>
      <c r="O39" s="131"/>
      <c r="P39" s="36">
        <v>4</v>
      </c>
      <c r="Q39" s="37">
        <f t="shared" si="0"/>
        <v>5</v>
      </c>
      <c r="R39" s="38" t="str">
        <f t="shared" si="1"/>
        <v>D+</v>
      </c>
      <c r="S39" s="39" t="str">
        <f t="shared" si="2"/>
        <v>Trung bình yếu</v>
      </c>
      <c r="T39" s="40" t="str">
        <f t="shared" si="3"/>
        <v/>
      </c>
      <c r="U39" s="41" t="s">
        <v>2321</v>
      </c>
      <c r="V39" s="3"/>
      <c r="W39" s="28"/>
      <c r="X39" s="79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16</v>
      </c>
      <c r="C40" s="30" t="s">
        <v>2221</v>
      </c>
      <c r="D40" s="31" t="s">
        <v>696</v>
      </c>
      <c r="E40" s="32" t="s">
        <v>936</v>
      </c>
      <c r="F40" s="33" t="s">
        <v>2222</v>
      </c>
      <c r="G40" s="30" t="s">
        <v>404</v>
      </c>
      <c r="H40" s="34" t="s">
        <v>28</v>
      </c>
      <c r="I40" s="34">
        <v>7</v>
      </c>
      <c r="J40" s="34" t="s">
        <v>28</v>
      </c>
      <c r="K40" s="34">
        <v>9</v>
      </c>
      <c r="L40" s="42"/>
      <c r="M40" s="42"/>
      <c r="N40" s="42"/>
      <c r="O40" s="131"/>
      <c r="P40" s="36">
        <v>1</v>
      </c>
      <c r="Q40" s="37">
        <f t="shared" si="0"/>
        <v>3</v>
      </c>
      <c r="R40" s="38" t="str">
        <f t="shared" si="1"/>
        <v>F</v>
      </c>
      <c r="S40" s="39" t="str">
        <f t="shared" si="2"/>
        <v>Kém</v>
      </c>
      <c r="T40" s="40" t="str">
        <f t="shared" si="3"/>
        <v/>
      </c>
      <c r="U40" s="41" t="s">
        <v>2321</v>
      </c>
      <c r="V40" s="3"/>
      <c r="W40" s="28"/>
      <c r="X40" s="79" t="str">
        <f t="shared" si="4"/>
        <v>Học lại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21</v>
      </c>
      <c r="C41" s="30" t="s">
        <v>2230</v>
      </c>
      <c r="D41" s="31" t="s">
        <v>655</v>
      </c>
      <c r="E41" s="32" t="s">
        <v>96</v>
      </c>
      <c r="F41" s="33" t="s">
        <v>479</v>
      </c>
      <c r="G41" s="30" t="s">
        <v>59</v>
      </c>
      <c r="H41" s="34" t="s">
        <v>28</v>
      </c>
      <c r="I41" s="34">
        <v>7.5</v>
      </c>
      <c r="J41" s="34" t="s">
        <v>28</v>
      </c>
      <c r="K41" s="34">
        <v>9</v>
      </c>
      <c r="L41" s="42"/>
      <c r="M41" s="42"/>
      <c r="N41" s="42"/>
      <c r="O41" s="131"/>
      <c r="P41" s="36">
        <v>5</v>
      </c>
      <c r="Q41" s="37">
        <f t="shared" si="0"/>
        <v>5.9</v>
      </c>
      <c r="R41" s="38" t="str">
        <f t="shared" si="1"/>
        <v>C</v>
      </c>
      <c r="S41" s="39" t="str">
        <f t="shared" si="2"/>
        <v>Trung bình</v>
      </c>
      <c r="T41" s="40" t="str">
        <f t="shared" si="3"/>
        <v/>
      </c>
      <c r="U41" s="41" t="s">
        <v>2321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64</v>
      </c>
      <c r="C42" s="30" t="s">
        <v>2307</v>
      </c>
      <c r="D42" s="31" t="s">
        <v>2308</v>
      </c>
      <c r="E42" s="32" t="s">
        <v>1202</v>
      </c>
      <c r="F42" s="33" t="s">
        <v>995</v>
      </c>
      <c r="G42" s="30" t="s">
        <v>90</v>
      </c>
      <c r="H42" s="34" t="s">
        <v>28</v>
      </c>
      <c r="I42" s="34">
        <v>9</v>
      </c>
      <c r="J42" s="34" t="s">
        <v>28</v>
      </c>
      <c r="K42" s="34">
        <v>9</v>
      </c>
      <c r="L42" s="42"/>
      <c r="M42" s="42"/>
      <c r="N42" s="42"/>
      <c r="O42" s="131"/>
      <c r="P42" s="36">
        <v>4</v>
      </c>
      <c r="Q42" s="37">
        <f t="shared" ref="Q42:Q73" si="5">ROUND(SUMPRODUCT(H42:P42,$H$9:$P$9)/100,1)</f>
        <v>5.5</v>
      </c>
      <c r="R42" s="38" t="str">
        <f t="shared" ref="R42:R78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9" t="str">
        <f t="shared" ref="S42:S78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40" t="str">
        <f t="shared" ref="T42:T73" si="8">+IF(OR($H42=0,$I42=0,$J42=0,$K42=0),"Không đủ ĐKDT","")</f>
        <v/>
      </c>
      <c r="U42" s="41" t="s">
        <v>2322</v>
      </c>
      <c r="V42" s="3"/>
      <c r="W42" s="28"/>
      <c r="X42" s="79" t="str">
        <f t="shared" ref="X42:X7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63</v>
      </c>
      <c r="C43" s="30" t="s">
        <v>2305</v>
      </c>
      <c r="D43" s="31" t="s">
        <v>2306</v>
      </c>
      <c r="E43" s="32" t="s">
        <v>494</v>
      </c>
      <c r="F43" s="33" t="s">
        <v>449</v>
      </c>
      <c r="G43" s="30" t="s">
        <v>110</v>
      </c>
      <c r="H43" s="34" t="s">
        <v>28</v>
      </c>
      <c r="I43" s="34">
        <v>4.5</v>
      </c>
      <c r="J43" s="34" t="s">
        <v>28</v>
      </c>
      <c r="K43" s="34">
        <v>9</v>
      </c>
      <c r="L43" s="42"/>
      <c r="M43" s="42"/>
      <c r="N43" s="42"/>
      <c r="O43" s="131"/>
      <c r="P43" s="36">
        <v>1</v>
      </c>
      <c r="Q43" s="37">
        <f t="shared" si="5"/>
        <v>2.5</v>
      </c>
      <c r="R43" s="38" t="str">
        <f t="shared" si="6"/>
        <v>F</v>
      </c>
      <c r="S43" s="39" t="str">
        <f t="shared" si="7"/>
        <v>Kém</v>
      </c>
      <c r="T43" s="40" t="str">
        <f t="shared" si="8"/>
        <v/>
      </c>
      <c r="U43" s="41" t="s">
        <v>2322</v>
      </c>
      <c r="V43" s="3"/>
      <c r="W43" s="28"/>
      <c r="X43" s="79" t="str">
        <f t="shared" si="9"/>
        <v>Học lại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68</v>
      </c>
      <c r="C44" s="30" t="s">
        <v>2314</v>
      </c>
      <c r="D44" s="31" t="s">
        <v>832</v>
      </c>
      <c r="E44" s="32" t="s">
        <v>521</v>
      </c>
      <c r="F44" s="33" t="s">
        <v>727</v>
      </c>
      <c r="G44" s="30" t="s">
        <v>569</v>
      </c>
      <c r="H44" s="34" t="s">
        <v>28</v>
      </c>
      <c r="I44" s="34">
        <v>8.5</v>
      </c>
      <c r="J44" s="34" t="s">
        <v>28</v>
      </c>
      <c r="K44" s="34">
        <v>9</v>
      </c>
      <c r="L44" s="42"/>
      <c r="M44" s="42"/>
      <c r="N44" s="42"/>
      <c r="O44" s="131"/>
      <c r="P44" s="36">
        <v>3.5</v>
      </c>
      <c r="Q44" s="37">
        <f t="shared" si="5"/>
        <v>5.0999999999999996</v>
      </c>
      <c r="R44" s="38" t="str">
        <f t="shared" si="6"/>
        <v>D+</v>
      </c>
      <c r="S44" s="39" t="str">
        <f t="shared" si="7"/>
        <v>Trung bình yếu</v>
      </c>
      <c r="T44" s="40" t="str">
        <f t="shared" si="8"/>
        <v/>
      </c>
      <c r="U44" s="41" t="s">
        <v>2322</v>
      </c>
      <c r="V44" s="3"/>
      <c r="W44" s="28"/>
      <c r="X44" s="79" t="str">
        <f t="shared" si="9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67</v>
      </c>
      <c r="C45" s="30" t="s">
        <v>2312</v>
      </c>
      <c r="D45" s="31" t="s">
        <v>159</v>
      </c>
      <c r="E45" s="32" t="s">
        <v>2313</v>
      </c>
      <c r="F45" s="33" t="s">
        <v>1388</v>
      </c>
      <c r="G45" s="30" t="s">
        <v>569</v>
      </c>
      <c r="H45" s="34" t="s">
        <v>28</v>
      </c>
      <c r="I45" s="34">
        <v>7</v>
      </c>
      <c r="J45" s="34" t="s">
        <v>28</v>
      </c>
      <c r="K45" s="34">
        <v>9</v>
      </c>
      <c r="L45" s="42"/>
      <c r="M45" s="42"/>
      <c r="N45" s="42"/>
      <c r="O45" s="131"/>
      <c r="P45" s="36">
        <v>4</v>
      </c>
      <c r="Q45" s="37">
        <f t="shared" si="5"/>
        <v>5.0999999999999996</v>
      </c>
      <c r="R45" s="38" t="str">
        <f t="shared" si="6"/>
        <v>D+</v>
      </c>
      <c r="S45" s="39" t="str">
        <f t="shared" si="7"/>
        <v>Trung bình yếu</v>
      </c>
      <c r="T45" s="40" t="str">
        <f t="shared" si="8"/>
        <v/>
      </c>
      <c r="U45" s="41" t="s">
        <v>2322</v>
      </c>
      <c r="V45" s="3"/>
      <c r="W45" s="28"/>
      <c r="X45" s="79" t="str">
        <f t="shared" si="9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48</v>
      </c>
      <c r="C46" s="30" t="s">
        <v>2279</v>
      </c>
      <c r="D46" s="31" t="s">
        <v>163</v>
      </c>
      <c r="E46" s="32" t="s">
        <v>209</v>
      </c>
      <c r="F46" s="33" t="s">
        <v>187</v>
      </c>
      <c r="G46" s="30" t="s">
        <v>90</v>
      </c>
      <c r="H46" s="34" t="s">
        <v>28</v>
      </c>
      <c r="I46" s="34">
        <v>6</v>
      </c>
      <c r="J46" s="34" t="s">
        <v>28</v>
      </c>
      <c r="K46" s="34">
        <v>9</v>
      </c>
      <c r="L46" s="42"/>
      <c r="M46" s="42"/>
      <c r="N46" s="42"/>
      <c r="O46" s="131"/>
      <c r="P46" s="36">
        <v>3.5</v>
      </c>
      <c r="Q46" s="37">
        <f t="shared" si="5"/>
        <v>4.5999999999999996</v>
      </c>
      <c r="R46" s="38" t="str">
        <f t="shared" si="6"/>
        <v>D</v>
      </c>
      <c r="S46" s="39" t="str">
        <f t="shared" si="7"/>
        <v>Trung bình yếu</v>
      </c>
      <c r="T46" s="40" t="str">
        <f t="shared" si="8"/>
        <v/>
      </c>
      <c r="U46" s="41" t="s">
        <v>2322</v>
      </c>
      <c r="V46" s="3"/>
      <c r="W46" s="28"/>
      <c r="X46" s="79" t="str">
        <f t="shared" si="9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58</v>
      </c>
      <c r="C47" s="30" t="s">
        <v>2299</v>
      </c>
      <c r="D47" s="31" t="s">
        <v>1340</v>
      </c>
      <c r="E47" s="32" t="s">
        <v>671</v>
      </c>
      <c r="F47" s="33" t="s">
        <v>2153</v>
      </c>
      <c r="G47" s="30" t="s">
        <v>276</v>
      </c>
      <c r="H47" s="34" t="s">
        <v>28</v>
      </c>
      <c r="I47" s="34">
        <v>4.5</v>
      </c>
      <c r="J47" s="34" t="s">
        <v>28</v>
      </c>
      <c r="K47" s="34">
        <v>9</v>
      </c>
      <c r="L47" s="42"/>
      <c r="M47" s="42"/>
      <c r="N47" s="42"/>
      <c r="O47" s="131"/>
      <c r="P47" s="36">
        <v>3</v>
      </c>
      <c r="Q47" s="37">
        <f t="shared" si="5"/>
        <v>3.9</v>
      </c>
      <c r="R47" s="38" t="str">
        <f t="shared" si="6"/>
        <v>F</v>
      </c>
      <c r="S47" s="39" t="str">
        <f t="shared" si="7"/>
        <v>Kém</v>
      </c>
      <c r="T47" s="40" t="str">
        <f t="shared" si="8"/>
        <v/>
      </c>
      <c r="U47" s="41" t="s">
        <v>2322</v>
      </c>
      <c r="V47" s="3"/>
      <c r="W47" s="28"/>
      <c r="X47" s="79" t="str">
        <f t="shared" si="9"/>
        <v>Học lại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59</v>
      </c>
      <c r="C48" s="30" t="s">
        <v>2300</v>
      </c>
      <c r="D48" s="31" t="s">
        <v>1100</v>
      </c>
      <c r="E48" s="32" t="s">
        <v>243</v>
      </c>
      <c r="F48" s="33" t="s">
        <v>1965</v>
      </c>
      <c r="G48" s="30" t="s">
        <v>98</v>
      </c>
      <c r="H48" s="34" t="s">
        <v>28</v>
      </c>
      <c r="I48" s="34">
        <v>8</v>
      </c>
      <c r="J48" s="34" t="s">
        <v>28</v>
      </c>
      <c r="K48" s="34">
        <v>9</v>
      </c>
      <c r="L48" s="42"/>
      <c r="M48" s="42"/>
      <c r="N48" s="42"/>
      <c r="O48" s="131"/>
      <c r="P48" s="36">
        <v>7.5</v>
      </c>
      <c r="Q48" s="37">
        <f t="shared" si="5"/>
        <v>7.8</v>
      </c>
      <c r="R48" s="38" t="str">
        <f t="shared" si="6"/>
        <v>B</v>
      </c>
      <c r="S48" s="39" t="str">
        <f t="shared" si="7"/>
        <v>Khá</v>
      </c>
      <c r="T48" s="40" t="str">
        <f t="shared" si="8"/>
        <v/>
      </c>
      <c r="U48" s="41" t="s">
        <v>2322</v>
      </c>
      <c r="V48" s="3"/>
      <c r="W48" s="28"/>
      <c r="X48" s="79" t="str">
        <f t="shared" si="9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36</v>
      </c>
      <c r="C49" s="30" t="s">
        <v>2255</v>
      </c>
      <c r="D49" s="31" t="s">
        <v>77</v>
      </c>
      <c r="E49" s="32" t="s">
        <v>151</v>
      </c>
      <c r="F49" s="33" t="s">
        <v>102</v>
      </c>
      <c r="G49" s="30" t="s">
        <v>80</v>
      </c>
      <c r="H49" s="34" t="s">
        <v>28</v>
      </c>
      <c r="I49" s="34">
        <v>5.5</v>
      </c>
      <c r="J49" s="34" t="s">
        <v>28</v>
      </c>
      <c r="K49" s="34">
        <v>9</v>
      </c>
      <c r="L49" s="42"/>
      <c r="M49" s="42"/>
      <c r="N49" s="42"/>
      <c r="O49" s="131"/>
      <c r="P49" s="36">
        <v>6</v>
      </c>
      <c r="Q49" s="37">
        <f t="shared" si="5"/>
        <v>6.2</v>
      </c>
      <c r="R49" s="38" t="str">
        <f t="shared" si="6"/>
        <v>C</v>
      </c>
      <c r="S49" s="39" t="str">
        <f t="shared" si="7"/>
        <v>Trung bình</v>
      </c>
      <c r="T49" s="40" t="str">
        <f t="shared" si="8"/>
        <v/>
      </c>
      <c r="U49" s="41" t="s">
        <v>2322</v>
      </c>
      <c r="V49" s="3"/>
      <c r="W49" s="28"/>
      <c r="X49" s="79" t="str">
        <f t="shared" si="9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38</v>
      </c>
      <c r="C50" s="30" t="s">
        <v>2258</v>
      </c>
      <c r="D50" s="31" t="s">
        <v>201</v>
      </c>
      <c r="E50" s="32" t="s">
        <v>434</v>
      </c>
      <c r="F50" s="33" t="s">
        <v>628</v>
      </c>
      <c r="G50" s="30" t="s">
        <v>59</v>
      </c>
      <c r="H50" s="34" t="s">
        <v>28</v>
      </c>
      <c r="I50" s="34">
        <v>8</v>
      </c>
      <c r="J50" s="34" t="s">
        <v>28</v>
      </c>
      <c r="K50" s="34">
        <v>9</v>
      </c>
      <c r="L50" s="42"/>
      <c r="M50" s="42"/>
      <c r="N50" s="42"/>
      <c r="O50" s="131"/>
      <c r="P50" s="36">
        <v>6.5</v>
      </c>
      <c r="Q50" s="37">
        <f t="shared" si="5"/>
        <v>7.1</v>
      </c>
      <c r="R50" s="38" t="str">
        <f t="shared" si="6"/>
        <v>B</v>
      </c>
      <c r="S50" s="39" t="str">
        <f t="shared" si="7"/>
        <v>Khá</v>
      </c>
      <c r="T50" s="40" t="str">
        <f t="shared" si="8"/>
        <v/>
      </c>
      <c r="U50" s="41" t="s">
        <v>2322</v>
      </c>
      <c r="V50" s="3"/>
      <c r="W50" s="28"/>
      <c r="X50" s="79" t="str">
        <f t="shared" si="9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50</v>
      </c>
      <c r="C51" s="30" t="s">
        <v>2282</v>
      </c>
      <c r="D51" s="31" t="s">
        <v>2283</v>
      </c>
      <c r="E51" s="32" t="s">
        <v>1032</v>
      </c>
      <c r="F51" s="33" t="s">
        <v>2284</v>
      </c>
      <c r="G51" s="30" t="s">
        <v>1166</v>
      </c>
      <c r="H51" s="34" t="s">
        <v>28</v>
      </c>
      <c r="I51" s="34">
        <v>5</v>
      </c>
      <c r="J51" s="34" t="s">
        <v>28</v>
      </c>
      <c r="K51" s="34">
        <v>9</v>
      </c>
      <c r="L51" s="42"/>
      <c r="M51" s="42"/>
      <c r="N51" s="42"/>
      <c r="O51" s="131"/>
      <c r="P51" s="36">
        <v>0.5</v>
      </c>
      <c r="Q51" s="37">
        <f t="shared" si="5"/>
        <v>2.2999999999999998</v>
      </c>
      <c r="R51" s="38" t="str">
        <f t="shared" si="6"/>
        <v>F</v>
      </c>
      <c r="S51" s="39" t="str">
        <f t="shared" si="7"/>
        <v>Kém</v>
      </c>
      <c r="T51" s="40" t="str">
        <f t="shared" si="8"/>
        <v/>
      </c>
      <c r="U51" s="41" t="s">
        <v>2322</v>
      </c>
      <c r="V51" s="3"/>
      <c r="W51" s="28"/>
      <c r="X51" s="79" t="str">
        <f t="shared" si="9"/>
        <v>Học lại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53</v>
      </c>
      <c r="C52" s="30" t="s">
        <v>2290</v>
      </c>
      <c r="D52" s="31" t="s">
        <v>2291</v>
      </c>
      <c r="E52" s="32" t="s">
        <v>2292</v>
      </c>
      <c r="F52" s="33" t="s">
        <v>2293</v>
      </c>
      <c r="G52" s="30" t="s">
        <v>1159</v>
      </c>
      <c r="H52" s="34" t="s">
        <v>28</v>
      </c>
      <c r="I52" s="34">
        <v>8</v>
      </c>
      <c r="J52" s="34" t="s">
        <v>28</v>
      </c>
      <c r="K52" s="34">
        <v>9.5</v>
      </c>
      <c r="L52" s="42"/>
      <c r="M52" s="42"/>
      <c r="N52" s="42"/>
      <c r="O52" s="131"/>
      <c r="P52" s="36">
        <v>5</v>
      </c>
      <c r="Q52" s="37">
        <f t="shared" si="5"/>
        <v>6.1</v>
      </c>
      <c r="R52" s="38" t="str">
        <f t="shared" si="6"/>
        <v>C</v>
      </c>
      <c r="S52" s="39" t="str">
        <f t="shared" si="7"/>
        <v>Trung bình</v>
      </c>
      <c r="T52" s="40" t="str">
        <f t="shared" si="8"/>
        <v/>
      </c>
      <c r="U52" s="41" t="s">
        <v>2322</v>
      </c>
      <c r="V52" s="3"/>
      <c r="W52" s="28"/>
      <c r="X52" s="79" t="str">
        <f t="shared" si="9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66</v>
      </c>
      <c r="C53" s="30" t="s">
        <v>2311</v>
      </c>
      <c r="D53" s="31" t="s">
        <v>1476</v>
      </c>
      <c r="E53" s="32" t="s">
        <v>512</v>
      </c>
      <c r="F53" s="33" t="s">
        <v>127</v>
      </c>
      <c r="G53" s="30" t="s">
        <v>113</v>
      </c>
      <c r="H53" s="34" t="s">
        <v>28</v>
      </c>
      <c r="I53" s="34">
        <v>8</v>
      </c>
      <c r="J53" s="34" t="s">
        <v>28</v>
      </c>
      <c r="K53" s="34">
        <v>9</v>
      </c>
      <c r="L53" s="42"/>
      <c r="M53" s="42"/>
      <c r="N53" s="42"/>
      <c r="O53" s="131"/>
      <c r="P53" s="36">
        <v>1</v>
      </c>
      <c r="Q53" s="37">
        <f t="shared" si="5"/>
        <v>3.2</v>
      </c>
      <c r="R53" s="38" t="str">
        <f t="shared" si="6"/>
        <v>F</v>
      </c>
      <c r="S53" s="39" t="str">
        <f t="shared" si="7"/>
        <v>Kém</v>
      </c>
      <c r="T53" s="40" t="str">
        <f t="shared" si="8"/>
        <v/>
      </c>
      <c r="U53" s="41" t="s">
        <v>2322</v>
      </c>
      <c r="V53" s="3"/>
      <c r="W53" s="28"/>
      <c r="X53" s="79" t="str">
        <f t="shared" si="9"/>
        <v>Học lại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60</v>
      </c>
      <c r="C54" s="30" t="s">
        <v>2301</v>
      </c>
      <c r="D54" s="31" t="s">
        <v>2302</v>
      </c>
      <c r="E54" s="32" t="s">
        <v>251</v>
      </c>
      <c r="F54" s="33" t="s">
        <v>625</v>
      </c>
      <c r="G54" s="30" t="s">
        <v>63</v>
      </c>
      <c r="H54" s="34" t="s">
        <v>28</v>
      </c>
      <c r="I54" s="34">
        <v>10</v>
      </c>
      <c r="J54" s="34" t="s">
        <v>28</v>
      </c>
      <c r="K54" s="34">
        <v>9</v>
      </c>
      <c r="L54" s="42"/>
      <c r="M54" s="42"/>
      <c r="N54" s="42"/>
      <c r="O54" s="131"/>
      <c r="P54" s="36">
        <v>8.5</v>
      </c>
      <c r="Q54" s="37">
        <f t="shared" si="5"/>
        <v>8.9</v>
      </c>
      <c r="R54" s="38" t="str">
        <f t="shared" si="6"/>
        <v>A</v>
      </c>
      <c r="S54" s="39" t="str">
        <f t="shared" si="7"/>
        <v>Giỏi</v>
      </c>
      <c r="T54" s="40" t="str">
        <f t="shared" si="8"/>
        <v/>
      </c>
      <c r="U54" s="41" t="s">
        <v>2322</v>
      </c>
      <c r="V54" s="3"/>
      <c r="W54" s="28"/>
      <c r="X54" s="79" t="str">
        <f t="shared" si="9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54</v>
      </c>
      <c r="C55" s="30" t="s">
        <v>2294</v>
      </c>
      <c r="D55" s="31" t="s">
        <v>246</v>
      </c>
      <c r="E55" s="32" t="s">
        <v>876</v>
      </c>
      <c r="F55" s="33" t="s">
        <v>2295</v>
      </c>
      <c r="G55" s="30" t="s">
        <v>105</v>
      </c>
      <c r="H55" s="34" t="s">
        <v>28</v>
      </c>
      <c r="I55" s="34">
        <v>9</v>
      </c>
      <c r="J55" s="34" t="s">
        <v>28</v>
      </c>
      <c r="K55" s="34">
        <v>9</v>
      </c>
      <c r="L55" s="42"/>
      <c r="M55" s="42"/>
      <c r="N55" s="42"/>
      <c r="O55" s="131"/>
      <c r="P55" s="36">
        <v>6.5</v>
      </c>
      <c r="Q55" s="37">
        <f t="shared" si="5"/>
        <v>7.3</v>
      </c>
      <c r="R55" s="38" t="str">
        <f t="shared" si="6"/>
        <v>B</v>
      </c>
      <c r="S55" s="39" t="str">
        <f t="shared" si="7"/>
        <v>Khá</v>
      </c>
      <c r="T55" s="40" t="str">
        <f t="shared" si="8"/>
        <v/>
      </c>
      <c r="U55" s="41" t="s">
        <v>2322</v>
      </c>
      <c r="V55" s="3"/>
      <c r="W55" s="28"/>
      <c r="X55" s="79" t="str">
        <f t="shared" si="9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43</v>
      </c>
      <c r="C56" s="30" t="s">
        <v>2269</v>
      </c>
      <c r="D56" s="31" t="s">
        <v>1120</v>
      </c>
      <c r="E56" s="32" t="s">
        <v>2270</v>
      </c>
      <c r="F56" s="33" t="s">
        <v>1051</v>
      </c>
      <c r="G56" s="30" t="s">
        <v>105</v>
      </c>
      <c r="H56" s="34" t="s">
        <v>28</v>
      </c>
      <c r="I56" s="34">
        <v>4.5</v>
      </c>
      <c r="J56" s="34" t="s">
        <v>28</v>
      </c>
      <c r="K56" s="34">
        <v>9</v>
      </c>
      <c r="L56" s="42"/>
      <c r="M56" s="42"/>
      <c r="N56" s="42"/>
      <c r="O56" s="131"/>
      <c r="P56" s="36">
        <v>1</v>
      </c>
      <c r="Q56" s="37">
        <f t="shared" si="5"/>
        <v>2.5</v>
      </c>
      <c r="R56" s="38" t="str">
        <f t="shared" si="6"/>
        <v>F</v>
      </c>
      <c r="S56" s="39" t="str">
        <f t="shared" si="7"/>
        <v>Kém</v>
      </c>
      <c r="T56" s="40" t="str">
        <f t="shared" si="8"/>
        <v/>
      </c>
      <c r="U56" s="41" t="s">
        <v>2322</v>
      </c>
      <c r="V56" s="3"/>
      <c r="W56" s="28"/>
      <c r="X56" s="79" t="str">
        <f t="shared" si="9"/>
        <v>Học lại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47</v>
      </c>
      <c r="C57" s="30" t="s">
        <v>2277</v>
      </c>
      <c r="D57" s="31" t="s">
        <v>2278</v>
      </c>
      <c r="E57" s="32" t="s">
        <v>209</v>
      </c>
      <c r="F57" s="33" t="s">
        <v>271</v>
      </c>
      <c r="G57" s="30" t="s">
        <v>80</v>
      </c>
      <c r="H57" s="34" t="s">
        <v>28</v>
      </c>
      <c r="I57" s="34">
        <v>4</v>
      </c>
      <c r="J57" s="34" t="s">
        <v>28</v>
      </c>
      <c r="K57" s="34">
        <v>9</v>
      </c>
      <c r="L57" s="42"/>
      <c r="M57" s="42"/>
      <c r="N57" s="42"/>
      <c r="O57" s="131"/>
      <c r="P57" s="36">
        <v>4</v>
      </c>
      <c r="Q57" s="37">
        <f t="shared" si="5"/>
        <v>4.5</v>
      </c>
      <c r="R57" s="38" t="str">
        <f t="shared" si="6"/>
        <v>D</v>
      </c>
      <c r="S57" s="39" t="str">
        <f t="shared" si="7"/>
        <v>Trung bình yếu</v>
      </c>
      <c r="T57" s="40" t="str">
        <f t="shared" si="8"/>
        <v/>
      </c>
      <c r="U57" s="41" t="s">
        <v>2322</v>
      </c>
      <c r="V57" s="3"/>
      <c r="W57" s="28"/>
      <c r="X57" s="79" t="str">
        <f t="shared" si="9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55</v>
      </c>
      <c r="C58" s="30" t="s">
        <v>2296</v>
      </c>
      <c r="D58" s="31" t="s">
        <v>313</v>
      </c>
      <c r="E58" s="32" t="s">
        <v>876</v>
      </c>
      <c r="F58" s="33" t="s">
        <v>1252</v>
      </c>
      <c r="G58" s="30" t="s">
        <v>569</v>
      </c>
      <c r="H58" s="34" t="s">
        <v>28</v>
      </c>
      <c r="I58" s="34">
        <v>4.5</v>
      </c>
      <c r="J58" s="34" t="s">
        <v>28</v>
      </c>
      <c r="K58" s="34">
        <v>9</v>
      </c>
      <c r="L58" s="42"/>
      <c r="M58" s="42"/>
      <c r="N58" s="42"/>
      <c r="O58" s="131"/>
      <c r="P58" s="36">
        <v>2</v>
      </c>
      <c r="Q58" s="37">
        <f t="shared" si="5"/>
        <v>3.2</v>
      </c>
      <c r="R58" s="38" t="str">
        <f t="shared" si="6"/>
        <v>F</v>
      </c>
      <c r="S58" s="39" t="str">
        <f t="shared" si="7"/>
        <v>Kém</v>
      </c>
      <c r="T58" s="40" t="str">
        <f t="shared" si="8"/>
        <v/>
      </c>
      <c r="U58" s="41" t="s">
        <v>2322</v>
      </c>
      <c r="V58" s="3"/>
      <c r="W58" s="28"/>
      <c r="X58" s="79" t="str">
        <f t="shared" si="9"/>
        <v>Học lại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57</v>
      </c>
      <c r="C59" s="30" t="s">
        <v>2298</v>
      </c>
      <c r="D59" s="31" t="s">
        <v>77</v>
      </c>
      <c r="E59" s="32" t="s">
        <v>232</v>
      </c>
      <c r="F59" s="33" t="s">
        <v>385</v>
      </c>
      <c r="G59" s="30" t="s">
        <v>98</v>
      </c>
      <c r="H59" s="34" t="s">
        <v>28</v>
      </c>
      <c r="I59" s="34">
        <v>8</v>
      </c>
      <c r="J59" s="34" t="s">
        <v>28</v>
      </c>
      <c r="K59" s="34">
        <v>9</v>
      </c>
      <c r="L59" s="42"/>
      <c r="M59" s="42"/>
      <c r="N59" s="42"/>
      <c r="O59" s="131"/>
      <c r="P59" s="36">
        <v>5</v>
      </c>
      <c r="Q59" s="37">
        <f t="shared" si="5"/>
        <v>6</v>
      </c>
      <c r="R59" s="38" t="str">
        <f t="shared" si="6"/>
        <v>C</v>
      </c>
      <c r="S59" s="39" t="str">
        <f t="shared" si="7"/>
        <v>Trung bình</v>
      </c>
      <c r="T59" s="40" t="str">
        <f t="shared" si="8"/>
        <v/>
      </c>
      <c r="U59" s="41" t="s">
        <v>2322</v>
      </c>
      <c r="V59" s="3"/>
      <c r="W59" s="28"/>
      <c r="X59" s="79" t="str">
        <f t="shared" si="9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39</v>
      </c>
      <c r="C60" s="30" t="s">
        <v>2259</v>
      </c>
      <c r="D60" s="31" t="s">
        <v>2260</v>
      </c>
      <c r="E60" s="32" t="s">
        <v>171</v>
      </c>
      <c r="F60" s="33" t="s">
        <v>2261</v>
      </c>
      <c r="G60" s="30" t="s">
        <v>63</v>
      </c>
      <c r="H60" s="34" t="s">
        <v>28</v>
      </c>
      <c r="I60" s="34">
        <v>5.5</v>
      </c>
      <c r="J60" s="34" t="s">
        <v>28</v>
      </c>
      <c r="K60" s="34">
        <v>9</v>
      </c>
      <c r="L60" s="42"/>
      <c r="M60" s="42"/>
      <c r="N60" s="42"/>
      <c r="O60" s="131"/>
      <c r="P60" s="36">
        <v>3.5</v>
      </c>
      <c r="Q60" s="37">
        <f t="shared" si="5"/>
        <v>4.5</v>
      </c>
      <c r="R60" s="38" t="str">
        <f t="shared" si="6"/>
        <v>D</v>
      </c>
      <c r="S60" s="39" t="str">
        <f t="shared" si="7"/>
        <v>Trung bình yếu</v>
      </c>
      <c r="T60" s="40" t="str">
        <f t="shared" si="8"/>
        <v/>
      </c>
      <c r="U60" s="41" t="s">
        <v>2322</v>
      </c>
      <c r="V60" s="3"/>
      <c r="W60" s="28"/>
      <c r="X60" s="79" t="str">
        <f t="shared" si="9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40</v>
      </c>
      <c r="C61" s="30" t="s">
        <v>2262</v>
      </c>
      <c r="D61" s="31" t="s">
        <v>2263</v>
      </c>
      <c r="E61" s="32" t="s">
        <v>179</v>
      </c>
      <c r="F61" s="33" t="s">
        <v>2264</v>
      </c>
      <c r="G61" s="30" t="s">
        <v>1159</v>
      </c>
      <c r="H61" s="34" t="s">
        <v>28</v>
      </c>
      <c r="I61" s="34">
        <v>5.5</v>
      </c>
      <c r="J61" s="34" t="s">
        <v>28</v>
      </c>
      <c r="K61" s="34">
        <v>9</v>
      </c>
      <c r="L61" s="42"/>
      <c r="M61" s="42"/>
      <c r="N61" s="42"/>
      <c r="O61" s="131"/>
      <c r="P61" s="36">
        <v>1</v>
      </c>
      <c r="Q61" s="37">
        <f t="shared" si="5"/>
        <v>2.7</v>
      </c>
      <c r="R61" s="38" t="str">
        <f t="shared" si="6"/>
        <v>F</v>
      </c>
      <c r="S61" s="39" t="str">
        <f t="shared" si="7"/>
        <v>Kém</v>
      </c>
      <c r="T61" s="40" t="str">
        <f t="shared" si="8"/>
        <v/>
      </c>
      <c r="U61" s="41" t="s">
        <v>2322</v>
      </c>
      <c r="V61" s="3"/>
      <c r="W61" s="28"/>
      <c r="X61" s="79" t="str">
        <f t="shared" si="9"/>
        <v>Học lại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42</v>
      </c>
      <c r="C62" s="30" t="s">
        <v>2267</v>
      </c>
      <c r="D62" s="31" t="s">
        <v>2268</v>
      </c>
      <c r="E62" s="32" t="s">
        <v>194</v>
      </c>
      <c r="F62" s="33" t="s">
        <v>608</v>
      </c>
      <c r="G62" s="30" t="s">
        <v>276</v>
      </c>
      <c r="H62" s="34" t="s">
        <v>28</v>
      </c>
      <c r="I62" s="34">
        <v>5</v>
      </c>
      <c r="J62" s="34" t="s">
        <v>28</v>
      </c>
      <c r="K62" s="34">
        <v>9</v>
      </c>
      <c r="L62" s="42"/>
      <c r="M62" s="42"/>
      <c r="N62" s="42"/>
      <c r="O62" s="131"/>
      <c r="P62" s="36">
        <v>1.5</v>
      </c>
      <c r="Q62" s="37">
        <f t="shared" si="5"/>
        <v>3</v>
      </c>
      <c r="R62" s="38" t="str">
        <f t="shared" si="6"/>
        <v>F</v>
      </c>
      <c r="S62" s="39" t="str">
        <f t="shared" si="7"/>
        <v>Kém</v>
      </c>
      <c r="T62" s="40" t="str">
        <f t="shared" si="8"/>
        <v/>
      </c>
      <c r="U62" s="41" t="s">
        <v>2322</v>
      </c>
      <c r="V62" s="3"/>
      <c r="W62" s="28"/>
      <c r="X62" s="79" t="str">
        <f t="shared" si="9"/>
        <v>Học lại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41</v>
      </c>
      <c r="C63" s="30" t="s">
        <v>2265</v>
      </c>
      <c r="D63" s="31" t="s">
        <v>2266</v>
      </c>
      <c r="E63" s="32" t="s">
        <v>190</v>
      </c>
      <c r="F63" s="33" t="s">
        <v>992</v>
      </c>
      <c r="G63" s="30" t="s">
        <v>287</v>
      </c>
      <c r="H63" s="34" t="s">
        <v>28</v>
      </c>
      <c r="I63" s="34">
        <v>6.5</v>
      </c>
      <c r="J63" s="34" t="s">
        <v>28</v>
      </c>
      <c r="K63" s="34">
        <v>9</v>
      </c>
      <c r="L63" s="42"/>
      <c r="M63" s="42"/>
      <c r="N63" s="42"/>
      <c r="O63" s="131"/>
      <c r="P63" s="36">
        <v>1</v>
      </c>
      <c r="Q63" s="37">
        <f t="shared" si="5"/>
        <v>2.9</v>
      </c>
      <c r="R63" s="38" t="str">
        <f t="shared" si="6"/>
        <v>F</v>
      </c>
      <c r="S63" s="39" t="str">
        <f t="shared" si="7"/>
        <v>Kém</v>
      </c>
      <c r="T63" s="40" t="str">
        <f t="shared" si="8"/>
        <v/>
      </c>
      <c r="U63" s="41" t="s">
        <v>2322</v>
      </c>
      <c r="V63" s="3"/>
      <c r="W63" s="28"/>
      <c r="X63" s="79" t="str">
        <f t="shared" si="9"/>
        <v>Học lại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62</v>
      </c>
      <c r="C64" s="30" t="s">
        <v>2304</v>
      </c>
      <c r="D64" s="31" t="s">
        <v>77</v>
      </c>
      <c r="E64" s="32" t="s">
        <v>270</v>
      </c>
      <c r="F64" s="33" t="s">
        <v>568</v>
      </c>
      <c r="G64" s="30" t="s">
        <v>67</v>
      </c>
      <c r="H64" s="34" t="s">
        <v>28</v>
      </c>
      <c r="I64" s="34">
        <v>5.5</v>
      </c>
      <c r="J64" s="34" t="s">
        <v>28</v>
      </c>
      <c r="K64" s="34">
        <v>9</v>
      </c>
      <c r="L64" s="42"/>
      <c r="M64" s="42"/>
      <c r="N64" s="42"/>
      <c r="O64" s="131"/>
      <c r="P64" s="36">
        <v>3.5</v>
      </c>
      <c r="Q64" s="37">
        <f t="shared" si="5"/>
        <v>4.5</v>
      </c>
      <c r="R64" s="38" t="str">
        <f t="shared" si="6"/>
        <v>D</v>
      </c>
      <c r="S64" s="39" t="str">
        <f t="shared" si="7"/>
        <v>Trung bình yếu</v>
      </c>
      <c r="T64" s="40" t="str">
        <f t="shared" si="8"/>
        <v/>
      </c>
      <c r="U64" s="41" t="s">
        <v>2322</v>
      </c>
      <c r="V64" s="3"/>
      <c r="W64" s="28"/>
      <c r="X64" s="79" t="str">
        <f t="shared" si="9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2297</v>
      </c>
      <c r="D65" s="31" t="s">
        <v>238</v>
      </c>
      <c r="E65" s="32" t="s">
        <v>1046</v>
      </c>
      <c r="F65" s="33" t="s">
        <v>258</v>
      </c>
      <c r="G65" s="30" t="s">
        <v>113</v>
      </c>
      <c r="H65" s="34" t="s">
        <v>28</v>
      </c>
      <c r="I65" s="34">
        <v>6</v>
      </c>
      <c r="J65" s="34" t="s">
        <v>28</v>
      </c>
      <c r="K65" s="34">
        <v>9</v>
      </c>
      <c r="L65" s="42"/>
      <c r="M65" s="42"/>
      <c r="N65" s="42"/>
      <c r="O65" s="131"/>
      <c r="P65" s="36">
        <v>3</v>
      </c>
      <c r="Q65" s="37">
        <f t="shared" si="5"/>
        <v>4.2</v>
      </c>
      <c r="R65" s="38" t="str">
        <f t="shared" si="6"/>
        <v>D</v>
      </c>
      <c r="S65" s="39" t="str">
        <f t="shared" si="7"/>
        <v>Trung bình yếu</v>
      </c>
      <c r="T65" s="40" t="str">
        <f t="shared" si="8"/>
        <v/>
      </c>
      <c r="U65" s="41" t="s">
        <v>2322</v>
      </c>
      <c r="V65" s="3"/>
      <c r="W65" s="28"/>
      <c r="X65" s="79" t="str">
        <f t="shared" si="9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44</v>
      </c>
      <c r="C66" s="30" t="s">
        <v>2271</v>
      </c>
      <c r="D66" s="31" t="s">
        <v>2272</v>
      </c>
      <c r="E66" s="32" t="s">
        <v>643</v>
      </c>
      <c r="F66" s="33" t="s">
        <v>2273</v>
      </c>
      <c r="G66" s="30" t="s">
        <v>153</v>
      </c>
      <c r="H66" s="34" t="s">
        <v>28</v>
      </c>
      <c r="I66" s="34">
        <v>4.5</v>
      </c>
      <c r="J66" s="34" t="s">
        <v>28</v>
      </c>
      <c r="K66" s="34">
        <v>9</v>
      </c>
      <c r="L66" s="42"/>
      <c r="M66" s="42"/>
      <c r="N66" s="42"/>
      <c r="O66" s="131"/>
      <c r="P66" s="36">
        <v>0</v>
      </c>
      <c r="Q66" s="37">
        <f t="shared" si="5"/>
        <v>1.8</v>
      </c>
      <c r="R66" s="38" t="str">
        <f t="shared" si="6"/>
        <v>F</v>
      </c>
      <c r="S66" s="39" t="str">
        <f t="shared" si="7"/>
        <v>Kém</v>
      </c>
      <c r="T66" s="40" t="str">
        <f t="shared" si="8"/>
        <v/>
      </c>
      <c r="U66" s="41" t="s">
        <v>2322</v>
      </c>
      <c r="V66" s="3"/>
      <c r="W66" s="28"/>
      <c r="X66" s="79" t="str">
        <f t="shared" si="9"/>
        <v>Học lại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45</v>
      </c>
      <c r="C67" s="30" t="s">
        <v>2274</v>
      </c>
      <c r="D67" s="31" t="s">
        <v>201</v>
      </c>
      <c r="E67" s="32" t="s">
        <v>198</v>
      </c>
      <c r="F67" s="33" t="s">
        <v>1034</v>
      </c>
      <c r="G67" s="30" t="s">
        <v>469</v>
      </c>
      <c r="H67" s="34" t="s">
        <v>28</v>
      </c>
      <c r="I67" s="34">
        <v>5.5</v>
      </c>
      <c r="J67" s="34" t="s">
        <v>28</v>
      </c>
      <c r="K67" s="34">
        <v>9</v>
      </c>
      <c r="L67" s="42"/>
      <c r="M67" s="42"/>
      <c r="N67" s="42"/>
      <c r="O67" s="131"/>
      <c r="P67" s="36">
        <v>5</v>
      </c>
      <c r="Q67" s="37">
        <f t="shared" si="5"/>
        <v>5.5</v>
      </c>
      <c r="R67" s="38" t="str">
        <f t="shared" si="6"/>
        <v>C</v>
      </c>
      <c r="S67" s="39" t="str">
        <f t="shared" si="7"/>
        <v>Trung bình</v>
      </c>
      <c r="T67" s="40" t="str">
        <f t="shared" si="8"/>
        <v/>
      </c>
      <c r="U67" s="41" t="s">
        <v>2322</v>
      </c>
      <c r="V67" s="3"/>
      <c r="W67" s="28"/>
      <c r="X67" s="79" t="str">
        <f t="shared" si="9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49</v>
      </c>
      <c r="C68" s="30" t="s">
        <v>2280</v>
      </c>
      <c r="D68" s="31" t="s">
        <v>418</v>
      </c>
      <c r="E68" s="32" t="s">
        <v>209</v>
      </c>
      <c r="F68" s="33" t="s">
        <v>2281</v>
      </c>
      <c r="G68" s="30" t="s">
        <v>765</v>
      </c>
      <c r="H68" s="34" t="s">
        <v>28</v>
      </c>
      <c r="I68" s="34">
        <v>4.5</v>
      </c>
      <c r="J68" s="34" t="s">
        <v>28</v>
      </c>
      <c r="K68" s="34">
        <v>9</v>
      </c>
      <c r="L68" s="42"/>
      <c r="M68" s="42"/>
      <c r="N68" s="42"/>
      <c r="O68" s="131"/>
      <c r="P68" s="36">
        <v>7</v>
      </c>
      <c r="Q68" s="37">
        <f t="shared" si="5"/>
        <v>6.7</v>
      </c>
      <c r="R68" s="38" t="str">
        <f t="shared" si="6"/>
        <v>C+</v>
      </c>
      <c r="S68" s="39" t="str">
        <f t="shared" si="7"/>
        <v>Trung bình</v>
      </c>
      <c r="T68" s="40" t="str">
        <f t="shared" si="8"/>
        <v/>
      </c>
      <c r="U68" s="41" t="s">
        <v>2322</v>
      </c>
      <c r="V68" s="3"/>
      <c r="W68" s="28"/>
      <c r="X68" s="79" t="str">
        <f t="shared" si="9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51</v>
      </c>
      <c r="C69" s="30" t="s">
        <v>2285</v>
      </c>
      <c r="D69" s="31" t="s">
        <v>535</v>
      </c>
      <c r="E69" s="32" t="s">
        <v>2286</v>
      </c>
      <c r="F69" s="33" t="s">
        <v>482</v>
      </c>
      <c r="G69" s="30" t="s">
        <v>90</v>
      </c>
      <c r="H69" s="34" t="s">
        <v>28</v>
      </c>
      <c r="I69" s="34">
        <v>6</v>
      </c>
      <c r="J69" s="34" t="s">
        <v>28</v>
      </c>
      <c r="K69" s="34">
        <v>9</v>
      </c>
      <c r="L69" s="42"/>
      <c r="M69" s="42"/>
      <c r="N69" s="42"/>
      <c r="O69" s="131"/>
      <c r="P69" s="36">
        <v>4</v>
      </c>
      <c r="Q69" s="37">
        <f t="shared" si="5"/>
        <v>4.9000000000000004</v>
      </c>
      <c r="R69" s="38" t="str">
        <f t="shared" si="6"/>
        <v>D</v>
      </c>
      <c r="S69" s="39" t="str">
        <f t="shared" si="7"/>
        <v>Trung bình yếu</v>
      </c>
      <c r="T69" s="40" t="str">
        <f t="shared" si="8"/>
        <v/>
      </c>
      <c r="U69" s="41" t="s">
        <v>2322</v>
      </c>
      <c r="V69" s="3"/>
      <c r="W69" s="28"/>
      <c r="X69" s="79" t="str">
        <f t="shared" si="9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37</v>
      </c>
      <c r="C70" s="30" t="s">
        <v>2256</v>
      </c>
      <c r="D70" s="31" t="s">
        <v>242</v>
      </c>
      <c r="E70" s="32" t="s">
        <v>434</v>
      </c>
      <c r="F70" s="33" t="s">
        <v>2257</v>
      </c>
      <c r="G70" s="30" t="s">
        <v>765</v>
      </c>
      <c r="H70" s="34" t="s">
        <v>28</v>
      </c>
      <c r="I70" s="34">
        <v>8</v>
      </c>
      <c r="J70" s="34" t="s">
        <v>28</v>
      </c>
      <c r="K70" s="34">
        <v>9</v>
      </c>
      <c r="L70" s="42"/>
      <c r="M70" s="42"/>
      <c r="N70" s="42"/>
      <c r="O70" s="131"/>
      <c r="P70" s="36">
        <v>5.5</v>
      </c>
      <c r="Q70" s="37">
        <f t="shared" si="5"/>
        <v>6.4</v>
      </c>
      <c r="R70" s="38" t="str">
        <f t="shared" si="6"/>
        <v>C</v>
      </c>
      <c r="S70" s="39" t="str">
        <f t="shared" si="7"/>
        <v>Trung bình</v>
      </c>
      <c r="T70" s="40" t="str">
        <f t="shared" si="8"/>
        <v/>
      </c>
      <c r="U70" s="41" t="s">
        <v>2322</v>
      </c>
      <c r="V70" s="3"/>
      <c r="W70" s="28"/>
      <c r="X70" s="79" t="str">
        <f t="shared" si="9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61</v>
      </c>
      <c r="C71" s="30" t="s">
        <v>2303</v>
      </c>
      <c r="D71" s="31" t="s">
        <v>224</v>
      </c>
      <c r="E71" s="32" t="s">
        <v>251</v>
      </c>
      <c r="F71" s="33" t="s">
        <v>1388</v>
      </c>
      <c r="G71" s="30" t="s">
        <v>153</v>
      </c>
      <c r="H71" s="34" t="s">
        <v>28</v>
      </c>
      <c r="I71" s="34">
        <v>10</v>
      </c>
      <c r="J71" s="34" t="s">
        <v>28</v>
      </c>
      <c r="K71" s="34">
        <v>9</v>
      </c>
      <c r="L71" s="42"/>
      <c r="M71" s="42"/>
      <c r="N71" s="42"/>
      <c r="O71" s="131"/>
      <c r="P71" s="36">
        <v>7</v>
      </c>
      <c r="Q71" s="37">
        <f t="shared" si="5"/>
        <v>7.8</v>
      </c>
      <c r="R71" s="38" t="str">
        <f t="shared" si="6"/>
        <v>B</v>
      </c>
      <c r="S71" s="39" t="str">
        <f t="shared" si="7"/>
        <v>Khá</v>
      </c>
      <c r="T71" s="40" t="str">
        <f t="shared" si="8"/>
        <v/>
      </c>
      <c r="U71" s="41" t="s">
        <v>2322</v>
      </c>
      <c r="V71" s="3"/>
      <c r="W71" s="28"/>
      <c r="X71" s="79" t="str">
        <f t="shared" si="9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52</v>
      </c>
      <c r="C72" s="30" t="s">
        <v>2287</v>
      </c>
      <c r="D72" s="31" t="s">
        <v>2288</v>
      </c>
      <c r="E72" s="32" t="s">
        <v>2289</v>
      </c>
      <c r="F72" s="33" t="s">
        <v>422</v>
      </c>
      <c r="G72" s="30" t="s">
        <v>59</v>
      </c>
      <c r="H72" s="34" t="s">
        <v>28</v>
      </c>
      <c r="I72" s="34">
        <v>10</v>
      </c>
      <c r="J72" s="34" t="s">
        <v>28</v>
      </c>
      <c r="K72" s="34">
        <v>10</v>
      </c>
      <c r="L72" s="42"/>
      <c r="M72" s="42"/>
      <c r="N72" s="42"/>
      <c r="O72" s="131"/>
      <c r="P72" s="36">
        <v>7</v>
      </c>
      <c r="Q72" s="37">
        <f t="shared" si="5"/>
        <v>7.9</v>
      </c>
      <c r="R72" s="38" t="str">
        <f t="shared" si="6"/>
        <v>B</v>
      </c>
      <c r="S72" s="39" t="str">
        <f t="shared" si="7"/>
        <v>Khá</v>
      </c>
      <c r="T72" s="40" t="str">
        <f t="shared" si="8"/>
        <v/>
      </c>
      <c r="U72" s="41" t="s">
        <v>2322</v>
      </c>
      <c r="V72" s="3"/>
      <c r="W72" s="28"/>
      <c r="X72" s="79" t="str">
        <f t="shared" si="9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69</v>
      </c>
      <c r="C73" s="30" t="s">
        <v>2315</v>
      </c>
      <c r="D73" s="31" t="s">
        <v>2316</v>
      </c>
      <c r="E73" s="32" t="s">
        <v>919</v>
      </c>
      <c r="F73" s="33" t="s">
        <v>973</v>
      </c>
      <c r="G73" s="30" t="s">
        <v>276</v>
      </c>
      <c r="H73" s="34" t="s">
        <v>28</v>
      </c>
      <c r="I73" s="34">
        <v>10</v>
      </c>
      <c r="J73" s="34" t="s">
        <v>28</v>
      </c>
      <c r="K73" s="34">
        <v>10</v>
      </c>
      <c r="L73" s="42"/>
      <c r="M73" s="42"/>
      <c r="N73" s="42"/>
      <c r="O73" s="131"/>
      <c r="P73" s="36">
        <v>7.5</v>
      </c>
      <c r="Q73" s="37">
        <f t="shared" si="5"/>
        <v>8.3000000000000007</v>
      </c>
      <c r="R73" s="38" t="str">
        <f t="shared" si="6"/>
        <v>B+</v>
      </c>
      <c r="S73" s="39" t="str">
        <f t="shared" si="7"/>
        <v>Khá</v>
      </c>
      <c r="T73" s="40" t="str">
        <f t="shared" si="8"/>
        <v/>
      </c>
      <c r="U73" s="41" t="s">
        <v>2322</v>
      </c>
      <c r="V73" s="3"/>
      <c r="W73" s="28"/>
      <c r="X73" s="79" t="str">
        <f t="shared" si="9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7</v>
      </c>
      <c r="C74" s="30" t="s">
        <v>2202</v>
      </c>
      <c r="D74" s="31" t="s">
        <v>61</v>
      </c>
      <c r="E74" s="32" t="s">
        <v>53</v>
      </c>
      <c r="F74" s="33" t="s">
        <v>392</v>
      </c>
      <c r="G74" s="30" t="s">
        <v>105</v>
      </c>
      <c r="H74" s="34" t="s">
        <v>28</v>
      </c>
      <c r="I74" s="34">
        <v>5.5</v>
      </c>
      <c r="J74" s="34" t="s">
        <v>28</v>
      </c>
      <c r="K74" s="34">
        <v>9</v>
      </c>
      <c r="L74" s="42"/>
      <c r="M74" s="42"/>
      <c r="N74" s="42"/>
      <c r="O74" s="131"/>
      <c r="P74" s="36" t="s">
        <v>2324</v>
      </c>
      <c r="Q74" s="37">
        <f t="shared" ref="Q74:Q78" si="10">ROUND(SUMPRODUCT(H74:P74,$H$9:$P$9)/100,1)</f>
        <v>2</v>
      </c>
      <c r="R74" s="38" t="str">
        <f t="shared" si="6"/>
        <v>F</v>
      </c>
      <c r="S74" s="39" t="str">
        <f t="shared" si="7"/>
        <v>Kém</v>
      </c>
      <c r="T74" s="40" t="s">
        <v>2325</v>
      </c>
      <c r="U74" s="41" t="s">
        <v>2321</v>
      </c>
      <c r="V74" s="3"/>
      <c r="W74" s="28"/>
      <c r="X74" s="79" t="str">
        <f t="shared" si="9"/>
        <v>Học lại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20</v>
      </c>
      <c r="C75" s="30" t="s">
        <v>2229</v>
      </c>
      <c r="D75" s="31" t="s">
        <v>1958</v>
      </c>
      <c r="E75" s="32" t="s">
        <v>367</v>
      </c>
      <c r="F75" s="33" t="s">
        <v>717</v>
      </c>
      <c r="G75" s="30" t="s">
        <v>110</v>
      </c>
      <c r="H75" s="34" t="s">
        <v>28</v>
      </c>
      <c r="I75" s="34">
        <v>0</v>
      </c>
      <c r="J75" s="34" t="s">
        <v>28</v>
      </c>
      <c r="K75" s="34">
        <v>0</v>
      </c>
      <c r="L75" s="42"/>
      <c r="M75" s="42"/>
      <c r="N75" s="42"/>
      <c r="O75" s="131"/>
      <c r="P75" s="36" t="s">
        <v>2326</v>
      </c>
      <c r="Q75" s="37">
        <f t="shared" si="10"/>
        <v>0</v>
      </c>
      <c r="R75" s="38" t="str">
        <f t="shared" si="6"/>
        <v>F</v>
      </c>
      <c r="S75" s="39" t="str">
        <f t="shared" si="7"/>
        <v>Kém</v>
      </c>
      <c r="T75" s="40" t="str">
        <f>+IF(OR($H75=0,$I75=0,$J75=0,$K75=0),"Không đủ ĐKDT","")</f>
        <v>Không đủ ĐKDT</v>
      </c>
      <c r="U75" s="41" t="s">
        <v>2321</v>
      </c>
      <c r="V75" s="3"/>
      <c r="W75" s="28"/>
      <c r="X75" s="79" t="str">
        <f t="shared" si="9"/>
        <v>Học lại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25</v>
      </c>
      <c r="C76" s="30" t="s">
        <v>2239</v>
      </c>
      <c r="D76" s="31" t="s">
        <v>1528</v>
      </c>
      <c r="E76" s="32" t="s">
        <v>108</v>
      </c>
      <c r="F76" s="33" t="s">
        <v>142</v>
      </c>
      <c r="G76" s="30" t="s">
        <v>110</v>
      </c>
      <c r="H76" s="34" t="s">
        <v>28</v>
      </c>
      <c r="I76" s="34">
        <v>0</v>
      </c>
      <c r="J76" s="34" t="s">
        <v>28</v>
      </c>
      <c r="K76" s="34">
        <v>0</v>
      </c>
      <c r="L76" s="42"/>
      <c r="M76" s="42"/>
      <c r="N76" s="42"/>
      <c r="O76" s="131"/>
      <c r="P76" s="36" t="s">
        <v>2326</v>
      </c>
      <c r="Q76" s="37">
        <f t="shared" si="10"/>
        <v>0</v>
      </c>
      <c r="R76" s="38" t="str">
        <f t="shared" si="6"/>
        <v>F</v>
      </c>
      <c r="S76" s="39" t="str">
        <f t="shared" si="7"/>
        <v>Kém</v>
      </c>
      <c r="T76" s="40" t="str">
        <f>+IF(OR($H76=0,$I76=0,$J76=0,$K76=0),"Không đủ ĐKDT","")</f>
        <v>Không đủ ĐKDT</v>
      </c>
      <c r="U76" s="41" t="s">
        <v>2321</v>
      </c>
      <c r="V76" s="3"/>
      <c r="W76" s="28"/>
      <c r="X76" s="79" t="str">
        <f t="shared" si="9"/>
        <v>Học lại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46</v>
      </c>
      <c r="C77" s="30" t="s">
        <v>2275</v>
      </c>
      <c r="D77" s="31" t="s">
        <v>2276</v>
      </c>
      <c r="E77" s="32" t="s">
        <v>198</v>
      </c>
      <c r="F77" s="33" t="s">
        <v>625</v>
      </c>
      <c r="G77" s="30" t="s">
        <v>153</v>
      </c>
      <c r="H77" s="34" t="s">
        <v>28</v>
      </c>
      <c r="I77" s="34">
        <v>0</v>
      </c>
      <c r="J77" s="34" t="s">
        <v>28</v>
      </c>
      <c r="K77" s="34">
        <v>0</v>
      </c>
      <c r="L77" s="42"/>
      <c r="M77" s="42"/>
      <c r="N77" s="42"/>
      <c r="O77" s="131"/>
      <c r="P77" s="36" t="s">
        <v>2326</v>
      </c>
      <c r="Q77" s="37">
        <f t="shared" si="10"/>
        <v>0</v>
      </c>
      <c r="R77" s="38" t="str">
        <f t="shared" si="6"/>
        <v>F</v>
      </c>
      <c r="S77" s="39" t="str">
        <f t="shared" si="7"/>
        <v>Kém</v>
      </c>
      <c r="T77" s="40" t="str">
        <f>+IF(OR($H77=0,$I77=0,$J77=0,$K77=0),"Không đủ ĐKDT","")</f>
        <v>Không đủ ĐKDT</v>
      </c>
      <c r="U77" s="41" t="s">
        <v>2322</v>
      </c>
      <c r="V77" s="3"/>
      <c r="W77" s="28"/>
      <c r="X77" s="79" t="str">
        <f t="shared" si="9"/>
        <v>Học lại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30" customHeight="1">
      <c r="B78" s="29">
        <v>65</v>
      </c>
      <c r="C78" s="30" t="s">
        <v>2309</v>
      </c>
      <c r="D78" s="31" t="s">
        <v>2310</v>
      </c>
      <c r="E78" s="32" t="s">
        <v>283</v>
      </c>
      <c r="F78" s="33" t="s">
        <v>811</v>
      </c>
      <c r="G78" s="30" t="s">
        <v>113</v>
      </c>
      <c r="H78" s="34" t="s">
        <v>28</v>
      </c>
      <c r="I78" s="34">
        <v>0</v>
      </c>
      <c r="J78" s="34" t="s">
        <v>28</v>
      </c>
      <c r="K78" s="34">
        <v>0</v>
      </c>
      <c r="L78" s="42"/>
      <c r="M78" s="42"/>
      <c r="N78" s="42"/>
      <c r="O78" s="131"/>
      <c r="P78" s="36" t="s">
        <v>2326</v>
      </c>
      <c r="Q78" s="37">
        <f t="shared" si="10"/>
        <v>0</v>
      </c>
      <c r="R78" s="38" t="str">
        <f t="shared" si="6"/>
        <v>F</v>
      </c>
      <c r="S78" s="39" t="str">
        <f t="shared" si="7"/>
        <v>Kém</v>
      </c>
      <c r="T78" s="40" t="str">
        <f>+IF(OR($H78=0,$I78=0,$J78=0,$K78=0),"Không đủ ĐKDT","")</f>
        <v>Không đủ ĐKDT</v>
      </c>
      <c r="U78" s="41" t="s">
        <v>2322</v>
      </c>
      <c r="V78" s="3"/>
      <c r="W78" s="28"/>
      <c r="X78" s="79" t="str">
        <f t="shared" si="9"/>
        <v>Học lại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9" customHeight="1">
      <c r="A79" s="2"/>
      <c r="B79" s="43"/>
      <c r="C79" s="44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132"/>
      <c r="P79" s="48"/>
      <c r="Q79" s="48"/>
      <c r="R79" s="48"/>
      <c r="S79" s="48"/>
      <c r="T79" s="48"/>
      <c r="U79" s="48"/>
      <c r="V79" s="3"/>
    </row>
    <row r="80" spans="1:39">
      <c r="A80" s="2"/>
      <c r="B80" s="160" t="s">
        <v>29</v>
      </c>
      <c r="C80" s="160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132"/>
      <c r="P80" s="48"/>
      <c r="Q80" s="48"/>
      <c r="R80" s="48"/>
      <c r="S80" s="48"/>
      <c r="T80" s="48"/>
      <c r="U80" s="48"/>
      <c r="V80" s="3"/>
    </row>
    <row r="81" spans="1:39" ht="16.5" customHeight="1">
      <c r="A81" s="2"/>
      <c r="B81" s="49" t="s">
        <v>30</v>
      </c>
      <c r="C81" s="49"/>
      <c r="D81" s="50">
        <f>+$AA$8</f>
        <v>69</v>
      </c>
      <c r="E81" s="51" t="s">
        <v>31</v>
      </c>
      <c r="F81" s="148" t="s">
        <v>32</v>
      </c>
      <c r="G81" s="148"/>
      <c r="H81" s="148"/>
      <c r="I81" s="148"/>
      <c r="J81" s="148"/>
      <c r="K81" s="148"/>
      <c r="L81" s="148"/>
      <c r="M81" s="148"/>
      <c r="N81" s="148"/>
      <c r="O81" s="148"/>
      <c r="P81" s="52">
        <f>$AA$8 -COUNTIF($T$9:$T$268,"Vắng") -COUNTIF($T$9:$T$268,"Vắng có phép") - COUNTIF($T$9:$T$268,"Đình chỉ thi") - COUNTIF($T$9:$T$268,"Không đủ ĐKDT")</f>
        <v>64</v>
      </c>
      <c r="Q81" s="52"/>
      <c r="R81" s="52"/>
      <c r="S81" s="53"/>
      <c r="T81" s="54" t="s">
        <v>31</v>
      </c>
      <c r="U81" s="53"/>
      <c r="V81" s="3"/>
    </row>
    <row r="82" spans="1:39" ht="16.5" customHeight="1">
      <c r="A82" s="2"/>
      <c r="B82" s="49" t="s">
        <v>33</v>
      </c>
      <c r="C82" s="49"/>
      <c r="D82" s="50">
        <f>+$AL$8</f>
        <v>47</v>
      </c>
      <c r="E82" s="51" t="s">
        <v>31</v>
      </c>
      <c r="F82" s="148" t="s">
        <v>34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5">
        <f>COUNTIF($T$9:$T$144,"Vắng")</f>
        <v>1</v>
      </c>
      <c r="Q82" s="55"/>
      <c r="R82" s="55"/>
      <c r="S82" s="56"/>
      <c r="T82" s="54" t="s">
        <v>31</v>
      </c>
      <c r="U82" s="56"/>
      <c r="V82" s="3"/>
    </row>
    <row r="83" spans="1:39" ht="16.5" customHeight="1">
      <c r="A83" s="2"/>
      <c r="B83" s="49" t="s">
        <v>42</v>
      </c>
      <c r="C83" s="49"/>
      <c r="D83" s="65">
        <f>COUNTIF(X10:X78,"Học lại")</f>
        <v>22</v>
      </c>
      <c r="E83" s="51" t="s">
        <v>31</v>
      </c>
      <c r="F83" s="148" t="s">
        <v>43</v>
      </c>
      <c r="G83" s="148"/>
      <c r="H83" s="148"/>
      <c r="I83" s="148"/>
      <c r="J83" s="148"/>
      <c r="K83" s="148"/>
      <c r="L83" s="148"/>
      <c r="M83" s="148"/>
      <c r="N83" s="148"/>
      <c r="O83" s="148"/>
      <c r="P83" s="52">
        <f>COUNTIF($T$9:$T$144,"Vắng có phép")</f>
        <v>0</v>
      </c>
      <c r="Q83" s="52"/>
      <c r="R83" s="52"/>
      <c r="S83" s="53"/>
      <c r="T83" s="54" t="s">
        <v>31</v>
      </c>
      <c r="U83" s="53"/>
      <c r="V83" s="3"/>
    </row>
    <row r="84" spans="1:39" ht="3" customHeight="1">
      <c r="A84" s="2"/>
      <c r="B84" s="43"/>
      <c r="C84" s="44"/>
      <c r="D84" s="44"/>
      <c r="E84" s="45"/>
      <c r="F84" s="45"/>
      <c r="G84" s="45"/>
      <c r="H84" s="46"/>
      <c r="I84" s="47"/>
      <c r="J84" s="47"/>
      <c r="K84" s="48"/>
      <c r="L84" s="48"/>
      <c r="M84" s="48"/>
      <c r="N84" s="48"/>
      <c r="O84" s="132"/>
      <c r="P84" s="48"/>
      <c r="Q84" s="48"/>
      <c r="R84" s="48"/>
      <c r="S84" s="48"/>
      <c r="T84" s="48"/>
      <c r="U84" s="48"/>
      <c r="V84" s="3"/>
    </row>
    <row r="85" spans="1:39" ht="15.75">
      <c r="B85" s="84" t="s">
        <v>44</v>
      </c>
      <c r="C85" s="84"/>
      <c r="D85" s="85">
        <f>COUNTIF(X10:X78,"Thi lại")</f>
        <v>0</v>
      </c>
      <c r="E85" s="86" t="s">
        <v>31</v>
      </c>
      <c r="F85" s="3"/>
      <c r="G85" s="3"/>
      <c r="H85" s="3"/>
      <c r="I85" s="3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3"/>
    </row>
    <row r="86" spans="1:39" ht="24.75" customHeight="1">
      <c r="B86" s="84"/>
      <c r="C86" s="84"/>
      <c r="D86" s="85"/>
      <c r="E86" s="86"/>
      <c r="F86" s="3"/>
      <c r="G86" s="3"/>
      <c r="H86" s="3"/>
      <c r="I86" s="3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3"/>
    </row>
    <row r="87" spans="1:39" ht="15.75">
      <c r="A87" s="57"/>
      <c r="B87" s="146"/>
      <c r="C87" s="146"/>
      <c r="D87" s="146"/>
      <c r="E87" s="146"/>
      <c r="F87" s="146"/>
      <c r="G87" s="146"/>
      <c r="H87" s="146"/>
      <c r="I87" s="58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3"/>
    </row>
    <row r="88" spans="1:39" ht="4.5" customHeight="1">
      <c r="A88" s="2"/>
      <c r="B88" s="43"/>
      <c r="C88" s="59"/>
      <c r="D88" s="59"/>
      <c r="E88" s="60"/>
      <c r="F88" s="60"/>
      <c r="G88" s="60"/>
      <c r="H88" s="61"/>
      <c r="I88" s="62"/>
      <c r="J88" s="62"/>
      <c r="K88" s="3"/>
      <c r="L88" s="3"/>
      <c r="M88" s="3"/>
      <c r="N88" s="3"/>
      <c r="P88" s="3"/>
      <c r="Q88" s="3"/>
      <c r="R88" s="3"/>
      <c r="S88" s="3"/>
      <c r="T88" s="3"/>
      <c r="U88" s="3"/>
      <c r="V88" s="3"/>
    </row>
    <row r="89" spans="1:39" s="2" customFormat="1">
      <c r="B89" s="146"/>
      <c r="C89" s="146"/>
      <c r="D89" s="151"/>
      <c r="E89" s="151"/>
      <c r="F89" s="151"/>
      <c r="G89" s="151"/>
      <c r="H89" s="151"/>
      <c r="I89" s="62"/>
      <c r="J89" s="62"/>
      <c r="K89" s="48"/>
      <c r="L89" s="48"/>
      <c r="M89" s="48"/>
      <c r="N89" s="48"/>
      <c r="O89" s="132"/>
      <c r="P89" s="48"/>
      <c r="Q89" s="48"/>
      <c r="R89" s="48"/>
      <c r="S89" s="48"/>
      <c r="T89" s="48"/>
      <c r="U89" s="48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3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3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3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9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3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3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33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18" customHeight="1">
      <c r="A95" s="1"/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0"/>
      <c r="Q95" s="150"/>
      <c r="R95" s="150"/>
      <c r="S95" s="150"/>
      <c r="T95" s="150"/>
      <c r="U95" s="150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33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36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33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21.75" customHeight="1">
      <c r="A98" s="1"/>
      <c r="B98" s="146"/>
      <c r="C98" s="146"/>
      <c r="D98" s="146"/>
      <c r="E98" s="146"/>
      <c r="F98" s="146"/>
      <c r="G98" s="146"/>
      <c r="H98" s="146"/>
      <c r="I98" s="58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 ht="15.75">
      <c r="A99" s="1"/>
      <c r="B99" s="43"/>
      <c r="C99" s="59"/>
      <c r="D99" s="59"/>
      <c r="E99" s="60"/>
      <c r="F99" s="60"/>
      <c r="G99" s="60"/>
      <c r="H99" s="61"/>
      <c r="I99" s="62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>
      <c r="A100" s="1"/>
      <c r="B100" s="146"/>
      <c r="C100" s="146"/>
      <c r="D100" s="151"/>
      <c r="E100" s="151"/>
      <c r="F100" s="151"/>
      <c r="G100" s="151"/>
      <c r="H100" s="151"/>
      <c r="I100" s="62"/>
      <c r="J100" s="62"/>
      <c r="K100" s="48"/>
      <c r="L100" s="48"/>
      <c r="M100" s="48"/>
      <c r="N100" s="48"/>
      <c r="O100" s="132"/>
      <c r="P100" s="48"/>
      <c r="Q100" s="48"/>
      <c r="R100" s="48"/>
      <c r="S100" s="48"/>
      <c r="T100" s="48"/>
      <c r="U100" s="48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33"/>
      <c r="P101" s="3"/>
      <c r="Q101" s="3"/>
      <c r="R101" s="3"/>
      <c r="S101" s="3"/>
      <c r="T101" s="3"/>
      <c r="U101" s="3"/>
      <c r="V101" s="1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</row>
    <row r="105" spans="1:39" ht="15.75"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sortState ref="A10:AM78">
    <sortCondition ref="O10:O78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80:C80"/>
    <mergeCell ref="P7:P8"/>
    <mergeCell ref="Q7:Q9"/>
    <mergeCell ref="H7:H8"/>
    <mergeCell ref="I7:I8"/>
    <mergeCell ref="J7:J8"/>
    <mergeCell ref="K7:K8"/>
    <mergeCell ref="L7:L8"/>
    <mergeCell ref="M7:M8"/>
    <mergeCell ref="J99:U99"/>
    <mergeCell ref="F83:O83"/>
    <mergeCell ref="J85:U85"/>
    <mergeCell ref="J86:U86"/>
    <mergeCell ref="B87:H87"/>
    <mergeCell ref="J87:U87"/>
    <mergeCell ref="B89:C89"/>
    <mergeCell ref="D89:H89"/>
    <mergeCell ref="B95:C95"/>
    <mergeCell ref="D95:I95"/>
    <mergeCell ref="B98:H98"/>
    <mergeCell ref="J98:U98"/>
    <mergeCell ref="J95:U95"/>
    <mergeCell ref="B100:C100"/>
    <mergeCell ref="D100:H100"/>
    <mergeCell ref="B105:C105"/>
    <mergeCell ref="D105:I105"/>
    <mergeCell ref="J105:U105"/>
    <mergeCell ref="F82:O82"/>
    <mergeCell ref="O7:O8"/>
    <mergeCell ref="C7:C8"/>
    <mergeCell ref="D7:E8"/>
    <mergeCell ref="F81:O81"/>
  </mergeCells>
  <conditionalFormatting sqref="H10:N78 P10:P78">
    <cfRule type="cellIs" dxfId="11" priority="4" operator="greaterThan">
      <formula>10</formula>
    </cfRule>
  </conditionalFormatting>
  <conditionalFormatting sqref="O100:O1048576 O1:O98">
    <cfRule type="duplicateValues" dxfId="10" priority="3"/>
  </conditionalFormatting>
  <conditionalFormatting sqref="C1:C1048576">
    <cfRule type="duplicateValues" dxfId="9" priority="2"/>
  </conditionalFormatting>
  <conditionalFormatting sqref="O1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83 Y2:AM8 X10:X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4"/>
  <sheetViews>
    <sheetView workbookViewId="0">
      <pane ySplit="3" topLeftCell="A94" activePane="bottomLeft" state="frozen"/>
      <selection activeCell="A6" sqref="A6:XFD6"/>
      <selection pane="bottomLeft" activeCell="A85" sqref="A85:XFD104"/>
    </sheetView>
  </sheetViews>
  <sheetFormatPr defaultColWidth="9" defaultRowHeight="25.5"/>
  <cols>
    <col min="1" max="1" width="0.125" style="1" customWidth="1"/>
    <col min="2" max="2" width="4" style="1" customWidth="1"/>
    <col min="3" max="3" width="10.625" style="1" customWidth="1"/>
    <col min="4" max="4" width="14.375" style="1" customWidth="1"/>
    <col min="5" max="5" width="7.25" style="1" customWidth="1"/>
    <col min="6" max="6" width="9.375" style="1" hidden="1" customWidth="1"/>
    <col min="7" max="7" width="11.375" style="1" customWidth="1"/>
    <col min="8" max="8" width="6.125" style="1" hidden="1" customWidth="1"/>
    <col min="9" max="9" width="6.625" style="1" customWidth="1"/>
    <col min="10" max="10" width="4.375" style="1" hidden="1" customWidth="1"/>
    <col min="11" max="11" width="6.25" style="1" customWidth="1"/>
    <col min="12" max="12" width="5.875" style="1" hidden="1" customWidth="1"/>
    <col min="13" max="13" width="5.125" style="1" hidden="1" customWidth="1"/>
    <col min="14" max="14" width="9" style="1" hidden="1" customWidth="1"/>
    <col min="15" max="15" width="18.75" style="133" hidden="1" customWidth="1"/>
    <col min="16" max="16" width="6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26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27"/>
      <c r="P4" s="177" t="s">
        <v>49</v>
      </c>
      <c r="Q4" s="177"/>
      <c r="R4" s="177"/>
      <c r="S4" s="177" t="s">
        <v>920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2318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28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82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82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68</v>
      </c>
      <c r="AB8" s="68">
        <f>COUNTIF($T$9:$T$137,"Khiển trách")</f>
        <v>0</v>
      </c>
      <c r="AC8" s="68">
        <f>COUNTIF($T$9:$T$137,"Cảnh cáo")</f>
        <v>0</v>
      </c>
      <c r="AD8" s="68">
        <f>COUNTIF($T$9:$T$137,"Đình chỉ thi")</f>
        <v>0</v>
      </c>
      <c r="AE8" s="75">
        <f>+($AB$8+$AC$8+$AD$8)/$AA$8*100%</f>
        <v>0</v>
      </c>
      <c r="AF8" s="68">
        <f>SUM(COUNTIF($T$9:$T$135,"Vắng"),COUNTIF($T$9:$T$135,"Vắng có phép"))</f>
        <v>3</v>
      </c>
      <c r="AG8" s="76">
        <f>+$AF$8/$AA$8</f>
        <v>4.4117647058823532E-2</v>
      </c>
      <c r="AH8" s="77">
        <f>COUNTIF($X$9:$X$135,"Thi lại")</f>
        <v>0</v>
      </c>
      <c r="AI8" s="76">
        <f>+$AH$8/$AA$8</f>
        <v>0</v>
      </c>
      <c r="AJ8" s="77">
        <f>COUNTIF($X$9:$X$136,"Học lại")</f>
        <v>28</v>
      </c>
      <c r="AK8" s="76">
        <f>+$AJ$8/$AA$8</f>
        <v>0.41176470588235292</v>
      </c>
      <c r="AL8" s="68">
        <f>COUNTIF($X$10:$X$136,"Đạt")</f>
        <v>40</v>
      </c>
      <c r="AM8" s="75">
        <f>+$AL$8/$AA$8</f>
        <v>0.58823529411764708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29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743</v>
      </c>
      <c r="D10" s="19" t="s">
        <v>744</v>
      </c>
      <c r="E10" s="20" t="s">
        <v>53</v>
      </c>
      <c r="F10" s="21" t="s">
        <v>459</v>
      </c>
      <c r="G10" s="18" t="s">
        <v>153</v>
      </c>
      <c r="H10" s="22" t="s">
        <v>28</v>
      </c>
      <c r="I10" s="22">
        <v>9</v>
      </c>
      <c r="J10" s="22" t="s">
        <v>28</v>
      </c>
      <c r="K10" s="22">
        <v>8.5</v>
      </c>
      <c r="L10" s="23"/>
      <c r="M10" s="23"/>
      <c r="N10" s="23"/>
      <c r="O10" s="130"/>
      <c r="P10" s="24">
        <v>5</v>
      </c>
      <c r="Q10" s="25">
        <f t="shared" ref="Q10:Q41" si="0">ROUND(SUMPRODUCT(H10:P10,$H$9:$P$9)/100,1)</f>
        <v>6.2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7" t="str">
        <f t="shared" ref="T10:T23" si="3">+IF(OR($H10=0,$I10=0,$J10=0,$K10=0),"Không đủ ĐKDT","")</f>
        <v/>
      </c>
      <c r="U10" s="27" t="s">
        <v>1809</v>
      </c>
      <c r="V10" s="3"/>
      <c r="W10" s="28"/>
      <c r="X10" s="79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745</v>
      </c>
      <c r="D11" s="31" t="s">
        <v>322</v>
      </c>
      <c r="E11" s="32" t="s">
        <v>53</v>
      </c>
      <c r="F11" s="33" t="s">
        <v>746</v>
      </c>
      <c r="G11" s="30" t="s">
        <v>110</v>
      </c>
      <c r="H11" s="34" t="s">
        <v>28</v>
      </c>
      <c r="I11" s="34">
        <v>4</v>
      </c>
      <c r="J11" s="34" t="s">
        <v>28</v>
      </c>
      <c r="K11" s="34">
        <v>0.5</v>
      </c>
      <c r="L11" s="35"/>
      <c r="M11" s="35"/>
      <c r="N11" s="35"/>
      <c r="O11" s="131"/>
      <c r="P11" s="36">
        <v>1.5</v>
      </c>
      <c r="Q11" s="37">
        <f t="shared" si="0"/>
        <v>1.9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1809</v>
      </c>
      <c r="V11" s="3"/>
      <c r="W11" s="28"/>
      <c r="X11" s="79" t="str">
        <f t="shared" si="4"/>
        <v>Học lại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747</v>
      </c>
      <c r="D12" s="31" t="s">
        <v>330</v>
      </c>
      <c r="E12" s="32" t="s">
        <v>53</v>
      </c>
      <c r="F12" s="33" t="s">
        <v>748</v>
      </c>
      <c r="G12" s="30" t="s">
        <v>749</v>
      </c>
      <c r="H12" s="34" t="s">
        <v>28</v>
      </c>
      <c r="I12" s="34">
        <v>5</v>
      </c>
      <c r="J12" s="34" t="s">
        <v>28</v>
      </c>
      <c r="K12" s="34">
        <v>5.5</v>
      </c>
      <c r="L12" s="42"/>
      <c r="M12" s="42"/>
      <c r="N12" s="42"/>
      <c r="O12" s="131"/>
      <c r="P12" s="36">
        <v>4</v>
      </c>
      <c r="Q12" s="37">
        <f t="shared" si="0"/>
        <v>4.4000000000000004</v>
      </c>
      <c r="R12" s="38" t="str">
        <f t="shared" si="1"/>
        <v>D</v>
      </c>
      <c r="S12" s="39" t="str">
        <f t="shared" si="2"/>
        <v>Trung bình yếu</v>
      </c>
      <c r="T12" s="40" t="str">
        <f t="shared" si="3"/>
        <v/>
      </c>
      <c r="U12" s="41" t="s">
        <v>1809</v>
      </c>
      <c r="V12" s="3"/>
      <c r="W12" s="28"/>
      <c r="X12" s="79" t="str">
        <f t="shared" si="4"/>
        <v>Đạt</v>
      </c>
      <c r="Y12" s="80"/>
      <c r="Z12" s="80"/>
      <c r="AA12" s="145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750</v>
      </c>
      <c r="D13" s="31" t="s">
        <v>330</v>
      </c>
      <c r="E13" s="32" t="s">
        <v>53</v>
      </c>
      <c r="F13" s="33" t="s">
        <v>751</v>
      </c>
      <c r="G13" s="30" t="s">
        <v>59</v>
      </c>
      <c r="H13" s="34" t="s">
        <v>28</v>
      </c>
      <c r="I13" s="34">
        <v>6.5</v>
      </c>
      <c r="J13" s="34" t="s">
        <v>28</v>
      </c>
      <c r="K13" s="34">
        <v>6.5</v>
      </c>
      <c r="L13" s="42"/>
      <c r="M13" s="42"/>
      <c r="N13" s="42"/>
      <c r="O13" s="131"/>
      <c r="P13" s="36">
        <v>0.5</v>
      </c>
      <c r="Q13" s="37">
        <f t="shared" si="0"/>
        <v>2.2999999999999998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1809</v>
      </c>
      <c r="V13" s="3"/>
      <c r="W13" s="28"/>
      <c r="X13" s="79" t="str">
        <f t="shared" si="4"/>
        <v>Học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752</v>
      </c>
      <c r="D14" s="31" t="s">
        <v>330</v>
      </c>
      <c r="E14" s="32" t="s">
        <v>53</v>
      </c>
      <c r="F14" s="33" t="s">
        <v>556</v>
      </c>
      <c r="G14" s="30" t="s">
        <v>153</v>
      </c>
      <c r="H14" s="34" t="s">
        <v>28</v>
      </c>
      <c r="I14" s="34">
        <v>8.5</v>
      </c>
      <c r="J14" s="34" t="s">
        <v>28</v>
      </c>
      <c r="K14" s="34">
        <v>7.5</v>
      </c>
      <c r="L14" s="42"/>
      <c r="M14" s="42"/>
      <c r="N14" s="42"/>
      <c r="O14" s="131"/>
      <c r="P14" s="36">
        <v>4</v>
      </c>
      <c r="Q14" s="37">
        <f t="shared" si="0"/>
        <v>5.3</v>
      </c>
      <c r="R14" s="38" t="str">
        <f t="shared" si="1"/>
        <v>D+</v>
      </c>
      <c r="S14" s="39" t="str">
        <f t="shared" si="2"/>
        <v>Trung bình yếu</v>
      </c>
      <c r="T14" s="40" t="str">
        <f t="shared" si="3"/>
        <v/>
      </c>
      <c r="U14" s="41" t="s">
        <v>1809</v>
      </c>
      <c r="V14" s="3"/>
      <c r="W14" s="28"/>
      <c r="X14" s="79" t="str">
        <f t="shared" si="4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753</v>
      </c>
      <c r="D15" s="31" t="s">
        <v>330</v>
      </c>
      <c r="E15" s="32" t="s">
        <v>53</v>
      </c>
      <c r="F15" s="33" t="s">
        <v>139</v>
      </c>
      <c r="G15" s="30" t="s">
        <v>67</v>
      </c>
      <c r="H15" s="34" t="s">
        <v>28</v>
      </c>
      <c r="I15" s="34">
        <v>6.5</v>
      </c>
      <c r="J15" s="34" t="s">
        <v>28</v>
      </c>
      <c r="K15" s="34">
        <v>7</v>
      </c>
      <c r="L15" s="42"/>
      <c r="M15" s="42"/>
      <c r="N15" s="42"/>
      <c r="O15" s="131"/>
      <c r="P15" s="36">
        <v>4.5</v>
      </c>
      <c r="Q15" s="37">
        <f t="shared" si="0"/>
        <v>5.2</v>
      </c>
      <c r="R15" s="38" t="str">
        <f t="shared" si="1"/>
        <v>D+</v>
      </c>
      <c r="S15" s="39" t="str">
        <f t="shared" si="2"/>
        <v>Trung bình yếu</v>
      </c>
      <c r="T15" s="40" t="str">
        <f t="shared" si="3"/>
        <v/>
      </c>
      <c r="U15" s="41" t="s">
        <v>1809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754</v>
      </c>
      <c r="D16" s="31" t="s">
        <v>755</v>
      </c>
      <c r="E16" s="32" t="s">
        <v>756</v>
      </c>
      <c r="F16" s="33" t="s">
        <v>757</v>
      </c>
      <c r="G16" s="30" t="s">
        <v>59</v>
      </c>
      <c r="H16" s="34" t="s">
        <v>28</v>
      </c>
      <c r="I16" s="34">
        <v>8.5</v>
      </c>
      <c r="J16" s="34" t="s">
        <v>28</v>
      </c>
      <c r="K16" s="34">
        <v>6.5</v>
      </c>
      <c r="L16" s="42"/>
      <c r="M16" s="42"/>
      <c r="N16" s="42"/>
      <c r="O16" s="131"/>
      <c r="P16" s="36">
        <v>1.5</v>
      </c>
      <c r="Q16" s="37">
        <f t="shared" si="0"/>
        <v>3.4</v>
      </c>
      <c r="R16" s="38" t="str">
        <f t="shared" si="1"/>
        <v>F</v>
      </c>
      <c r="S16" s="39" t="str">
        <f t="shared" si="2"/>
        <v>Kém</v>
      </c>
      <c r="T16" s="40" t="str">
        <f t="shared" si="3"/>
        <v/>
      </c>
      <c r="U16" s="41" t="s">
        <v>1809</v>
      </c>
      <c r="V16" s="3"/>
      <c r="W16" s="28"/>
      <c r="X16" s="79" t="str">
        <f t="shared" si="4"/>
        <v>Học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758</v>
      </c>
      <c r="D17" s="31" t="s">
        <v>759</v>
      </c>
      <c r="E17" s="32" t="s">
        <v>88</v>
      </c>
      <c r="F17" s="33" t="s">
        <v>760</v>
      </c>
      <c r="G17" s="30" t="s">
        <v>153</v>
      </c>
      <c r="H17" s="34" t="s">
        <v>28</v>
      </c>
      <c r="I17" s="34">
        <v>8.5</v>
      </c>
      <c r="J17" s="34" t="s">
        <v>28</v>
      </c>
      <c r="K17" s="34">
        <v>8.5</v>
      </c>
      <c r="L17" s="42"/>
      <c r="M17" s="42"/>
      <c r="N17" s="42"/>
      <c r="O17" s="131"/>
      <c r="P17" s="36">
        <v>4</v>
      </c>
      <c r="Q17" s="37">
        <f t="shared" si="0"/>
        <v>5.4</v>
      </c>
      <c r="R17" s="38" t="str">
        <f t="shared" si="1"/>
        <v>D+</v>
      </c>
      <c r="S17" s="39" t="str">
        <f t="shared" si="2"/>
        <v>Trung bình yếu</v>
      </c>
      <c r="T17" s="40" t="str">
        <f t="shared" si="3"/>
        <v/>
      </c>
      <c r="U17" s="41" t="s">
        <v>1809</v>
      </c>
      <c r="V17" s="3"/>
      <c r="W17" s="28"/>
      <c r="X17" s="79" t="str">
        <f t="shared" si="4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761</v>
      </c>
      <c r="D18" s="31" t="s">
        <v>762</v>
      </c>
      <c r="E18" s="32" t="s">
        <v>763</v>
      </c>
      <c r="F18" s="33" t="s">
        <v>764</v>
      </c>
      <c r="G18" s="30" t="s">
        <v>765</v>
      </c>
      <c r="H18" s="34" t="s">
        <v>28</v>
      </c>
      <c r="I18" s="34">
        <v>9</v>
      </c>
      <c r="J18" s="34" t="s">
        <v>28</v>
      </c>
      <c r="K18" s="34">
        <v>10</v>
      </c>
      <c r="L18" s="42"/>
      <c r="M18" s="42"/>
      <c r="N18" s="42"/>
      <c r="O18" s="131"/>
      <c r="P18" s="36">
        <v>7</v>
      </c>
      <c r="Q18" s="37">
        <f t="shared" si="0"/>
        <v>7.7</v>
      </c>
      <c r="R18" s="38" t="str">
        <f t="shared" si="1"/>
        <v>B</v>
      </c>
      <c r="S18" s="39" t="str">
        <f t="shared" si="2"/>
        <v>Khá</v>
      </c>
      <c r="T18" s="40" t="str">
        <f t="shared" si="3"/>
        <v/>
      </c>
      <c r="U18" s="41" t="s">
        <v>1809</v>
      </c>
      <c r="V18" s="3"/>
      <c r="W18" s="28"/>
      <c r="X18" s="79" t="str">
        <f t="shared" si="4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766</v>
      </c>
      <c r="D19" s="31" t="s">
        <v>767</v>
      </c>
      <c r="E19" s="32" t="s">
        <v>367</v>
      </c>
      <c r="F19" s="33" t="s">
        <v>768</v>
      </c>
      <c r="G19" s="30" t="s">
        <v>67</v>
      </c>
      <c r="H19" s="34" t="s">
        <v>28</v>
      </c>
      <c r="I19" s="34">
        <v>6.5</v>
      </c>
      <c r="J19" s="34" t="s">
        <v>28</v>
      </c>
      <c r="K19" s="34">
        <v>6.5</v>
      </c>
      <c r="L19" s="42"/>
      <c r="M19" s="42"/>
      <c r="N19" s="42"/>
      <c r="O19" s="131"/>
      <c r="P19" s="36">
        <v>1.5</v>
      </c>
      <c r="Q19" s="37">
        <f t="shared" si="0"/>
        <v>3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1809</v>
      </c>
      <c r="V19" s="3"/>
      <c r="W19" s="28"/>
      <c r="X19" s="79" t="str">
        <f t="shared" si="4"/>
        <v>Học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769</v>
      </c>
      <c r="D20" s="31" t="s">
        <v>770</v>
      </c>
      <c r="E20" s="32" t="s">
        <v>771</v>
      </c>
      <c r="F20" s="33" t="s">
        <v>595</v>
      </c>
      <c r="G20" s="30" t="s">
        <v>59</v>
      </c>
      <c r="H20" s="34" t="s">
        <v>28</v>
      </c>
      <c r="I20" s="34">
        <v>5.5</v>
      </c>
      <c r="J20" s="34" t="s">
        <v>28</v>
      </c>
      <c r="K20" s="34">
        <v>6.5</v>
      </c>
      <c r="L20" s="42"/>
      <c r="M20" s="42"/>
      <c r="N20" s="42"/>
      <c r="O20" s="131"/>
      <c r="P20" s="36">
        <v>3</v>
      </c>
      <c r="Q20" s="37">
        <f t="shared" si="0"/>
        <v>3.9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1809</v>
      </c>
      <c r="V20" s="3"/>
      <c r="W20" s="28"/>
      <c r="X20" s="79" t="str">
        <f t="shared" si="4"/>
        <v>Học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772</v>
      </c>
      <c r="D21" s="31" t="s">
        <v>773</v>
      </c>
      <c r="E21" s="32" t="s">
        <v>774</v>
      </c>
      <c r="F21" s="33" t="s">
        <v>168</v>
      </c>
      <c r="G21" s="30" t="s">
        <v>67</v>
      </c>
      <c r="H21" s="34" t="s">
        <v>28</v>
      </c>
      <c r="I21" s="34">
        <v>10</v>
      </c>
      <c r="J21" s="34" t="s">
        <v>28</v>
      </c>
      <c r="K21" s="34">
        <v>10</v>
      </c>
      <c r="L21" s="42"/>
      <c r="M21" s="42"/>
      <c r="N21" s="42"/>
      <c r="O21" s="131"/>
      <c r="P21" s="36">
        <v>7</v>
      </c>
      <c r="Q21" s="37">
        <f t="shared" si="0"/>
        <v>7.9</v>
      </c>
      <c r="R21" s="38" t="str">
        <f t="shared" si="1"/>
        <v>B</v>
      </c>
      <c r="S21" s="39" t="str">
        <f t="shared" si="2"/>
        <v>Khá</v>
      </c>
      <c r="T21" s="40" t="str">
        <f t="shared" si="3"/>
        <v/>
      </c>
      <c r="U21" s="41" t="s">
        <v>1809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775</v>
      </c>
      <c r="D22" s="31" t="s">
        <v>776</v>
      </c>
      <c r="E22" s="32" t="s">
        <v>101</v>
      </c>
      <c r="F22" s="33" t="s">
        <v>777</v>
      </c>
      <c r="G22" s="30" t="s">
        <v>778</v>
      </c>
      <c r="H22" s="34" t="s">
        <v>28</v>
      </c>
      <c r="I22" s="34">
        <v>7</v>
      </c>
      <c r="J22" s="34" t="s">
        <v>28</v>
      </c>
      <c r="K22" s="34">
        <v>7.5</v>
      </c>
      <c r="L22" s="42"/>
      <c r="M22" s="42"/>
      <c r="N22" s="42"/>
      <c r="O22" s="131"/>
      <c r="P22" s="36">
        <v>8</v>
      </c>
      <c r="Q22" s="37">
        <f t="shared" si="0"/>
        <v>7.8</v>
      </c>
      <c r="R22" s="38" t="str">
        <f t="shared" si="1"/>
        <v>B</v>
      </c>
      <c r="S22" s="39" t="str">
        <f t="shared" si="2"/>
        <v>Khá</v>
      </c>
      <c r="T22" s="40" t="str">
        <f t="shared" si="3"/>
        <v/>
      </c>
      <c r="U22" s="41" t="s">
        <v>1809</v>
      </c>
      <c r="V22" s="3"/>
      <c r="W22" s="28"/>
      <c r="X22" s="79" t="str">
        <f t="shared" si="4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779</v>
      </c>
      <c r="D23" s="31" t="s">
        <v>780</v>
      </c>
      <c r="E23" s="32" t="s">
        <v>101</v>
      </c>
      <c r="F23" s="33" t="s">
        <v>781</v>
      </c>
      <c r="G23" s="30" t="s">
        <v>80</v>
      </c>
      <c r="H23" s="34" t="s">
        <v>28</v>
      </c>
      <c r="I23" s="34">
        <v>7</v>
      </c>
      <c r="J23" s="34" t="s">
        <v>28</v>
      </c>
      <c r="K23" s="34">
        <v>9</v>
      </c>
      <c r="L23" s="42"/>
      <c r="M23" s="42"/>
      <c r="N23" s="42"/>
      <c r="O23" s="131"/>
      <c r="P23" s="36">
        <v>9</v>
      </c>
      <c r="Q23" s="37">
        <f t="shared" si="0"/>
        <v>8.6</v>
      </c>
      <c r="R23" s="38" t="str">
        <f t="shared" si="1"/>
        <v>A</v>
      </c>
      <c r="S23" s="39" t="str">
        <f t="shared" si="2"/>
        <v>Giỏi</v>
      </c>
      <c r="T23" s="40" t="str">
        <f t="shared" si="3"/>
        <v/>
      </c>
      <c r="U23" s="41" t="s">
        <v>1809</v>
      </c>
      <c r="V23" s="3"/>
      <c r="W23" s="28"/>
      <c r="X23" s="79" t="str">
        <f t="shared" si="4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782</v>
      </c>
      <c r="D24" s="31" t="s">
        <v>77</v>
      </c>
      <c r="E24" s="32" t="s">
        <v>101</v>
      </c>
      <c r="F24" s="33" t="s">
        <v>783</v>
      </c>
      <c r="G24" s="30" t="s">
        <v>765</v>
      </c>
      <c r="H24" s="34" t="s">
        <v>28</v>
      </c>
      <c r="I24" s="34">
        <v>6.5</v>
      </c>
      <c r="J24" s="34" t="s">
        <v>28</v>
      </c>
      <c r="K24" s="34">
        <v>5.5</v>
      </c>
      <c r="L24" s="42"/>
      <c r="M24" s="42"/>
      <c r="N24" s="42"/>
      <c r="O24" s="131"/>
      <c r="P24" s="36" t="s">
        <v>2324</v>
      </c>
      <c r="Q24" s="37">
        <f t="shared" si="0"/>
        <v>1.9</v>
      </c>
      <c r="R24" s="38" t="str">
        <f t="shared" si="1"/>
        <v>F</v>
      </c>
      <c r="S24" s="39" t="str">
        <f t="shared" si="2"/>
        <v>Kém</v>
      </c>
      <c r="T24" s="40" t="s">
        <v>2325</v>
      </c>
      <c r="U24" s="41" t="s">
        <v>1809</v>
      </c>
      <c r="V24" s="3"/>
      <c r="W24" s="28"/>
      <c r="X24" s="79" t="str">
        <f t="shared" si="4"/>
        <v>Học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784</v>
      </c>
      <c r="D25" s="31" t="s">
        <v>785</v>
      </c>
      <c r="E25" s="32" t="s">
        <v>101</v>
      </c>
      <c r="F25" s="33" t="s">
        <v>786</v>
      </c>
      <c r="G25" s="30" t="s">
        <v>63</v>
      </c>
      <c r="H25" s="34" t="s">
        <v>28</v>
      </c>
      <c r="I25" s="34">
        <v>10</v>
      </c>
      <c r="J25" s="34" t="s">
        <v>28</v>
      </c>
      <c r="K25" s="34">
        <v>10</v>
      </c>
      <c r="L25" s="42"/>
      <c r="M25" s="42"/>
      <c r="N25" s="42"/>
      <c r="O25" s="131"/>
      <c r="P25" s="36">
        <v>7.5</v>
      </c>
      <c r="Q25" s="37">
        <f t="shared" si="0"/>
        <v>8.3000000000000007</v>
      </c>
      <c r="R25" s="38" t="str">
        <f t="shared" si="1"/>
        <v>B+</v>
      </c>
      <c r="S25" s="39" t="str">
        <f t="shared" si="2"/>
        <v>Khá</v>
      </c>
      <c r="T25" s="40" t="str">
        <f t="shared" ref="T25:T51" si="5">+IF(OR($H25=0,$I25=0,$J25=0,$K25=0),"Không đủ ĐKDT","")</f>
        <v/>
      </c>
      <c r="U25" s="41" t="s">
        <v>1809</v>
      </c>
      <c r="V25" s="3"/>
      <c r="W25" s="28"/>
      <c r="X25" s="79" t="str">
        <f t="shared" si="4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787</v>
      </c>
      <c r="D26" s="31" t="s">
        <v>788</v>
      </c>
      <c r="E26" s="32" t="s">
        <v>101</v>
      </c>
      <c r="F26" s="33" t="s">
        <v>789</v>
      </c>
      <c r="G26" s="30" t="s">
        <v>80</v>
      </c>
      <c r="H26" s="34" t="s">
        <v>28</v>
      </c>
      <c r="I26" s="34">
        <v>0</v>
      </c>
      <c r="J26" s="34" t="s">
        <v>28</v>
      </c>
      <c r="K26" s="34">
        <v>0</v>
      </c>
      <c r="L26" s="42"/>
      <c r="M26" s="42"/>
      <c r="N26" s="42"/>
      <c r="O26" s="131"/>
      <c r="P26" s="36" t="s">
        <v>2326</v>
      </c>
      <c r="Q26" s="37">
        <f t="shared" si="0"/>
        <v>0</v>
      </c>
      <c r="R26" s="38" t="str">
        <f t="shared" si="1"/>
        <v>F</v>
      </c>
      <c r="S26" s="39" t="str">
        <f t="shared" si="2"/>
        <v>Kém</v>
      </c>
      <c r="T26" s="40" t="str">
        <f t="shared" si="5"/>
        <v>Không đủ ĐKDT</v>
      </c>
      <c r="U26" s="41" t="s">
        <v>1809</v>
      </c>
      <c r="V26" s="3"/>
      <c r="W26" s="28"/>
      <c r="X26" s="79" t="str">
        <f t="shared" si="4"/>
        <v>Học lại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790</v>
      </c>
      <c r="D27" s="31" t="s">
        <v>57</v>
      </c>
      <c r="E27" s="32" t="s">
        <v>391</v>
      </c>
      <c r="F27" s="33" t="s">
        <v>791</v>
      </c>
      <c r="G27" s="30" t="s">
        <v>272</v>
      </c>
      <c r="H27" s="34" t="s">
        <v>28</v>
      </c>
      <c r="I27" s="34">
        <v>7</v>
      </c>
      <c r="J27" s="34" t="s">
        <v>28</v>
      </c>
      <c r="K27" s="34">
        <v>7</v>
      </c>
      <c r="L27" s="42"/>
      <c r="M27" s="42"/>
      <c r="N27" s="42"/>
      <c r="O27" s="131"/>
      <c r="P27" s="36">
        <v>4</v>
      </c>
      <c r="Q27" s="37">
        <f t="shared" si="0"/>
        <v>4.9000000000000004</v>
      </c>
      <c r="R27" s="38" t="str">
        <f t="shared" si="1"/>
        <v>D</v>
      </c>
      <c r="S27" s="39" t="str">
        <f t="shared" si="2"/>
        <v>Trung bình yếu</v>
      </c>
      <c r="T27" s="40" t="str">
        <f t="shared" si="5"/>
        <v/>
      </c>
      <c r="U27" s="41" t="s">
        <v>1809</v>
      </c>
      <c r="V27" s="3"/>
      <c r="W27" s="28"/>
      <c r="X27" s="79" t="str">
        <f t="shared" si="4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792</v>
      </c>
      <c r="D28" s="31" t="s">
        <v>793</v>
      </c>
      <c r="E28" s="32" t="s">
        <v>108</v>
      </c>
      <c r="F28" s="33" t="s">
        <v>794</v>
      </c>
      <c r="G28" s="30" t="s">
        <v>63</v>
      </c>
      <c r="H28" s="34" t="s">
        <v>28</v>
      </c>
      <c r="I28" s="34">
        <v>7</v>
      </c>
      <c r="J28" s="34" t="s">
        <v>28</v>
      </c>
      <c r="K28" s="34">
        <v>7</v>
      </c>
      <c r="L28" s="42"/>
      <c r="M28" s="42"/>
      <c r="N28" s="42"/>
      <c r="O28" s="131"/>
      <c r="P28" s="36">
        <v>8.5</v>
      </c>
      <c r="Q28" s="37">
        <f t="shared" si="0"/>
        <v>8.1</v>
      </c>
      <c r="R28" s="38" t="str">
        <f t="shared" si="1"/>
        <v>B+</v>
      </c>
      <c r="S28" s="39" t="str">
        <f t="shared" si="2"/>
        <v>Khá</v>
      </c>
      <c r="T28" s="40" t="str">
        <f t="shared" si="5"/>
        <v/>
      </c>
      <c r="U28" s="41" t="s">
        <v>1809</v>
      </c>
      <c r="V28" s="3"/>
      <c r="W28" s="28"/>
      <c r="X28" s="79" t="str">
        <f t="shared" si="4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795</v>
      </c>
      <c r="D29" s="31" t="s">
        <v>796</v>
      </c>
      <c r="E29" s="32" t="s">
        <v>130</v>
      </c>
      <c r="F29" s="33" t="s">
        <v>797</v>
      </c>
      <c r="G29" s="30" t="s">
        <v>569</v>
      </c>
      <c r="H29" s="34" t="s">
        <v>28</v>
      </c>
      <c r="I29" s="34">
        <v>8.5</v>
      </c>
      <c r="J29" s="34" t="s">
        <v>28</v>
      </c>
      <c r="K29" s="34">
        <v>10</v>
      </c>
      <c r="L29" s="42"/>
      <c r="M29" s="42"/>
      <c r="N29" s="42"/>
      <c r="O29" s="131"/>
      <c r="P29" s="36">
        <v>2.5</v>
      </c>
      <c r="Q29" s="37">
        <f t="shared" si="0"/>
        <v>4.5</v>
      </c>
      <c r="R29" s="38" t="str">
        <f t="shared" si="1"/>
        <v>D</v>
      </c>
      <c r="S29" s="39" t="str">
        <f t="shared" si="2"/>
        <v>Trung bình yếu</v>
      </c>
      <c r="T29" s="40" t="str">
        <f t="shared" si="5"/>
        <v/>
      </c>
      <c r="U29" s="41" t="s">
        <v>1809</v>
      </c>
      <c r="V29" s="3"/>
      <c r="W29" s="28"/>
      <c r="X29" s="79" t="str">
        <f t="shared" si="4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798</v>
      </c>
      <c r="D30" s="31" t="s">
        <v>799</v>
      </c>
      <c r="E30" s="32" t="s">
        <v>800</v>
      </c>
      <c r="F30" s="33" t="s">
        <v>801</v>
      </c>
      <c r="G30" s="30" t="s">
        <v>72</v>
      </c>
      <c r="H30" s="34" t="s">
        <v>28</v>
      </c>
      <c r="I30" s="34">
        <v>6.5</v>
      </c>
      <c r="J30" s="34" t="s">
        <v>28</v>
      </c>
      <c r="K30" s="34">
        <v>7</v>
      </c>
      <c r="L30" s="42"/>
      <c r="M30" s="42"/>
      <c r="N30" s="42"/>
      <c r="O30" s="131"/>
      <c r="P30" s="36">
        <v>3.5</v>
      </c>
      <c r="Q30" s="37">
        <f t="shared" si="0"/>
        <v>4.5</v>
      </c>
      <c r="R30" s="38" t="str">
        <f t="shared" si="1"/>
        <v>D</v>
      </c>
      <c r="S30" s="39" t="str">
        <f t="shared" si="2"/>
        <v>Trung bình yếu</v>
      </c>
      <c r="T30" s="40" t="str">
        <f t="shared" si="5"/>
        <v/>
      </c>
      <c r="U30" s="41" t="s">
        <v>1809</v>
      </c>
      <c r="V30" s="3"/>
      <c r="W30" s="28"/>
      <c r="X30" s="79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802</v>
      </c>
      <c r="D31" s="31" t="s">
        <v>409</v>
      </c>
      <c r="E31" s="32" t="s">
        <v>582</v>
      </c>
      <c r="F31" s="33" t="s">
        <v>803</v>
      </c>
      <c r="G31" s="30" t="s">
        <v>765</v>
      </c>
      <c r="H31" s="34" t="s">
        <v>28</v>
      </c>
      <c r="I31" s="34">
        <v>9</v>
      </c>
      <c r="J31" s="34" t="s">
        <v>28</v>
      </c>
      <c r="K31" s="34">
        <v>6.5</v>
      </c>
      <c r="L31" s="42"/>
      <c r="M31" s="42"/>
      <c r="N31" s="42"/>
      <c r="O31" s="131"/>
      <c r="P31" s="36">
        <v>3</v>
      </c>
      <c r="Q31" s="37">
        <f t="shared" si="0"/>
        <v>4.5999999999999996</v>
      </c>
      <c r="R31" s="38" t="str">
        <f t="shared" si="1"/>
        <v>D</v>
      </c>
      <c r="S31" s="39" t="str">
        <f t="shared" si="2"/>
        <v>Trung bình yếu</v>
      </c>
      <c r="T31" s="40" t="str">
        <f t="shared" si="5"/>
        <v/>
      </c>
      <c r="U31" s="41" t="s">
        <v>1809</v>
      </c>
      <c r="V31" s="3"/>
      <c r="W31" s="28"/>
      <c r="X31" s="79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804</v>
      </c>
      <c r="D32" s="31" t="s">
        <v>805</v>
      </c>
      <c r="E32" s="32" t="s">
        <v>582</v>
      </c>
      <c r="F32" s="33" t="s">
        <v>806</v>
      </c>
      <c r="G32" s="30" t="s">
        <v>110</v>
      </c>
      <c r="H32" s="34" t="s">
        <v>28</v>
      </c>
      <c r="I32" s="34">
        <v>6.5</v>
      </c>
      <c r="J32" s="34" t="s">
        <v>28</v>
      </c>
      <c r="K32" s="34">
        <v>5.5</v>
      </c>
      <c r="L32" s="42"/>
      <c r="M32" s="42"/>
      <c r="N32" s="42"/>
      <c r="O32" s="131"/>
      <c r="P32" s="36">
        <v>4</v>
      </c>
      <c r="Q32" s="37">
        <f t="shared" si="0"/>
        <v>4.7</v>
      </c>
      <c r="R32" s="38" t="str">
        <f t="shared" si="1"/>
        <v>D</v>
      </c>
      <c r="S32" s="39" t="str">
        <f t="shared" si="2"/>
        <v>Trung bình yếu</v>
      </c>
      <c r="T32" s="40" t="str">
        <f t="shared" si="5"/>
        <v/>
      </c>
      <c r="U32" s="41" t="s">
        <v>1809</v>
      </c>
      <c r="V32" s="3"/>
      <c r="W32" s="28"/>
      <c r="X32" s="79" t="str">
        <f t="shared" si="4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807</v>
      </c>
      <c r="D33" s="31" t="s">
        <v>808</v>
      </c>
      <c r="E33" s="32" t="s">
        <v>582</v>
      </c>
      <c r="F33" s="33" t="s">
        <v>206</v>
      </c>
      <c r="G33" s="30" t="s">
        <v>67</v>
      </c>
      <c r="H33" s="34" t="s">
        <v>28</v>
      </c>
      <c r="I33" s="34">
        <v>6.5</v>
      </c>
      <c r="J33" s="34" t="s">
        <v>28</v>
      </c>
      <c r="K33" s="34">
        <v>7.5</v>
      </c>
      <c r="L33" s="42"/>
      <c r="M33" s="42"/>
      <c r="N33" s="42"/>
      <c r="O33" s="131"/>
      <c r="P33" s="36">
        <v>3</v>
      </c>
      <c r="Q33" s="37">
        <f t="shared" si="0"/>
        <v>4.2</v>
      </c>
      <c r="R33" s="38" t="str">
        <f t="shared" si="1"/>
        <v>D</v>
      </c>
      <c r="S33" s="39" t="str">
        <f t="shared" si="2"/>
        <v>Trung bình yếu</v>
      </c>
      <c r="T33" s="40" t="str">
        <f t="shared" si="5"/>
        <v/>
      </c>
      <c r="U33" s="41" t="s">
        <v>1809</v>
      </c>
      <c r="V33" s="3"/>
      <c r="W33" s="28"/>
      <c r="X33" s="79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809</v>
      </c>
      <c r="D34" s="31" t="s">
        <v>810</v>
      </c>
      <c r="E34" s="32" t="s">
        <v>138</v>
      </c>
      <c r="F34" s="33" t="s">
        <v>811</v>
      </c>
      <c r="G34" s="30" t="s">
        <v>276</v>
      </c>
      <c r="H34" s="34" t="s">
        <v>28</v>
      </c>
      <c r="I34" s="34">
        <v>0</v>
      </c>
      <c r="J34" s="34" t="s">
        <v>28</v>
      </c>
      <c r="K34" s="34">
        <v>0</v>
      </c>
      <c r="L34" s="42"/>
      <c r="M34" s="42"/>
      <c r="N34" s="42"/>
      <c r="O34" s="131"/>
      <c r="P34" s="36" t="s">
        <v>2326</v>
      </c>
      <c r="Q34" s="37">
        <f t="shared" si="0"/>
        <v>0</v>
      </c>
      <c r="R34" s="38" t="str">
        <f t="shared" si="1"/>
        <v>F</v>
      </c>
      <c r="S34" s="39" t="str">
        <f t="shared" si="2"/>
        <v>Kém</v>
      </c>
      <c r="T34" s="40" t="str">
        <f t="shared" si="5"/>
        <v>Không đủ ĐKDT</v>
      </c>
      <c r="U34" s="41" t="s">
        <v>1809</v>
      </c>
      <c r="V34" s="3"/>
      <c r="W34" s="28"/>
      <c r="X34" s="79" t="str">
        <f t="shared" si="4"/>
        <v>Học lại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812</v>
      </c>
      <c r="D35" s="31" t="s">
        <v>77</v>
      </c>
      <c r="E35" s="32" t="s">
        <v>138</v>
      </c>
      <c r="F35" s="33" t="s">
        <v>813</v>
      </c>
      <c r="G35" s="30" t="s">
        <v>98</v>
      </c>
      <c r="H35" s="34" t="s">
        <v>28</v>
      </c>
      <c r="I35" s="34">
        <v>10</v>
      </c>
      <c r="J35" s="34" t="s">
        <v>28</v>
      </c>
      <c r="K35" s="34">
        <v>7.5</v>
      </c>
      <c r="L35" s="42"/>
      <c r="M35" s="42"/>
      <c r="N35" s="42"/>
      <c r="O35" s="131"/>
      <c r="P35" s="36">
        <v>7</v>
      </c>
      <c r="Q35" s="37">
        <f t="shared" si="0"/>
        <v>7.7</v>
      </c>
      <c r="R35" s="38" t="str">
        <f t="shared" si="1"/>
        <v>B</v>
      </c>
      <c r="S35" s="39" t="str">
        <f t="shared" si="2"/>
        <v>Khá</v>
      </c>
      <c r="T35" s="40" t="str">
        <f t="shared" si="5"/>
        <v/>
      </c>
      <c r="U35" s="41" t="s">
        <v>1809</v>
      </c>
      <c r="V35" s="3"/>
      <c r="W35" s="28"/>
      <c r="X35" s="79" t="str">
        <f t="shared" si="4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814</v>
      </c>
      <c r="D36" s="31" t="s">
        <v>144</v>
      </c>
      <c r="E36" s="32" t="s">
        <v>138</v>
      </c>
      <c r="F36" s="33" t="s">
        <v>815</v>
      </c>
      <c r="G36" s="30" t="s">
        <v>153</v>
      </c>
      <c r="H36" s="34" t="s">
        <v>28</v>
      </c>
      <c r="I36" s="34">
        <v>8</v>
      </c>
      <c r="J36" s="34" t="s">
        <v>28</v>
      </c>
      <c r="K36" s="34">
        <v>8.5</v>
      </c>
      <c r="L36" s="42"/>
      <c r="M36" s="42"/>
      <c r="N36" s="42"/>
      <c r="O36" s="131"/>
      <c r="P36" s="36">
        <v>5</v>
      </c>
      <c r="Q36" s="37">
        <f t="shared" si="0"/>
        <v>6</v>
      </c>
      <c r="R36" s="38" t="str">
        <f t="shared" si="1"/>
        <v>C</v>
      </c>
      <c r="S36" s="39" t="str">
        <f t="shared" si="2"/>
        <v>Trung bình</v>
      </c>
      <c r="T36" s="40" t="str">
        <f t="shared" si="5"/>
        <v/>
      </c>
      <c r="U36" s="41" t="s">
        <v>1809</v>
      </c>
      <c r="V36" s="3"/>
      <c r="W36" s="28"/>
      <c r="X36" s="79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816</v>
      </c>
      <c r="D37" s="31" t="s">
        <v>817</v>
      </c>
      <c r="E37" s="32" t="s">
        <v>818</v>
      </c>
      <c r="F37" s="33" t="s">
        <v>811</v>
      </c>
      <c r="G37" s="30" t="s">
        <v>105</v>
      </c>
      <c r="H37" s="34" t="s">
        <v>28</v>
      </c>
      <c r="I37" s="34">
        <v>8.5</v>
      </c>
      <c r="J37" s="34" t="s">
        <v>28</v>
      </c>
      <c r="K37" s="34">
        <v>7.5</v>
      </c>
      <c r="L37" s="42"/>
      <c r="M37" s="42"/>
      <c r="N37" s="42"/>
      <c r="O37" s="131"/>
      <c r="P37" s="36">
        <v>6</v>
      </c>
      <c r="Q37" s="37">
        <f t="shared" si="0"/>
        <v>6.7</v>
      </c>
      <c r="R37" s="38" t="str">
        <f t="shared" si="1"/>
        <v>C+</v>
      </c>
      <c r="S37" s="39" t="str">
        <f t="shared" si="2"/>
        <v>Trung bình</v>
      </c>
      <c r="T37" s="40" t="str">
        <f t="shared" si="5"/>
        <v/>
      </c>
      <c r="U37" s="41" t="s">
        <v>1809</v>
      </c>
      <c r="V37" s="3"/>
      <c r="W37" s="28"/>
      <c r="X37" s="79" t="str">
        <f t="shared" si="4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819</v>
      </c>
      <c r="D38" s="31" t="s">
        <v>820</v>
      </c>
      <c r="E38" s="32" t="s">
        <v>821</v>
      </c>
      <c r="F38" s="33" t="s">
        <v>822</v>
      </c>
      <c r="G38" s="30" t="s">
        <v>287</v>
      </c>
      <c r="H38" s="34" t="s">
        <v>28</v>
      </c>
      <c r="I38" s="34">
        <v>6.5</v>
      </c>
      <c r="J38" s="34" t="s">
        <v>28</v>
      </c>
      <c r="K38" s="34">
        <v>7</v>
      </c>
      <c r="L38" s="42"/>
      <c r="M38" s="42"/>
      <c r="N38" s="42"/>
      <c r="O38" s="131"/>
      <c r="P38" s="36">
        <v>3</v>
      </c>
      <c r="Q38" s="37">
        <f t="shared" si="0"/>
        <v>4.0999999999999996</v>
      </c>
      <c r="R38" s="38" t="str">
        <f t="shared" si="1"/>
        <v>D</v>
      </c>
      <c r="S38" s="39" t="str">
        <f t="shared" si="2"/>
        <v>Trung bình yếu</v>
      </c>
      <c r="T38" s="40" t="str">
        <f t="shared" si="5"/>
        <v/>
      </c>
      <c r="U38" s="41" t="s">
        <v>1809</v>
      </c>
      <c r="V38" s="3"/>
      <c r="W38" s="28"/>
      <c r="X38" s="79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823</v>
      </c>
      <c r="D39" s="31" t="s">
        <v>824</v>
      </c>
      <c r="E39" s="32" t="s">
        <v>425</v>
      </c>
      <c r="F39" s="33" t="s">
        <v>206</v>
      </c>
      <c r="G39" s="30" t="s">
        <v>59</v>
      </c>
      <c r="H39" s="34" t="s">
        <v>28</v>
      </c>
      <c r="I39" s="34">
        <v>0</v>
      </c>
      <c r="J39" s="34" t="s">
        <v>28</v>
      </c>
      <c r="K39" s="34">
        <v>0</v>
      </c>
      <c r="L39" s="42"/>
      <c r="M39" s="42"/>
      <c r="N39" s="42"/>
      <c r="O39" s="131"/>
      <c r="P39" s="36" t="s">
        <v>2326</v>
      </c>
      <c r="Q39" s="37">
        <f t="shared" si="0"/>
        <v>0</v>
      </c>
      <c r="R39" s="38" t="str">
        <f t="shared" si="1"/>
        <v>F</v>
      </c>
      <c r="S39" s="39" t="str">
        <f t="shared" si="2"/>
        <v>Kém</v>
      </c>
      <c r="T39" s="40" t="str">
        <f t="shared" si="5"/>
        <v>Không đủ ĐKDT</v>
      </c>
      <c r="U39" s="41" t="s">
        <v>1809</v>
      </c>
      <c r="V39" s="3"/>
      <c r="W39" s="28"/>
      <c r="X39" s="79" t="str">
        <f t="shared" si="4"/>
        <v>Học lại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825</v>
      </c>
      <c r="D40" s="31" t="s">
        <v>826</v>
      </c>
      <c r="E40" s="32" t="s">
        <v>827</v>
      </c>
      <c r="F40" s="33" t="s">
        <v>828</v>
      </c>
      <c r="G40" s="30" t="s">
        <v>287</v>
      </c>
      <c r="H40" s="34" t="s">
        <v>28</v>
      </c>
      <c r="I40" s="34">
        <v>9</v>
      </c>
      <c r="J40" s="34" t="s">
        <v>28</v>
      </c>
      <c r="K40" s="34">
        <v>9</v>
      </c>
      <c r="L40" s="42"/>
      <c r="M40" s="42"/>
      <c r="N40" s="42"/>
      <c r="O40" s="131"/>
      <c r="P40" s="36">
        <v>8.5</v>
      </c>
      <c r="Q40" s="37">
        <f t="shared" si="0"/>
        <v>8.6999999999999993</v>
      </c>
      <c r="R40" s="38" t="str">
        <f t="shared" si="1"/>
        <v>A</v>
      </c>
      <c r="S40" s="39" t="str">
        <f t="shared" si="2"/>
        <v>Giỏi</v>
      </c>
      <c r="T40" s="40" t="str">
        <f t="shared" si="5"/>
        <v/>
      </c>
      <c r="U40" s="41" t="s">
        <v>1809</v>
      </c>
      <c r="V40" s="3"/>
      <c r="W40" s="28"/>
      <c r="X40" s="79" t="str">
        <f t="shared" si="4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829</v>
      </c>
      <c r="D41" s="31" t="s">
        <v>381</v>
      </c>
      <c r="E41" s="32" t="s">
        <v>151</v>
      </c>
      <c r="F41" s="33" t="s">
        <v>145</v>
      </c>
      <c r="G41" s="30" t="s">
        <v>72</v>
      </c>
      <c r="H41" s="34" t="s">
        <v>28</v>
      </c>
      <c r="I41" s="34">
        <v>10</v>
      </c>
      <c r="J41" s="34" t="s">
        <v>28</v>
      </c>
      <c r="K41" s="34">
        <v>5</v>
      </c>
      <c r="L41" s="42"/>
      <c r="M41" s="42"/>
      <c r="N41" s="42"/>
      <c r="O41" s="131"/>
      <c r="P41" s="36">
        <v>9.5</v>
      </c>
      <c r="Q41" s="37">
        <f t="shared" si="0"/>
        <v>9.1999999999999993</v>
      </c>
      <c r="R41" s="38" t="str">
        <f t="shared" si="1"/>
        <v>A+</v>
      </c>
      <c r="S41" s="39" t="str">
        <f t="shared" si="2"/>
        <v>Giỏi</v>
      </c>
      <c r="T41" s="40" t="str">
        <f t="shared" si="5"/>
        <v/>
      </c>
      <c r="U41" s="41" t="s">
        <v>1809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830</v>
      </c>
      <c r="D42" s="31" t="s">
        <v>137</v>
      </c>
      <c r="E42" s="32" t="s">
        <v>434</v>
      </c>
      <c r="F42" s="33" t="s">
        <v>109</v>
      </c>
      <c r="G42" s="30" t="s">
        <v>72</v>
      </c>
      <c r="H42" s="34" t="s">
        <v>28</v>
      </c>
      <c r="I42" s="34">
        <v>8.5</v>
      </c>
      <c r="J42" s="34" t="s">
        <v>28</v>
      </c>
      <c r="K42" s="34">
        <v>7.5</v>
      </c>
      <c r="L42" s="42"/>
      <c r="M42" s="42"/>
      <c r="N42" s="42"/>
      <c r="O42" s="131"/>
      <c r="P42" s="36">
        <v>3.5</v>
      </c>
      <c r="Q42" s="37">
        <f t="shared" ref="Q42:Q73" si="6">ROUND(SUMPRODUCT(H42:P42,$H$9:$P$9)/100,1)</f>
        <v>4.9000000000000004</v>
      </c>
      <c r="R42" s="38" t="str">
        <f t="shared" ref="R42:R77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9" t="str">
        <f t="shared" ref="S42:S77" si="8">IF($Q42&lt;4,"Kém",IF(AND($Q42&gt;=4,$Q42&lt;=5.4),"Trung bình yếu",IF(AND($Q42&gt;=5.5,$Q42&lt;=6.9),"Trung bình",IF(AND($Q42&gt;=7,$Q42&lt;=8.4),"Khá",IF(AND($Q42&gt;=8.5,$Q42&lt;=10),"Giỏi","")))))</f>
        <v>Trung bình yếu</v>
      </c>
      <c r="T42" s="40" t="str">
        <f t="shared" si="5"/>
        <v/>
      </c>
      <c r="U42" s="41" t="s">
        <v>1809</v>
      </c>
      <c r="V42" s="3"/>
      <c r="W42" s="28"/>
      <c r="X42" s="79" t="str">
        <f t="shared" ref="X42:X77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831</v>
      </c>
      <c r="D43" s="31" t="s">
        <v>832</v>
      </c>
      <c r="E43" s="32" t="s">
        <v>434</v>
      </c>
      <c r="F43" s="33" t="s">
        <v>833</v>
      </c>
      <c r="G43" s="30" t="s">
        <v>72</v>
      </c>
      <c r="H43" s="34" t="s">
        <v>28</v>
      </c>
      <c r="I43" s="34">
        <v>6.5</v>
      </c>
      <c r="J43" s="34" t="s">
        <v>28</v>
      </c>
      <c r="K43" s="34">
        <v>5.5</v>
      </c>
      <c r="L43" s="42"/>
      <c r="M43" s="42"/>
      <c r="N43" s="42"/>
      <c r="O43" s="131"/>
      <c r="P43" s="36">
        <v>5</v>
      </c>
      <c r="Q43" s="37">
        <f t="shared" si="6"/>
        <v>5.4</v>
      </c>
      <c r="R43" s="38" t="str">
        <f t="shared" si="7"/>
        <v>D+</v>
      </c>
      <c r="S43" s="39" t="str">
        <f t="shared" si="8"/>
        <v>Trung bình yếu</v>
      </c>
      <c r="T43" s="40" t="str">
        <f t="shared" si="5"/>
        <v/>
      </c>
      <c r="U43" s="41" t="s">
        <v>1809</v>
      </c>
      <c r="V43" s="3"/>
      <c r="W43" s="28"/>
      <c r="X43" s="79" t="str">
        <f t="shared" si="9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834</v>
      </c>
      <c r="D44" s="31" t="s">
        <v>835</v>
      </c>
      <c r="E44" s="32" t="s">
        <v>434</v>
      </c>
      <c r="F44" s="33" t="s">
        <v>836</v>
      </c>
      <c r="G44" s="30" t="s">
        <v>272</v>
      </c>
      <c r="H44" s="34" t="s">
        <v>28</v>
      </c>
      <c r="I44" s="34">
        <v>5.5</v>
      </c>
      <c r="J44" s="34" t="s">
        <v>28</v>
      </c>
      <c r="K44" s="34">
        <v>7</v>
      </c>
      <c r="L44" s="42"/>
      <c r="M44" s="42"/>
      <c r="N44" s="42"/>
      <c r="O44" s="131"/>
      <c r="P44" s="36">
        <v>6.5</v>
      </c>
      <c r="Q44" s="37">
        <f t="shared" si="6"/>
        <v>6.4</v>
      </c>
      <c r="R44" s="38" t="str">
        <f t="shared" si="7"/>
        <v>C</v>
      </c>
      <c r="S44" s="39" t="str">
        <f t="shared" si="8"/>
        <v>Trung bình</v>
      </c>
      <c r="T44" s="40" t="str">
        <f t="shared" si="5"/>
        <v/>
      </c>
      <c r="U44" s="41" t="s">
        <v>1803</v>
      </c>
      <c r="V44" s="3"/>
      <c r="W44" s="28"/>
      <c r="X44" s="79" t="str">
        <f t="shared" si="9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837</v>
      </c>
      <c r="D45" s="31" t="s">
        <v>838</v>
      </c>
      <c r="E45" s="32" t="s">
        <v>167</v>
      </c>
      <c r="F45" s="33" t="s">
        <v>75</v>
      </c>
      <c r="G45" s="30" t="s">
        <v>59</v>
      </c>
      <c r="H45" s="34" t="s">
        <v>28</v>
      </c>
      <c r="I45" s="34">
        <v>6.5</v>
      </c>
      <c r="J45" s="34" t="s">
        <v>28</v>
      </c>
      <c r="K45" s="34">
        <v>6.5</v>
      </c>
      <c r="L45" s="42"/>
      <c r="M45" s="42"/>
      <c r="N45" s="42"/>
      <c r="O45" s="131"/>
      <c r="P45" s="36">
        <v>2.5</v>
      </c>
      <c r="Q45" s="37">
        <f t="shared" si="6"/>
        <v>3.7</v>
      </c>
      <c r="R45" s="38" t="str">
        <f t="shared" si="7"/>
        <v>F</v>
      </c>
      <c r="S45" s="39" t="str">
        <f t="shared" si="8"/>
        <v>Kém</v>
      </c>
      <c r="T45" s="40" t="str">
        <f t="shared" si="5"/>
        <v/>
      </c>
      <c r="U45" s="41" t="s">
        <v>1803</v>
      </c>
      <c r="V45" s="3"/>
      <c r="W45" s="28"/>
      <c r="X45" s="79" t="str">
        <f t="shared" si="9"/>
        <v>Học lại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839</v>
      </c>
      <c r="D46" s="31" t="s">
        <v>840</v>
      </c>
      <c r="E46" s="32" t="s">
        <v>171</v>
      </c>
      <c r="F46" s="33" t="s">
        <v>841</v>
      </c>
      <c r="G46" s="30" t="s">
        <v>749</v>
      </c>
      <c r="H46" s="34" t="s">
        <v>28</v>
      </c>
      <c r="I46" s="34">
        <v>5.5</v>
      </c>
      <c r="J46" s="34" t="s">
        <v>28</v>
      </c>
      <c r="K46" s="34">
        <v>5</v>
      </c>
      <c r="L46" s="42"/>
      <c r="M46" s="42"/>
      <c r="N46" s="42"/>
      <c r="O46" s="131"/>
      <c r="P46" s="36">
        <v>1.5</v>
      </c>
      <c r="Q46" s="37">
        <f t="shared" si="6"/>
        <v>2.7</v>
      </c>
      <c r="R46" s="38" t="str">
        <f t="shared" si="7"/>
        <v>F</v>
      </c>
      <c r="S46" s="39" t="str">
        <f t="shared" si="8"/>
        <v>Kém</v>
      </c>
      <c r="T46" s="40" t="str">
        <f t="shared" si="5"/>
        <v/>
      </c>
      <c r="U46" s="41" t="s">
        <v>1803</v>
      </c>
      <c r="V46" s="3"/>
      <c r="W46" s="28"/>
      <c r="X46" s="79" t="str">
        <f t="shared" si="9"/>
        <v>Học lại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842</v>
      </c>
      <c r="D47" s="31" t="s">
        <v>418</v>
      </c>
      <c r="E47" s="32" t="s">
        <v>171</v>
      </c>
      <c r="F47" s="33" t="s">
        <v>843</v>
      </c>
      <c r="G47" s="30" t="s">
        <v>98</v>
      </c>
      <c r="H47" s="34" t="s">
        <v>28</v>
      </c>
      <c r="I47" s="34">
        <v>6.5</v>
      </c>
      <c r="J47" s="34" t="s">
        <v>28</v>
      </c>
      <c r="K47" s="34">
        <v>6.5</v>
      </c>
      <c r="L47" s="42"/>
      <c r="M47" s="42"/>
      <c r="N47" s="42"/>
      <c r="O47" s="131"/>
      <c r="P47" s="36">
        <v>1</v>
      </c>
      <c r="Q47" s="37">
        <f t="shared" si="6"/>
        <v>2.7</v>
      </c>
      <c r="R47" s="38" t="str">
        <f t="shared" si="7"/>
        <v>F</v>
      </c>
      <c r="S47" s="39" t="str">
        <f t="shared" si="8"/>
        <v>Kém</v>
      </c>
      <c r="T47" s="40" t="str">
        <f t="shared" si="5"/>
        <v/>
      </c>
      <c r="U47" s="41" t="s">
        <v>1803</v>
      </c>
      <c r="V47" s="3"/>
      <c r="W47" s="28"/>
      <c r="X47" s="79" t="str">
        <f t="shared" si="9"/>
        <v>Học lại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844</v>
      </c>
      <c r="D48" s="31" t="s">
        <v>845</v>
      </c>
      <c r="E48" s="32" t="s">
        <v>190</v>
      </c>
      <c r="F48" s="33" t="s">
        <v>176</v>
      </c>
      <c r="G48" s="30" t="s">
        <v>80</v>
      </c>
      <c r="H48" s="34" t="s">
        <v>28</v>
      </c>
      <c r="I48" s="34">
        <v>10</v>
      </c>
      <c r="J48" s="34" t="s">
        <v>28</v>
      </c>
      <c r="K48" s="34">
        <v>8.5</v>
      </c>
      <c r="L48" s="42"/>
      <c r="M48" s="42"/>
      <c r="N48" s="42"/>
      <c r="O48" s="131"/>
      <c r="P48" s="36">
        <v>9.5</v>
      </c>
      <c r="Q48" s="37">
        <f t="shared" si="6"/>
        <v>9.5</v>
      </c>
      <c r="R48" s="38" t="str">
        <f t="shared" si="7"/>
        <v>A+</v>
      </c>
      <c r="S48" s="39" t="str">
        <f t="shared" si="8"/>
        <v>Giỏi</v>
      </c>
      <c r="T48" s="40" t="str">
        <f t="shared" si="5"/>
        <v/>
      </c>
      <c r="U48" s="41" t="s">
        <v>1803</v>
      </c>
      <c r="V48" s="3"/>
      <c r="W48" s="28"/>
      <c r="X48" s="79" t="str">
        <f t="shared" si="9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846</v>
      </c>
      <c r="D49" s="31" t="s">
        <v>847</v>
      </c>
      <c r="E49" s="32" t="s">
        <v>190</v>
      </c>
      <c r="F49" s="33" t="s">
        <v>848</v>
      </c>
      <c r="G49" s="30" t="s">
        <v>72</v>
      </c>
      <c r="H49" s="34" t="s">
        <v>28</v>
      </c>
      <c r="I49" s="34">
        <v>9</v>
      </c>
      <c r="J49" s="34" t="s">
        <v>28</v>
      </c>
      <c r="K49" s="34">
        <v>8.5</v>
      </c>
      <c r="L49" s="42"/>
      <c r="M49" s="42"/>
      <c r="N49" s="42"/>
      <c r="O49" s="131"/>
      <c r="P49" s="36">
        <v>8.5</v>
      </c>
      <c r="Q49" s="37">
        <f t="shared" si="6"/>
        <v>8.6</v>
      </c>
      <c r="R49" s="38" t="str">
        <f t="shared" si="7"/>
        <v>A</v>
      </c>
      <c r="S49" s="39" t="str">
        <f t="shared" si="8"/>
        <v>Giỏi</v>
      </c>
      <c r="T49" s="40" t="str">
        <f t="shared" si="5"/>
        <v/>
      </c>
      <c r="U49" s="41" t="s">
        <v>1803</v>
      </c>
      <c r="V49" s="3"/>
      <c r="W49" s="28"/>
      <c r="X49" s="79" t="str">
        <f t="shared" si="9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849</v>
      </c>
      <c r="D50" s="31" t="s">
        <v>850</v>
      </c>
      <c r="E50" s="32" t="s">
        <v>194</v>
      </c>
      <c r="F50" s="33" t="s">
        <v>851</v>
      </c>
      <c r="G50" s="30" t="s">
        <v>105</v>
      </c>
      <c r="H50" s="34" t="s">
        <v>28</v>
      </c>
      <c r="I50" s="34">
        <v>6</v>
      </c>
      <c r="J50" s="34" t="s">
        <v>28</v>
      </c>
      <c r="K50" s="34">
        <v>6.5</v>
      </c>
      <c r="L50" s="42"/>
      <c r="M50" s="42"/>
      <c r="N50" s="42"/>
      <c r="O50" s="131"/>
      <c r="P50" s="36">
        <v>3</v>
      </c>
      <c r="Q50" s="37">
        <f t="shared" si="6"/>
        <v>4</v>
      </c>
      <c r="R50" s="38" t="str">
        <f t="shared" si="7"/>
        <v>D</v>
      </c>
      <c r="S50" s="39" t="str">
        <f t="shared" si="8"/>
        <v>Trung bình yếu</v>
      </c>
      <c r="T50" s="40" t="str">
        <f t="shared" si="5"/>
        <v/>
      </c>
      <c r="U50" s="41" t="s">
        <v>1803</v>
      </c>
      <c r="V50" s="3"/>
      <c r="W50" s="28"/>
      <c r="X50" s="79" t="str">
        <f t="shared" si="9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852</v>
      </c>
      <c r="D51" s="31" t="s">
        <v>235</v>
      </c>
      <c r="E51" s="32" t="s">
        <v>643</v>
      </c>
      <c r="F51" s="33" t="s">
        <v>543</v>
      </c>
      <c r="G51" s="30" t="s">
        <v>110</v>
      </c>
      <c r="H51" s="34" t="s">
        <v>28</v>
      </c>
      <c r="I51" s="34">
        <v>6.5</v>
      </c>
      <c r="J51" s="34" t="s">
        <v>28</v>
      </c>
      <c r="K51" s="34">
        <v>6.5</v>
      </c>
      <c r="L51" s="42"/>
      <c r="M51" s="42"/>
      <c r="N51" s="42"/>
      <c r="O51" s="131"/>
      <c r="P51" s="36">
        <v>1.5</v>
      </c>
      <c r="Q51" s="37">
        <f t="shared" si="6"/>
        <v>3</v>
      </c>
      <c r="R51" s="38" t="str">
        <f t="shared" si="7"/>
        <v>F</v>
      </c>
      <c r="S51" s="39" t="str">
        <f t="shared" si="8"/>
        <v>Kém</v>
      </c>
      <c r="T51" s="40" t="str">
        <f t="shared" si="5"/>
        <v/>
      </c>
      <c r="U51" s="41" t="s">
        <v>1803</v>
      </c>
      <c r="V51" s="3"/>
      <c r="W51" s="28"/>
      <c r="X51" s="79" t="str">
        <f t="shared" si="9"/>
        <v>Học lại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853</v>
      </c>
      <c r="D52" s="31" t="s">
        <v>77</v>
      </c>
      <c r="E52" s="32" t="s">
        <v>643</v>
      </c>
      <c r="F52" s="33" t="s">
        <v>854</v>
      </c>
      <c r="G52" s="30" t="s">
        <v>276</v>
      </c>
      <c r="H52" s="34" t="s">
        <v>28</v>
      </c>
      <c r="I52" s="34">
        <v>6.5</v>
      </c>
      <c r="J52" s="34" t="s">
        <v>28</v>
      </c>
      <c r="K52" s="34">
        <v>0.5</v>
      </c>
      <c r="L52" s="42"/>
      <c r="M52" s="42"/>
      <c r="N52" s="42"/>
      <c r="O52" s="131"/>
      <c r="P52" s="36" t="s">
        <v>2324</v>
      </c>
      <c r="Q52" s="37">
        <f t="shared" si="6"/>
        <v>1.4</v>
      </c>
      <c r="R52" s="38" t="str">
        <f t="shared" si="7"/>
        <v>F</v>
      </c>
      <c r="S52" s="39" t="str">
        <f t="shared" si="8"/>
        <v>Kém</v>
      </c>
      <c r="T52" s="40" t="s">
        <v>2325</v>
      </c>
      <c r="U52" s="41" t="s">
        <v>1803</v>
      </c>
      <c r="V52" s="3"/>
      <c r="W52" s="28"/>
      <c r="X52" s="79" t="str">
        <f t="shared" si="9"/>
        <v>Học lại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855</v>
      </c>
      <c r="D53" s="31" t="s">
        <v>856</v>
      </c>
      <c r="E53" s="32" t="s">
        <v>198</v>
      </c>
      <c r="F53" s="33" t="s">
        <v>191</v>
      </c>
      <c r="G53" s="30" t="s">
        <v>80</v>
      </c>
      <c r="H53" s="34" t="s">
        <v>28</v>
      </c>
      <c r="I53" s="34">
        <v>6.5</v>
      </c>
      <c r="J53" s="34" t="s">
        <v>28</v>
      </c>
      <c r="K53" s="34">
        <v>6.5</v>
      </c>
      <c r="L53" s="42"/>
      <c r="M53" s="42"/>
      <c r="N53" s="42"/>
      <c r="O53" s="131"/>
      <c r="P53" s="36">
        <v>2.5</v>
      </c>
      <c r="Q53" s="37">
        <f t="shared" si="6"/>
        <v>3.7</v>
      </c>
      <c r="R53" s="38" t="str">
        <f t="shared" si="7"/>
        <v>F</v>
      </c>
      <c r="S53" s="39" t="str">
        <f t="shared" si="8"/>
        <v>Kém</v>
      </c>
      <c r="T53" s="40" t="str">
        <f t="shared" ref="T53:T62" si="10">+IF(OR($H53=0,$I53=0,$J53=0,$K53=0),"Không đủ ĐKDT","")</f>
        <v/>
      </c>
      <c r="U53" s="41" t="s">
        <v>1803</v>
      </c>
      <c r="V53" s="3"/>
      <c r="W53" s="28"/>
      <c r="X53" s="79" t="str">
        <f t="shared" si="9"/>
        <v>Học lại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857</v>
      </c>
      <c r="D54" s="31" t="s">
        <v>858</v>
      </c>
      <c r="E54" s="32" t="s">
        <v>209</v>
      </c>
      <c r="F54" s="33" t="s">
        <v>859</v>
      </c>
      <c r="G54" s="30" t="s">
        <v>98</v>
      </c>
      <c r="H54" s="34" t="s">
        <v>28</v>
      </c>
      <c r="I54" s="34">
        <v>6</v>
      </c>
      <c r="J54" s="34" t="s">
        <v>28</v>
      </c>
      <c r="K54" s="34">
        <v>5.5</v>
      </c>
      <c r="L54" s="42"/>
      <c r="M54" s="42"/>
      <c r="N54" s="42"/>
      <c r="O54" s="131"/>
      <c r="P54" s="36">
        <v>3</v>
      </c>
      <c r="Q54" s="37">
        <f t="shared" si="6"/>
        <v>3.9</v>
      </c>
      <c r="R54" s="38" t="str">
        <f t="shared" si="7"/>
        <v>F</v>
      </c>
      <c r="S54" s="39" t="str">
        <f t="shared" si="8"/>
        <v>Kém</v>
      </c>
      <c r="T54" s="40" t="str">
        <f t="shared" si="10"/>
        <v/>
      </c>
      <c r="U54" s="41" t="s">
        <v>1803</v>
      </c>
      <c r="V54" s="3"/>
      <c r="W54" s="28"/>
      <c r="X54" s="79" t="str">
        <f t="shared" si="9"/>
        <v>Học lại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860</v>
      </c>
      <c r="D55" s="31" t="s">
        <v>861</v>
      </c>
      <c r="E55" s="32" t="s">
        <v>209</v>
      </c>
      <c r="F55" s="33" t="s">
        <v>862</v>
      </c>
      <c r="G55" s="30" t="s">
        <v>287</v>
      </c>
      <c r="H55" s="34" t="s">
        <v>28</v>
      </c>
      <c r="I55" s="34">
        <v>0</v>
      </c>
      <c r="J55" s="34" t="s">
        <v>28</v>
      </c>
      <c r="K55" s="34">
        <v>0</v>
      </c>
      <c r="L55" s="42"/>
      <c r="M55" s="42"/>
      <c r="N55" s="42"/>
      <c r="O55" s="131"/>
      <c r="P55" s="36" t="s">
        <v>2326</v>
      </c>
      <c r="Q55" s="37">
        <f t="shared" si="6"/>
        <v>0</v>
      </c>
      <c r="R55" s="38" t="str">
        <f t="shared" si="7"/>
        <v>F</v>
      </c>
      <c r="S55" s="39" t="str">
        <f t="shared" si="8"/>
        <v>Kém</v>
      </c>
      <c r="T55" s="40" t="str">
        <f t="shared" si="10"/>
        <v>Không đủ ĐKDT</v>
      </c>
      <c r="U55" s="41" t="s">
        <v>1803</v>
      </c>
      <c r="V55" s="3"/>
      <c r="W55" s="28"/>
      <c r="X55" s="79" t="str">
        <f t="shared" si="9"/>
        <v>Học lại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863</v>
      </c>
      <c r="D56" s="31" t="s">
        <v>864</v>
      </c>
      <c r="E56" s="32" t="s">
        <v>209</v>
      </c>
      <c r="F56" s="33" t="s">
        <v>435</v>
      </c>
      <c r="G56" s="30" t="s">
        <v>59</v>
      </c>
      <c r="H56" s="34" t="s">
        <v>28</v>
      </c>
      <c r="I56" s="34">
        <v>8</v>
      </c>
      <c r="J56" s="34" t="s">
        <v>28</v>
      </c>
      <c r="K56" s="34">
        <v>7</v>
      </c>
      <c r="L56" s="42"/>
      <c r="M56" s="42"/>
      <c r="N56" s="42"/>
      <c r="O56" s="131"/>
      <c r="P56" s="36">
        <v>5</v>
      </c>
      <c r="Q56" s="37">
        <f t="shared" si="6"/>
        <v>5.8</v>
      </c>
      <c r="R56" s="38" t="str">
        <f t="shared" si="7"/>
        <v>C</v>
      </c>
      <c r="S56" s="39" t="str">
        <f t="shared" si="8"/>
        <v>Trung bình</v>
      </c>
      <c r="T56" s="40" t="str">
        <f t="shared" si="10"/>
        <v/>
      </c>
      <c r="U56" s="41" t="s">
        <v>1803</v>
      </c>
      <c r="V56" s="3"/>
      <c r="W56" s="28"/>
      <c r="X56" s="79" t="str">
        <f t="shared" si="9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865</v>
      </c>
      <c r="D57" s="31" t="s">
        <v>359</v>
      </c>
      <c r="E57" s="32" t="s">
        <v>866</v>
      </c>
      <c r="F57" s="33" t="s">
        <v>867</v>
      </c>
      <c r="G57" s="30" t="s">
        <v>105</v>
      </c>
      <c r="H57" s="34" t="s">
        <v>28</v>
      </c>
      <c r="I57" s="34">
        <v>8.5</v>
      </c>
      <c r="J57" s="34" t="s">
        <v>28</v>
      </c>
      <c r="K57" s="34">
        <v>7.5</v>
      </c>
      <c r="L57" s="42"/>
      <c r="M57" s="42"/>
      <c r="N57" s="42"/>
      <c r="O57" s="131"/>
      <c r="P57" s="36">
        <v>7.5</v>
      </c>
      <c r="Q57" s="37">
        <f t="shared" si="6"/>
        <v>7.7</v>
      </c>
      <c r="R57" s="38" t="str">
        <f t="shared" si="7"/>
        <v>B</v>
      </c>
      <c r="S57" s="39" t="str">
        <f t="shared" si="8"/>
        <v>Khá</v>
      </c>
      <c r="T57" s="40" t="str">
        <f t="shared" si="10"/>
        <v/>
      </c>
      <c r="U57" s="41" t="s">
        <v>1803</v>
      </c>
      <c r="V57" s="3"/>
      <c r="W57" s="28"/>
      <c r="X57" s="79" t="str">
        <f t="shared" si="9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868</v>
      </c>
      <c r="D58" s="31" t="s">
        <v>260</v>
      </c>
      <c r="E58" s="32" t="s">
        <v>217</v>
      </c>
      <c r="F58" s="33" t="s">
        <v>869</v>
      </c>
      <c r="G58" s="30" t="s">
        <v>765</v>
      </c>
      <c r="H58" s="34" t="s">
        <v>28</v>
      </c>
      <c r="I58" s="34">
        <v>5.5</v>
      </c>
      <c r="J58" s="34" t="s">
        <v>28</v>
      </c>
      <c r="K58" s="34">
        <v>6.5</v>
      </c>
      <c r="L58" s="42"/>
      <c r="M58" s="42"/>
      <c r="N58" s="42"/>
      <c r="O58" s="131"/>
      <c r="P58" s="36">
        <v>7.5</v>
      </c>
      <c r="Q58" s="37">
        <f t="shared" si="6"/>
        <v>7</v>
      </c>
      <c r="R58" s="38" t="str">
        <f t="shared" si="7"/>
        <v>B</v>
      </c>
      <c r="S58" s="39" t="str">
        <f t="shared" si="8"/>
        <v>Khá</v>
      </c>
      <c r="T58" s="40" t="str">
        <f t="shared" si="10"/>
        <v/>
      </c>
      <c r="U58" s="41" t="s">
        <v>1803</v>
      </c>
      <c r="V58" s="3"/>
      <c r="W58" s="28"/>
      <c r="X58" s="79" t="str">
        <f t="shared" si="9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870</v>
      </c>
      <c r="D59" s="31" t="s">
        <v>871</v>
      </c>
      <c r="E59" s="32" t="s">
        <v>872</v>
      </c>
      <c r="F59" s="33" t="s">
        <v>873</v>
      </c>
      <c r="G59" s="30" t="s">
        <v>287</v>
      </c>
      <c r="H59" s="34" t="s">
        <v>28</v>
      </c>
      <c r="I59" s="34">
        <v>10</v>
      </c>
      <c r="J59" s="34" t="s">
        <v>28</v>
      </c>
      <c r="K59" s="34">
        <v>7</v>
      </c>
      <c r="L59" s="42"/>
      <c r="M59" s="42"/>
      <c r="N59" s="42"/>
      <c r="O59" s="131"/>
      <c r="P59" s="36">
        <v>2.5</v>
      </c>
      <c r="Q59" s="37">
        <f t="shared" si="6"/>
        <v>4.5</v>
      </c>
      <c r="R59" s="38" t="str">
        <f t="shared" si="7"/>
        <v>D</v>
      </c>
      <c r="S59" s="39" t="str">
        <f t="shared" si="8"/>
        <v>Trung bình yếu</v>
      </c>
      <c r="T59" s="40" t="str">
        <f t="shared" si="10"/>
        <v/>
      </c>
      <c r="U59" s="41" t="s">
        <v>1803</v>
      </c>
      <c r="V59" s="3"/>
      <c r="W59" s="28"/>
      <c r="X59" s="79" t="str">
        <f t="shared" si="9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874</v>
      </c>
      <c r="D60" s="31" t="s">
        <v>875</v>
      </c>
      <c r="E60" s="32" t="s">
        <v>876</v>
      </c>
      <c r="F60" s="33" t="s">
        <v>786</v>
      </c>
      <c r="G60" s="30" t="s">
        <v>276</v>
      </c>
      <c r="H60" s="34" t="s">
        <v>28</v>
      </c>
      <c r="I60" s="34">
        <v>0</v>
      </c>
      <c r="J60" s="34" t="s">
        <v>28</v>
      </c>
      <c r="K60" s="34">
        <v>0</v>
      </c>
      <c r="L60" s="42"/>
      <c r="M60" s="42"/>
      <c r="N60" s="42"/>
      <c r="O60" s="131"/>
      <c r="P60" s="36" t="s">
        <v>2326</v>
      </c>
      <c r="Q60" s="37">
        <f t="shared" si="6"/>
        <v>0</v>
      </c>
      <c r="R60" s="38" t="str">
        <f t="shared" si="7"/>
        <v>F</v>
      </c>
      <c r="S60" s="39" t="str">
        <f t="shared" si="8"/>
        <v>Kém</v>
      </c>
      <c r="T60" s="40" t="str">
        <f t="shared" si="10"/>
        <v>Không đủ ĐKDT</v>
      </c>
      <c r="U60" s="41" t="s">
        <v>1803</v>
      </c>
      <c r="V60" s="3"/>
      <c r="W60" s="28"/>
      <c r="X60" s="79" t="str">
        <f t="shared" si="9"/>
        <v>Học lại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877</v>
      </c>
      <c r="D61" s="31" t="s">
        <v>878</v>
      </c>
      <c r="E61" s="32" t="s">
        <v>671</v>
      </c>
      <c r="F61" s="33" t="s">
        <v>879</v>
      </c>
      <c r="G61" s="30" t="s">
        <v>59</v>
      </c>
      <c r="H61" s="34" t="s">
        <v>28</v>
      </c>
      <c r="I61" s="34">
        <v>6.5</v>
      </c>
      <c r="J61" s="34" t="s">
        <v>28</v>
      </c>
      <c r="K61" s="34">
        <v>7</v>
      </c>
      <c r="L61" s="42"/>
      <c r="M61" s="42"/>
      <c r="N61" s="42"/>
      <c r="O61" s="131"/>
      <c r="P61" s="36">
        <v>1.5</v>
      </c>
      <c r="Q61" s="37">
        <f t="shared" si="6"/>
        <v>3.1</v>
      </c>
      <c r="R61" s="38" t="str">
        <f t="shared" si="7"/>
        <v>F</v>
      </c>
      <c r="S61" s="39" t="str">
        <f t="shared" si="8"/>
        <v>Kém</v>
      </c>
      <c r="T61" s="40" t="str">
        <f t="shared" si="10"/>
        <v/>
      </c>
      <c r="U61" s="41" t="s">
        <v>1803</v>
      </c>
      <c r="V61" s="3"/>
      <c r="W61" s="28"/>
      <c r="X61" s="79" t="str">
        <f t="shared" si="9"/>
        <v>Học lại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880</v>
      </c>
      <c r="D62" s="31" t="s">
        <v>881</v>
      </c>
      <c r="E62" s="32" t="s">
        <v>671</v>
      </c>
      <c r="F62" s="33" t="s">
        <v>882</v>
      </c>
      <c r="G62" s="30" t="s">
        <v>63</v>
      </c>
      <c r="H62" s="34" t="s">
        <v>28</v>
      </c>
      <c r="I62" s="34">
        <v>7</v>
      </c>
      <c r="J62" s="34" t="s">
        <v>28</v>
      </c>
      <c r="K62" s="34">
        <v>6.5</v>
      </c>
      <c r="L62" s="42"/>
      <c r="M62" s="42"/>
      <c r="N62" s="42"/>
      <c r="O62" s="131"/>
      <c r="P62" s="36">
        <v>7</v>
      </c>
      <c r="Q62" s="37">
        <f t="shared" si="6"/>
        <v>7</v>
      </c>
      <c r="R62" s="38" t="str">
        <f t="shared" si="7"/>
        <v>B</v>
      </c>
      <c r="S62" s="39" t="str">
        <f t="shared" si="8"/>
        <v>Khá</v>
      </c>
      <c r="T62" s="40" t="str">
        <f t="shared" si="10"/>
        <v/>
      </c>
      <c r="U62" s="41" t="s">
        <v>1803</v>
      </c>
      <c r="V62" s="3"/>
      <c r="W62" s="28"/>
      <c r="X62" s="79" t="str">
        <f t="shared" si="9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883</v>
      </c>
      <c r="D63" s="31" t="s">
        <v>793</v>
      </c>
      <c r="E63" s="32" t="s">
        <v>675</v>
      </c>
      <c r="F63" s="33" t="s">
        <v>377</v>
      </c>
      <c r="G63" s="30" t="s">
        <v>262</v>
      </c>
      <c r="H63" s="34" t="s">
        <v>28</v>
      </c>
      <c r="I63" s="34">
        <v>7</v>
      </c>
      <c r="J63" s="34" t="s">
        <v>28</v>
      </c>
      <c r="K63" s="34">
        <v>0.5</v>
      </c>
      <c r="L63" s="42"/>
      <c r="M63" s="42"/>
      <c r="N63" s="42"/>
      <c r="O63" s="131"/>
      <c r="P63" s="36" t="s">
        <v>2324</v>
      </c>
      <c r="Q63" s="37">
        <f t="shared" si="6"/>
        <v>1.5</v>
      </c>
      <c r="R63" s="38" t="str">
        <f t="shared" si="7"/>
        <v>F</v>
      </c>
      <c r="S63" s="39" t="str">
        <f t="shared" si="8"/>
        <v>Kém</v>
      </c>
      <c r="T63" s="40" t="s">
        <v>2325</v>
      </c>
      <c r="U63" s="41" t="s">
        <v>1803</v>
      </c>
      <c r="V63" s="3"/>
      <c r="W63" s="28"/>
      <c r="X63" s="79" t="str">
        <f t="shared" si="9"/>
        <v>Học lại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884</v>
      </c>
      <c r="D64" s="31" t="s">
        <v>885</v>
      </c>
      <c r="E64" s="32" t="s">
        <v>243</v>
      </c>
      <c r="F64" s="33" t="s">
        <v>183</v>
      </c>
      <c r="G64" s="30" t="s">
        <v>80</v>
      </c>
      <c r="H64" s="34" t="s">
        <v>28</v>
      </c>
      <c r="I64" s="34">
        <v>8</v>
      </c>
      <c r="J64" s="34" t="s">
        <v>28</v>
      </c>
      <c r="K64" s="34">
        <v>9</v>
      </c>
      <c r="L64" s="42"/>
      <c r="M64" s="42"/>
      <c r="N64" s="42"/>
      <c r="O64" s="131"/>
      <c r="P64" s="36">
        <v>8.5</v>
      </c>
      <c r="Q64" s="37">
        <f t="shared" si="6"/>
        <v>8.5</v>
      </c>
      <c r="R64" s="38" t="str">
        <f t="shared" si="7"/>
        <v>A</v>
      </c>
      <c r="S64" s="39" t="str">
        <f t="shared" si="8"/>
        <v>Giỏi</v>
      </c>
      <c r="T64" s="40" t="str">
        <f t="shared" ref="T64:T77" si="11">+IF(OR($H64=0,$I64=0,$J64=0,$K64=0),"Không đủ ĐKDT","")</f>
        <v/>
      </c>
      <c r="U64" s="41" t="s">
        <v>1803</v>
      </c>
      <c r="V64" s="3"/>
      <c r="W64" s="28"/>
      <c r="X64" s="79" t="str">
        <f t="shared" si="9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886</v>
      </c>
      <c r="D65" s="31" t="s">
        <v>205</v>
      </c>
      <c r="E65" s="32" t="s">
        <v>270</v>
      </c>
      <c r="F65" s="33" t="s">
        <v>887</v>
      </c>
      <c r="G65" s="30" t="s">
        <v>276</v>
      </c>
      <c r="H65" s="34" t="s">
        <v>28</v>
      </c>
      <c r="I65" s="34">
        <v>6.5</v>
      </c>
      <c r="J65" s="34" t="s">
        <v>28</v>
      </c>
      <c r="K65" s="34">
        <v>6.5</v>
      </c>
      <c r="L65" s="42"/>
      <c r="M65" s="42"/>
      <c r="N65" s="42"/>
      <c r="O65" s="131"/>
      <c r="P65" s="36">
        <v>1.5</v>
      </c>
      <c r="Q65" s="37">
        <f t="shared" si="6"/>
        <v>3</v>
      </c>
      <c r="R65" s="38" t="str">
        <f t="shared" si="7"/>
        <v>F</v>
      </c>
      <c r="S65" s="39" t="str">
        <f t="shared" si="8"/>
        <v>Kém</v>
      </c>
      <c r="T65" s="40" t="str">
        <f t="shared" si="11"/>
        <v/>
      </c>
      <c r="U65" s="41" t="s">
        <v>1803</v>
      </c>
      <c r="V65" s="3"/>
      <c r="W65" s="28"/>
      <c r="X65" s="79" t="str">
        <f t="shared" si="9"/>
        <v>Học lại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888</v>
      </c>
      <c r="D66" s="31" t="s">
        <v>137</v>
      </c>
      <c r="E66" s="32" t="s">
        <v>494</v>
      </c>
      <c r="F66" s="33" t="s">
        <v>889</v>
      </c>
      <c r="G66" s="30" t="s">
        <v>287</v>
      </c>
      <c r="H66" s="34" t="s">
        <v>28</v>
      </c>
      <c r="I66" s="34">
        <v>8</v>
      </c>
      <c r="J66" s="34" t="s">
        <v>28</v>
      </c>
      <c r="K66" s="34">
        <v>7</v>
      </c>
      <c r="L66" s="42"/>
      <c r="M66" s="42"/>
      <c r="N66" s="42"/>
      <c r="O66" s="131"/>
      <c r="P66" s="36">
        <v>1</v>
      </c>
      <c r="Q66" s="37">
        <f t="shared" si="6"/>
        <v>3</v>
      </c>
      <c r="R66" s="38" t="str">
        <f t="shared" si="7"/>
        <v>F</v>
      </c>
      <c r="S66" s="39" t="str">
        <f t="shared" si="8"/>
        <v>Kém</v>
      </c>
      <c r="T66" s="40" t="str">
        <f t="shared" si="11"/>
        <v/>
      </c>
      <c r="U66" s="41" t="s">
        <v>1803</v>
      </c>
      <c r="V66" s="3"/>
      <c r="W66" s="28"/>
      <c r="X66" s="79" t="str">
        <f t="shared" si="9"/>
        <v>Học lại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890</v>
      </c>
      <c r="D67" s="31" t="s">
        <v>891</v>
      </c>
      <c r="E67" s="32" t="s">
        <v>892</v>
      </c>
      <c r="F67" s="33" t="s">
        <v>893</v>
      </c>
      <c r="G67" s="30" t="s">
        <v>894</v>
      </c>
      <c r="H67" s="34" t="s">
        <v>28</v>
      </c>
      <c r="I67" s="34">
        <v>6.5</v>
      </c>
      <c r="J67" s="34" t="s">
        <v>28</v>
      </c>
      <c r="K67" s="34">
        <v>6.5</v>
      </c>
      <c r="L67" s="42"/>
      <c r="M67" s="42"/>
      <c r="N67" s="42"/>
      <c r="O67" s="131"/>
      <c r="P67" s="36">
        <v>5</v>
      </c>
      <c r="Q67" s="37">
        <f t="shared" si="6"/>
        <v>5.5</v>
      </c>
      <c r="R67" s="38" t="str">
        <f t="shared" si="7"/>
        <v>C</v>
      </c>
      <c r="S67" s="39" t="str">
        <f t="shared" si="8"/>
        <v>Trung bình</v>
      </c>
      <c r="T67" s="40" t="str">
        <f t="shared" si="11"/>
        <v/>
      </c>
      <c r="U67" s="41" t="s">
        <v>1803</v>
      </c>
      <c r="V67" s="3"/>
      <c r="W67" s="28"/>
      <c r="X67" s="79" t="str">
        <f t="shared" si="9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895</v>
      </c>
      <c r="D68" s="31" t="s">
        <v>896</v>
      </c>
      <c r="E68" s="32" t="s">
        <v>274</v>
      </c>
      <c r="F68" s="33" t="s">
        <v>833</v>
      </c>
      <c r="G68" s="30" t="s">
        <v>67</v>
      </c>
      <c r="H68" s="34" t="s">
        <v>28</v>
      </c>
      <c r="I68" s="34">
        <v>6</v>
      </c>
      <c r="J68" s="34" t="s">
        <v>28</v>
      </c>
      <c r="K68" s="34">
        <v>7</v>
      </c>
      <c r="L68" s="42"/>
      <c r="M68" s="42"/>
      <c r="N68" s="42"/>
      <c r="O68" s="131"/>
      <c r="P68" s="36">
        <v>1.5</v>
      </c>
      <c r="Q68" s="37">
        <f t="shared" si="6"/>
        <v>3</v>
      </c>
      <c r="R68" s="38" t="str">
        <f t="shared" si="7"/>
        <v>F</v>
      </c>
      <c r="S68" s="39" t="str">
        <f t="shared" si="8"/>
        <v>Kém</v>
      </c>
      <c r="T68" s="40" t="str">
        <f t="shared" si="11"/>
        <v/>
      </c>
      <c r="U68" s="41" t="s">
        <v>1803</v>
      </c>
      <c r="V68" s="3"/>
      <c r="W68" s="28"/>
      <c r="X68" s="79" t="str">
        <f t="shared" si="9"/>
        <v>Học lại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897</v>
      </c>
      <c r="D69" s="31" t="s">
        <v>898</v>
      </c>
      <c r="E69" s="32" t="s">
        <v>899</v>
      </c>
      <c r="F69" s="33" t="s">
        <v>900</v>
      </c>
      <c r="G69" s="30" t="s">
        <v>59</v>
      </c>
      <c r="H69" s="34" t="s">
        <v>28</v>
      </c>
      <c r="I69" s="34">
        <v>7</v>
      </c>
      <c r="J69" s="34" t="s">
        <v>28</v>
      </c>
      <c r="K69" s="34">
        <v>7</v>
      </c>
      <c r="L69" s="42"/>
      <c r="M69" s="42"/>
      <c r="N69" s="42"/>
      <c r="O69" s="131"/>
      <c r="P69" s="36">
        <v>3.5</v>
      </c>
      <c r="Q69" s="37">
        <f t="shared" si="6"/>
        <v>4.5999999999999996</v>
      </c>
      <c r="R69" s="38" t="str">
        <f t="shared" si="7"/>
        <v>D</v>
      </c>
      <c r="S69" s="39" t="str">
        <f t="shared" si="8"/>
        <v>Trung bình yếu</v>
      </c>
      <c r="T69" s="40" t="str">
        <f t="shared" si="11"/>
        <v/>
      </c>
      <c r="U69" s="41" t="s">
        <v>1803</v>
      </c>
      <c r="V69" s="3"/>
      <c r="W69" s="28"/>
      <c r="X69" s="79" t="str">
        <f t="shared" si="9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901</v>
      </c>
      <c r="D70" s="31" t="s">
        <v>902</v>
      </c>
      <c r="E70" s="32" t="s">
        <v>279</v>
      </c>
      <c r="F70" s="33" t="s">
        <v>120</v>
      </c>
      <c r="G70" s="30" t="s">
        <v>59</v>
      </c>
      <c r="H70" s="34" t="s">
        <v>28</v>
      </c>
      <c r="I70" s="34">
        <v>6</v>
      </c>
      <c r="J70" s="34" t="s">
        <v>28</v>
      </c>
      <c r="K70" s="34">
        <v>7</v>
      </c>
      <c r="L70" s="42"/>
      <c r="M70" s="42"/>
      <c r="N70" s="42"/>
      <c r="O70" s="131"/>
      <c r="P70" s="36">
        <v>2</v>
      </c>
      <c r="Q70" s="37">
        <f t="shared" si="6"/>
        <v>3.3</v>
      </c>
      <c r="R70" s="38" t="str">
        <f t="shared" si="7"/>
        <v>F</v>
      </c>
      <c r="S70" s="39" t="str">
        <f t="shared" si="8"/>
        <v>Kém</v>
      </c>
      <c r="T70" s="40" t="str">
        <f t="shared" si="11"/>
        <v/>
      </c>
      <c r="U70" s="41" t="s">
        <v>1803</v>
      </c>
      <c r="V70" s="3"/>
      <c r="W70" s="28"/>
      <c r="X70" s="79" t="str">
        <f t="shared" si="9"/>
        <v>Học lại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903</v>
      </c>
      <c r="D71" s="31" t="s">
        <v>904</v>
      </c>
      <c r="E71" s="32" t="s">
        <v>290</v>
      </c>
      <c r="F71" s="33" t="s">
        <v>258</v>
      </c>
      <c r="G71" s="30" t="s">
        <v>105</v>
      </c>
      <c r="H71" s="34" t="s">
        <v>28</v>
      </c>
      <c r="I71" s="34">
        <v>10</v>
      </c>
      <c r="J71" s="34" t="s">
        <v>28</v>
      </c>
      <c r="K71" s="34">
        <v>10</v>
      </c>
      <c r="L71" s="42"/>
      <c r="M71" s="42"/>
      <c r="N71" s="42"/>
      <c r="O71" s="131"/>
      <c r="P71" s="36">
        <v>9.5</v>
      </c>
      <c r="Q71" s="37">
        <f t="shared" si="6"/>
        <v>9.6999999999999993</v>
      </c>
      <c r="R71" s="38" t="str">
        <f t="shared" si="7"/>
        <v>A+</v>
      </c>
      <c r="S71" s="39" t="str">
        <f t="shared" si="8"/>
        <v>Giỏi</v>
      </c>
      <c r="T71" s="40" t="str">
        <f t="shared" si="11"/>
        <v/>
      </c>
      <c r="U71" s="41" t="s">
        <v>1803</v>
      </c>
      <c r="V71" s="3"/>
      <c r="W71" s="28"/>
      <c r="X71" s="79" t="str">
        <f t="shared" si="9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905</v>
      </c>
      <c r="D72" s="31" t="s">
        <v>429</v>
      </c>
      <c r="E72" s="32" t="s">
        <v>297</v>
      </c>
      <c r="F72" s="33" t="s">
        <v>906</v>
      </c>
      <c r="G72" s="30" t="s">
        <v>907</v>
      </c>
      <c r="H72" s="34" t="s">
        <v>28</v>
      </c>
      <c r="I72" s="34">
        <v>7</v>
      </c>
      <c r="J72" s="34" t="s">
        <v>28</v>
      </c>
      <c r="K72" s="34">
        <v>5</v>
      </c>
      <c r="L72" s="42"/>
      <c r="M72" s="42"/>
      <c r="N72" s="42"/>
      <c r="O72" s="131"/>
      <c r="P72" s="36">
        <v>1.5</v>
      </c>
      <c r="Q72" s="37">
        <f t="shared" si="6"/>
        <v>3</v>
      </c>
      <c r="R72" s="38" t="str">
        <f t="shared" si="7"/>
        <v>F</v>
      </c>
      <c r="S72" s="39" t="str">
        <f t="shared" si="8"/>
        <v>Kém</v>
      </c>
      <c r="T72" s="40" t="str">
        <f t="shared" si="11"/>
        <v/>
      </c>
      <c r="U72" s="41" t="s">
        <v>1803</v>
      </c>
      <c r="V72" s="3"/>
      <c r="W72" s="28"/>
      <c r="X72" s="79" t="str">
        <f t="shared" si="9"/>
        <v>Học lại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908</v>
      </c>
      <c r="D73" s="31" t="s">
        <v>909</v>
      </c>
      <c r="E73" s="32" t="s">
        <v>512</v>
      </c>
      <c r="F73" s="33" t="s">
        <v>910</v>
      </c>
      <c r="G73" s="30" t="s">
        <v>617</v>
      </c>
      <c r="H73" s="34" t="s">
        <v>28</v>
      </c>
      <c r="I73" s="34">
        <v>0</v>
      </c>
      <c r="J73" s="34" t="s">
        <v>28</v>
      </c>
      <c r="K73" s="34">
        <v>0</v>
      </c>
      <c r="L73" s="42"/>
      <c r="M73" s="42"/>
      <c r="N73" s="42"/>
      <c r="O73" s="131"/>
      <c r="P73" s="36" t="s">
        <v>2326</v>
      </c>
      <c r="Q73" s="37">
        <f t="shared" si="6"/>
        <v>0</v>
      </c>
      <c r="R73" s="38" t="str">
        <f t="shared" si="7"/>
        <v>F</v>
      </c>
      <c r="S73" s="39" t="str">
        <f t="shared" si="8"/>
        <v>Kém</v>
      </c>
      <c r="T73" s="40" t="str">
        <f t="shared" si="11"/>
        <v>Không đủ ĐKDT</v>
      </c>
      <c r="U73" s="41" t="s">
        <v>1803</v>
      </c>
      <c r="V73" s="3"/>
      <c r="W73" s="28"/>
      <c r="X73" s="79" t="str">
        <f t="shared" si="9"/>
        <v>Học lại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911</v>
      </c>
      <c r="D74" s="31" t="s">
        <v>228</v>
      </c>
      <c r="E74" s="32" t="s">
        <v>512</v>
      </c>
      <c r="F74" s="33" t="s">
        <v>912</v>
      </c>
      <c r="G74" s="30" t="s">
        <v>63</v>
      </c>
      <c r="H74" s="34" t="s">
        <v>28</v>
      </c>
      <c r="I74" s="34">
        <v>9</v>
      </c>
      <c r="J74" s="34" t="s">
        <v>28</v>
      </c>
      <c r="K74" s="34">
        <v>7.5</v>
      </c>
      <c r="L74" s="42"/>
      <c r="M74" s="42"/>
      <c r="N74" s="42"/>
      <c r="O74" s="131"/>
      <c r="P74" s="36">
        <v>6</v>
      </c>
      <c r="Q74" s="37">
        <f t="shared" ref="Q74:Q77" si="12">ROUND(SUMPRODUCT(H74:P74,$H$9:$P$9)/100,1)</f>
        <v>6.8</v>
      </c>
      <c r="R74" s="38" t="str">
        <f t="shared" si="7"/>
        <v>C+</v>
      </c>
      <c r="S74" s="39" t="str">
        <f t="shared" si="8"/>
        <v>Trung bình</v>
      </c>
      <c r="T74" s="40" t="str">
        <f t="shared" si="11"/>
        <v/>
      </c>
      <c r="U74" s="41" t="s">
        <v>1803</v>
      </c>
      <c r="V74" s="3"/>
      <c r="W74" s="28"/>
      <c r="X74" s="79" t="str">
        <f t="shared" si="9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913</v>
      </c>
      <c r="D75" s="31" t="s">
        <v>914</v>
      </c>
      <c r="E75" s="32" t="s">
        <v>512</v>
      </c>
      <c r="F75" s="33" t="s">
        <v>495</v>
      </c>
      <c r="G75" s="30" t="s">
        <v>262</v>
      </c>
      <c r="H75" s="34" t="s">
        <v>28</v>
      </c>
      <c r="I75" s="34">
        <v>8</v>
      </c>
      <c r="J75" s="34" t="s">
        <v>28</v>
      </c>
      <c r="K75" s="34">
        <v>7.5</v>
      </c>
      <c r="L75" s="42"/>
      <c r="M75" s="42"/>
      <c r="N75" s="42"/>
      <c r="O75" s="131"/>
      <c r="P75" s="36">
        <v>6.5</v>
      </c>
      <c r="Q75" s="37">
        <f t="shared" si="12"/>
        <v>6.9</v>
      </c>
      <c r="R75" s="38" t="str">
        <f t="shared" si="7"/>
        <v>C+</v>
      </c>
      <c r="S75" s="39" t="str">
        <f t="shared" si="8"/>
        <v>Trung bình</v>
      </c>
      <c r="T75" s="40" t="str">
        <f t="shared" si="11"/>
        <v/>
      </c>
      <c r="U75" s="41" t="s">
        <v>1803</v>
      </c>
      <c r="V75" s="3"/>
      <c r="W75" s="28"/>
      <c r="X75" s="79" t="str">
        <f t="shared" si="9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915</v>
      </c>
      <c r="D76" s="31" t="s">
        <v>246</v>
      </c>
      <c r="E76" s="32" t="s">
        <v>521</v>
      </c>
      <c r="F76" s="33" t="s">
        <v>916</v>
      </c>
      <c r="G76" s="30" t="s">
        <v>59</v>
      </c>
      <c r="H76" s="34" t="s">
        <v>28</v>
      </c>
      <c r="I76" s="34">
        <v>0</v>
      </c>
      <c r="J76" s="34" t="s">
        <v>28</v>
      </c>
      <c r="K76" s="34">
        <v>0</v>
      </c>
      <c r="L76" s="42"/>
      <c r="M76" s="42"/>
      <c r="N76" s="42"/>
      <c r="O76" s="131"/>
      <c r="P76" s="36" t="s">
        <v>2326</v>
      </c>
      <c r="Q76" s="37">
        <f t="shared" si="12"/>
        <v>0</v>
      </c>
      <c r="R76" s="38" t="str">
        <f t="shared" si="7"/>
        <v>F</v>
      </c>
      <c r="S76" s="39" t="str">
        <f t="shared" si="8"/>
        <v>Kém</v>
      </c>
      <c r="T76" s="40" t="str">
        <f t="shared" si="11"/>
        <v>Không đủ ĐKDT</v>
      </c>
      <c r="U76" s="41" t="s">
        <v>1803</v>
      </c>
      <c r="V76" s="3"/>
      <c r="W76" s="28"/>
      <c r="X76" s="79" t="str">
        <f t="shared" si="9"/>
        <v>Học lại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917</v>
      </c>
      <c r="D77" s="31" t="s">
        <v>918</v>
      </c>
      <c r="E77" s="32" t="s">
        <v>919</v>
      </c>
      <c r="F77" s="33" t="s">
        <v>328</v>
      </c>
      <c r="G77" s="30" t="s">
        <v>67</v>
      </c>
      <c r="H77" s="34" t="s">
        <v>28</v>
      </c>
      <c r="I77" s="34">
        <v>6.5</v>
      </c>
      <c r="J77" s="34" t="s">
        <v>28</v>
      </c>
      <c r="K77" s="34">
        <v>8.5</v>
      </c>
      <c r="L77" s="42"/>
      <c r="M77" s="42"/>
      <c r="N77" s="42"/>
      <c r="O77" s="131"/>
      <c r="P77" s="36">
        <v>2.5</v>
      </c>
      <c r="Q77" s="37">
        <f t="shared" si="12"/>
        <v>3.9</v>
      </c>
      <c r="R77" s="38" t="str">
        <f t="shared" si="7"/>
        <v>F</v>
      </c>
      <c r="S77" s="39" t="str">
        <f t="shared" si="8"/>
        <v>Kém</v>
      </c>
      <c r="T77" s="40" t="str">
        <f t="shared" si="11"/>
        <v/>
      </c>
      <c r="U77" s="41" t="s">
        <v>1803</v>
      </c>
      <c r="V77" s="3"/>
      <c r="W77" s="28"/>
      <c r="X77" s="79" t="str">
        <f t="shared" si="9"/>
        <v>Học lại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9" customHeight="1">
      <c r="A78" s="2"/>
      <c r="B78" s="43"/>
      <c r="C78" s="44"/>
      <c r="D78" s="44"/>
      <c r="E78" s="45"/>
      <c r="F78" s="45"/>
      <c r="G78" s="45"/>
      <c r="H78" s="46"/>
      <c r="I78" s="47"/>
      <c r="J78" s="47"/>
      <c r="K78" s="48"/>
      <c r="L78" s="48"/>
      <c r="M78" s="48"/>
      <c r="N78" s="48"/>
      <c r="O78" s="132"/>
      <c r="P78" s="48"/>
      <c r="Q78" s="48"/>
      <c r="R78" s="48"/>
      <c r="S78" s="48"/>
      <c r="T78" s="48"/>
      <c r="U78" s="48"/>
      <c r="V78" s="3"/>
    </row>
    <row r="79" spans="1:39">
      <c r="A79" s="2"/>
      <c r="B79" s="160" t="s">
        <v>29</v>
      </c>
      <c r="C79" s="160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132"/>
      <c r="P79" s="48"/>
      <c r="Q79" s="48"/>
      <c r="R79" s="48"/>
      <c r="S79" s="48"/>
      <c r="T79" s="48"/>
      <c r="U79" s="48"/>
      <c r="V79" s="3"/>
    </row>
    <row r="80" spans="1:39" ht="16.5" customHeight="1">
      <c r="A80" s="2"/>
      <c r="B80" s="49" t="s">
        <v>30</v>
      </c>
      <c r="C80" s="49"/>
      <c r="D80" s="50">
        <f>+$AA$8</f>
        <v>68</v>
      </c>
      <c r="E80" s="51" t="s">
        <v>31</v>
      </c>
      <c r="F80" s="148" t="s">
        <v>32</v>
      </c>
      <c r="G80" s="148"/>
      <c r="H80" s="148"/>
      <c r="I80" s="148"/>
      <c r="J80" s="148"/>
      <c r="K80" s="148"/>
      <c r="L80" s="148"/>
      <c r="M80" s="148"/>
      <c r="N80" s="148"/>
      <c r="O80" s="148"/>
      <c r="P80" s="52">
        <f>$AA$8 -COUNTIF($T$9:$T$267,"Vắng") -COUNTIF($T$9:$T$267,"Vắng có phép") - COUNTIF($T$9:$T$267,"Đình chỉ thi") - COUNTIF($T$9:$T$267,"Không đủ ĐKDT")</f>
        <v>58</v>
      </c>
      <c r="Q80" s="52"/>
      <c r="R80" s="52"/>
      <c r="S80" s="53"/>
      <c r="T80" s="54" t="s">
        <v>31</v>
      </c>
      <c r="U80" s="53"/>
      <c r="V80" s="3"/>
    </row>
    <row r="81" spans="1:39" ht="16.5" customHeight="1">
      <c r="A81" s="2"/>
      <c r="B81" s="49" t="s">
        <v>33</v>
      </c>
      <c r="C81" s="49"/>
      <c r="D81" s="50">
        <f>+$AL$8</f>
        <v>40</v>
      </c>
      <c r="E81" s="51" t="s">
        <v>31</v>
      </c>
      <c r="F81" s="148" t="s">
        <v>34</v>
      </c>
      <c r="G81" s="148"/>
      <c r="H81" s="148"/>
      <c r="I81" s="148"/>
      <c r="J81" s="148"/>
      <c r="K81" s="148"/>
      <c r="L81" s="148"/>
      <c r="M81" s="148"/>
      <c r="N81" s="148"/>
      <c r="O81" s="148"/>
      <c r="P81" s="55">
        <f>COUNTIF($T$9:$T$143,"Vắng")</f>
        <v>3</v>
      </c>
      <c r="Q81" s="55"/>
      <c r="R81" s="55"/>
      <c r="S81" s="56"/>
      <c r="T81" s="54" t="s">
        <v>31</v>
      </c>
      <c r="U81" s="56"/>
      <c r="V81" s="3"/>
    </row>
    <row r="82" spans="1:39" ht="16.5" customHeight="1">
      <c r="A82" s="2"/>
      <c r="B82" s="49" t="s">
        <v>42</v>
      </c>
      <c r="C82" s="49"/>
      <c r="D82" s="65">
        <f>COUNTIF(X10:X77,"Học lại")</f>
        <v>28</v>
      </c>
      <c r="E82" s="51" t="s">
        <v>31</v>
      </c>
      <c r="F82" s="148" t="s">
        <v>43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2">
        <f>COUNTIF($T$9:$T$143,"Vắng có phép")</f>
        <v>0</v>
      </c>
      <c r="Q82" s="52"/>
      <c r="R82" s="52"/>
      <c r="S82" s="53"/>
      <c r="T82" s="54" t="s">
        <v>31</v>
      </c>
      <c r="U82" s="53"/>
      <c r="V82" s="3"/>
    </row>
    <row r="83" spans="1:39" ht="3" customHeight="1">
      <c r="A83" s="2"/>
      <c r="B83" s="43"/>
      <c r="C83" s="44"/>
      <c r="D83" s="44"/>
      <c r="E83" s="45"/>
      <c r="F83" s="45"/>
      <c r="G83" s="45"/>
      <c r="H83" s="46"/>
      <c r="I83" s="47"/>
      <c r="J83" s="47"/>
      <c r="K83" s="48"/>
      <c r="L83" s="48"/>
      <c r="M83" s="48"/>
      <c r="N83" s="48"/>
      <c r="O83" s="132"/>
      <c r="P83" s="48"/>
      <c r="Q83" s="48"/>
      <c r="R83" s="48"/>
      <c r="S83" s="48"/>
      <c r="T83" s="48"/>
      <c r="U83" s="48"/>
      <c r="V83" s="3"/>
    </row>
    <row r="84" spans="1:39" ht="15.75">
      <c r="B84" s="84" t="s">
        <v>44</v>
      </c>
      <c r="C84" s="84"/>
      <c r="D84" s="85">
        <f>COUNTIF(X10:X77,"Thi lại")</f>
        <v>0</v>
      </c>
      <c r="E84" s="86" t="s">
        <v>31</v>
      </c>
      <c r="F84" s="3"/>
      <c r="G84" s="3"/>
      <c r="H84" s="3"/>
      <c r="I84" s="3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3"/>
    </row>
    <row r="85" spans="1:39" ht="24.75" customHeight="1">
      <c r="B85" s="84"/>
      <c r="C85" s="84"/>
      <c r="D85" s="85"/>
      <c r="E85" s="86"/>
      <c r="F85" s="3"/>
      <c r="G85" s="3"/>
      <c r="H85" s="3"/>
      <c r="I85" s="3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3"/>
    </row>
    <row r="86" spans="1:39" ht="15.75">
      <c r="A86" s="57"/>
      <c r="B86" s="146"/>
      <c r="C86" s="146"/>
      <c r="D86" s="146"/>
      <c r="E86" s="146"/>
      <c r="F86" s="146"/>
      <c r="G86" s="146"/>
      <c r="H86" s="146"/>
      <c r="I86" s="58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3"/>
    </row>
    <row r="87" spans="1:39" ht="4.5" customHeight="1">
      <c r="A87" s="2"/>
      <c r="B87" s="43"/>
      <c r="C87" s="59"/>
      <c r="D87" s="59"/>
      <c r="E87" s="60"/>
      <c r="F87" s="60"/>
      <c r="G87" s="60"/>
      <c r="H87" s="61"/>
      <c r="I87" s="62"/>
      <c r="J87" s="62"/>
      <c r="K87" s="3"/>
      <c r="L87" s="3"/>
      <c r="M87" s="3"/>
      <c r="N87" s="3"/>
      <c r="P87" s="3"/>
      <c r="Q87" s="3"/>
      <c r="R87" s="3"/>
      <c r="S87" s="3"/>
      <c r="T87" s="3"/>
      <c r="U87" s="3"/>
      <c r="V87" s="3"/>
    </row>
    <row r="88" spans="1:39" s="2" customFormat="1">
      <c r="B88" s="146"/>
      <c r="C88" s="146"/>
      <c r="D88" s="151"/>
      <c r="E88" s="151"/>
      <c r="F88" s="151"/>
      <c r="G88" s="151"/>
      <c r="H88" s="151"/>
      <c r="I88" s="62"/>
      <c r="J88" s="62"/>
      <c r="K88" s="48"/>
      <c r="L88" s="48"/>
      <c r="M88" s="48"/>
      <c r="N88" s="48"/>
      <c r="O88" s="132"/>
      <c r="P88" s="48"/>
      <c r="Q88" s="48"/>
      <c r="R88" s="48"/>
      <c r="S88" s="48"/>
      <c r="T88" s="48"/>
      <c r="U88" s="48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33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3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3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 ht="9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3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3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3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18" customHeight="1">
      <c r="A94" s="1"/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  <c r="U94" s="150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33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36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33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21.75" customHeight="1">
      <c r="A97" s="1"/>
      <c r="B97" s="146"/>
      <c r="C97" s="146"/>
      <c r="D97" s="146"/>
      <c r="E97" s="146"/>
      <c r="F97" s="146"/>
      <c r="G97" s="146"/>
      <c r="H97" s="146"/>
      <c r="I97" s="58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15.75">
      <c r="A98" s="1"/>
      <c r="B98" s="43"/>
      <c r="C98" s="59"/>
      <c r="D98" s="59"/>
      <c r="E98" s="60"/>
      <c r="F98" s="60"/>
      <c r="G98" s="60"/>
      <c r="H98" s="61"/>
      <c r="I98" s="62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1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>
      <c r="A99" s="1"/>
      <c r="B99" s="146"/>
      <c r="C99" s="146"/>
      <c r="D99" s="151"/>
      <c r="E99" s="151"/>
      <c r="F99" s="151"/>
      <c r="G99" s="151"/>
      <c r="H99" s="151"/>
      <c r="I99" s="62"/>
      <c r="J99" s="62"/>
      <c r="K99" s="48"/>
      <c r="L99" s="48"/>
      <c r="M99" s="48"/>
      <c r="N99" s="48"/>
      <c r="O99" s="132"/>
      <c r="P99" s="48"/>
      <c r="Q99" s="48"/>
      <c r="R99" s="48"/>
      <c r="S99" s="48"/>
      <c r="T99" s="48"/>
      <c r="U99" s="48"/>
      <c r="V99" s="1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33"/>
      <c r="P100" s="3"/>
      <c r="Q100" s="3"/>
      <c r="R100" s="3"/>
      <c r="S100" s="3"/>
      <c r="T100" s="3"/>
      <c r="U100" s="3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4" spans="1:39" ht="15.75">
      <c r="B104" s="149"/>
      <c r="C104" s="149"/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sortState ref="A10:AM77">
    <sortCondition ref="B10:B77"/>
  </sortState>
  <mergeCells count="59">
    <mergeCell ref="F81:O81"/>
    <mergeCell ref="O7:O8"/>
    <mergeCell ref="C7:C8"/>
    <mergeCell ref="D7:E8"/>
    <mergeCell ref="F80:O80"/>
    <mergeCell ref="B99:C99"/>
    <mergeCell ref="D99:H99"/>
    <mergeCell ref="B104:C104"/>
    <mergeCell ref="D104:I104"/>
    <mergeCell ref="J104:U104"/>
    <mergeCell ref="J98:U98"/>
    <mergeCell ref="F82:O82"/>
    <mergeCell ref="J84:U84"/>
    <mergeCell ref="J85:U85"/>
    <mergeCell ref="B86:H86"/>
    <mergeCell ref="J86:U86"/>
    <mergeCell ref="B88:C88"/>
    <mergeCell ref="D88:H88"/>
    <mergeCell ref="B94:C94"/>
    <mergeCell ref="D94:I94"/>
    <mergeCell ref="B97:H97"/>
    <mergeCell ref="J97:U97"/>
    <mergeCell ref="J94:U94"/>
    <mergeCell ref="AJ4:AK6"/>
    <mergeCell ref="F7:F8"/>
    <mergeCell ref="G7:G8"/>
    <mergeCell ref="B9:G9"/>
    <mergeCell ref="B79:C79"/>
    <mergeCell ref="P7:P8"/>
    <mergeCell ref="Q7:Q9"/>
    <mergeCell ref="H7:H8"/>
    <mergeCell ref="I7:I8"/>
    <mergeCell ref="J7:J8"/>
    <mergeCell ref="K7:K8"/>
    <mergeCell ref="L7:L8"/>
    <mergeCell ref="M7:M8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B1:G1"/>
    <mergeCell ref="H1:U1"/>
    <mergeCell ref="B2:G2"/>
    <mergeCell ref="H2:U2"/>
    <mergeCell ref="B4:C4"/>
    <mergeCell ref="P4:R4"/>
    <mergeCell ref="S4:U4"/>
  </mergeCells>
  <conditionalFormatting sqref="H10:N77 P10:P77">
    <cfRule type="cellIs" dxfId="7" priority="4" operator="greaterThan">
      <formula>10</formula>
    </cfRule>
  </conditionalFormatting>
  <conditionalFormatting sqref="O99:O1048576 O1:O97">
    <cfRule type="duplicateValues" dxfId="6" priority="3"/>
  </conditionalFormatting>
  <conditionalFormatting sqref="C1:C1048576">
    <cfRule type="duplicateValues" dxfId="5" priority="2"/>
  </conditionalFormatting>
  <conditionalFormatting sqref="O1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82 Y2:AM8 X10:X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5"/>
  <sheetViews>
    <sheetView workbookViewId="0">
      <pane ySplit="3" topLeftCell="A74" activePane="bottomLeft" state="frozen"/>
      <selection activeCell="A6" sqref="A6:XFD6"/>
      <selection pane="bottomLeft" activeCell="U102" sqref="U102"/>
    </sheetView>
  </sheetViews>
  <sheetFormatPr defaultColWidth="9" defaultRowHeight="25.5"/>
  <cols>
    <col min="1" max="1" width="0.625" style="1" customWidth="1"/>
    <col min="2" max="2" width="4" style="1" customWidth="1"/>
    <col min="3" max="3" width="11.625" style="1" customWidth="1"/>
    <col min="4" max="4" width="12.5" style="1" customWidth="1"/>
    <col min="5" max="5" width="12.875" style="1" customWidth="1"/>
    <col min="6" max="6" width="9.375" style="1" hidden="1" customWidth="1"/>
    <col min="7" max="7" width="12.25" style="1" customWidth="1"/>
    <col min="8" max="8" width="5.625" style="1" hidden="1" customWidth="1"/>
    <col min="9" max="9" width="5.75" style="1" customWidth="1"/>
    <col min="10" max="10" width="4.375" style="1" hidden="1" customWidth="1"/>
    <col min="11" max="11" width="5.625" style="1" customWidth="1"/>
    <col min="12" max="12" width="5.375" style="1" hidden="1" customWidth="1"/>
    <col min="13" max="13" width="5.125" style="1" hidden="1" customWidth="1"/>
    <col min="14" max="14" width="9" style="1" hidden="1" customWidth="1"/>
    <col min="15" max="15" width="13.75" style="141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34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35"/>
      <c r="P4" s="177" t="s">
        <v>49</v>
      </c>
      <c r="Q4" s="177"/>
      <c r="R4" s="177"/>
      <c r="S4" s="177" t="s">
        <v>921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2318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36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83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83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69</v>
      </c>
      <c r="AB8" s="68">
        <f>COUNTIF($T$9:$T$138,"Khiển trách")</f>
        <v>0</v>
      </c>
      <c r="AC8" s="68">
        <f>COUNTIF($T$9:$T$138,"Cảnh cáo")</f>
        <v>0</v>
      </c>
      <c r="AD8" s="68">
        <f>COUNTIF($T$9:$T$138,"Đình chỉ thi")</f>
        <v>0</v>
      </c>
      <c r="AE8" s="75">
        <f>+($AB$8+$AC$8+$AD$8)/$AA$8*100%</f>
        <v>0</v>
      </c>
      <c r="AF8" s="68">
        <f>SUM(COUNTIF($T$9:$T$136,"Vắng"),COUNTIF($T$9:$T$136,"Vắng có phép"))</f>
        <v>2</v>
      </c>
      <c r="AG8" s="76">
        <f>+$AF$8/$AA$8</f>
        <v>2.8985507246376812E-2</v>
      </c>
      <c r="AH8" s="77">
        <f>COUNTIF($X$9:$X$136,"Thi lại")</f>
        <v>0</v>
      </c>
      <c r="AI8" s="76">
        <f>+$AH$8/$AA$8</f>
        <v>0</v>
      </c>
      <c r="AJ8" s="77">
        <f>COUNTIF($X$9:$X$137,"Học lại")</f>
        <v>16</v>
      </c>
      <c r="AK8" s="76">
        <f>+$AJ$8/$AA$8</f>
        <v>0.2318840579710145</v>
      </c>
      <c r="AL8" s="68">
        <f>COUNTIF($X$10:$X$137,"Đạt")</f>
        <v>53</v>
      </c>
      <c r="AM8" s="75">
        <f>+$AL$8/$AA$8</f>
        <v>0.76811594202898548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37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922</v>
      </c>
      <c r="D10" s="19" t="s">
        <v>923</v>
      </c>
      <c r="E10" s="20" t="s">
        <v>53</v>
      </c>
      <c r="F10" s="21" t="s">
        <v>811</v>
      </c>
      <c r="G10" s="18" t="s">
        <v>63</v>
      </c>
      <c r="H10" s="22" t="s">
        <v>28</v>
      </c>
      <c r="I10" s="22">
        <v>9</v>
      </c>
      <c r="J10" s="22" t="s">
        <v>28</v>
      </c>
      <c r="K10" s="22">
        <v>8.5</v>
      </c>
      <c r="L10" s="23"/>
      <c r="M10" s="23"/>
      <c r="N10" s="23"/>
      <c r="O10" s="138"/>
      <c r="P10" s="24">
        <v>7.5</v>
      </c>
      <c r="Q10" s="25">
        <f t="shared" ref="Q10:Q41" si="0">ROUND(SUMPRODUCT(H10:P10,$H$9:$P$9)/100,1)</f>
        <v>7.9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7" t="str">
        <f t="shared" ref="T10:T36" si="3">+IF(OR($H10=0,$I10=0,$J10=0,$K10=0),"Không đủ ĐKDT","")</f>
        <v/>
      </c>
      <c r="U10" s="27" t="s">
        <v>1798</v>
      </c>
      <c r="V10" s="3"/>
      <c r="W10" s="28"/>
      <c r="X10" s="79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924</v>
      </c>
      <c r="D11" s="31" t="s">
        <v>925</v>
      </c>
      <c r="E11" s="32" t="s">
        <v>53</v>
      </c>
      <c r="F11" s="33" t="s">
        <v>261</v>
      </c>
      <c r="G11" s="30" t="s">
        <v>569</v>
      </c>
      <c r="H11" s="34" t="s">
        <v>28</v>
      </c>
      <c r="I11" s="34">
        <v>6.5</v>
      </c>
      <c r="J11" s="34" t="s">
        <v>28</v>
      </c>
      <c r="K11" s="34">
        <v>7</v>
      </c>
      <c r="L11" s="35"/>
      <c r="M11" s="35"/>
      <c r="N11" s="35"/>
      <c r="O11" s="139"/>
      <c r="P11" s="36">
        <v>5</v>
      </c>
      <c r="Q11" s="37">
        <f t="shared" si="0"/>
        <v>5.5</v>
      </c>
      <c r="R11" s="38" t="str">
        <f t="shared" si="1"/>
        <v>C</v>
      </c>
      <c r="S11" s="39" t="str">
        <f t="shared" si="2"/>
        <v>Trung bình</v>
      </c>
      <c r="T11" s="40" t="str">
        <f t="shared" si="3"/>
        <v/>
      </c>
      <c r="U11" s="41" t="s">
        <v>1798</v>
      </c>
      <c r="V11" s="3"/>
      <c r="W11" s="28"/>
      <c r="X11" s="79" t="str">
        <f t="shared" si="4"/>
        <v>Đạt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926</v>
      </c>
      <c r="D12" s="31" t="s">
        <v>927</v>
      </c>
      <c r="E12" s="32" t="s">
        <v>53</v>
      </c>
      <c r="F12" s="33" t="s">
        <v>668</v>
      </c>
      <c r="G12" s="30" t="s">
        <v>98</v>
      </c>
      <c r="H12" s="34" t="s">
        <v>28</v>
      </c>
      <c r="I12" s="34">
        <v>8.5</v>
      </c>
      <c r="J12" s="34" t="s">
        <v>28</v>
      </c>
      <c r="K12" s="34">
        <v>7</v>
      </c>
      <c r="L12" s="42"/>
      <c r="M12" s="42"/>
      <c r="N12" s="42"/>
      <c r="O12" s="139"/>
      <c r="P12" s="36">
        <v>6.5</v>
      </c>
      <c r="Q12" s="37">
        <f t="shared" si="0"/>
        <v>7</v>
      </c>
      <c r="R12" s="38" t="str">
        <f t="shared" si="1"/>
        <v>B</v>
      </c>
      <c r="S12" s="39" t="str">
        <f t="shared" si="2"/>
        <v>Khá</v>
      </c>
      <c r="T12" s="40" t="str">
        <f t="shared" si="3"/>
        <v/>
      </c>
      <c r="U12" s="41" t="s">
        <v>1798</v>
      </c>
      <c r="V12" s="3"/>
      <c r="W12" s="28"/>
      <c r="X12" s="79" t="str">
        <f t="shared" si="4"/>
        <v>Đạt</v>
      </c>
      <c r="Y12" s="80"/>
      <c r="Z12" s="80"/>
      <c r="AA12" s="145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928</v>
      </c>
      <c r="D13" s="31" t="s">
        <v>112</v>
      </c>
      <c r="E13" s="32" t="s">
        <v>53</v>
      </c>
      <c r="F13" s="33" t="s">
        <v>854</v>
      </c>
      <c r="G13" s="30" t="s">
        <v>98</v>
      </c>
      <c r="H13" s="34" t="s">
        <v>28</v>
      </c>
      <c r="I13" s="34">
        <v>6</v>
      </c>
      <c r="J13" s="34" t="s">
        <v>28</v>
      </c>
      <c r="K13" s="34">
        <v>5.5</v>
      </c>
      <c r="L13" s="42"/>
      <c r="M13" s="42"/>
      <c r="N13" s="42"/>
      <c r="O13" s="139"/>
      <c r="P13" s="36">
        <v>3</v>
      </c>
      <c r="Q13" s="37">
        <f t="shared" si="0"/>
        <v>3.9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1798</v>
      </c>
      <c r="V13" s="3"/>
      <c r="W13" s="28"/>
      <c r="X13" s="79" t="str">
        <f t="shared" si="4"/>
        <v>Học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929</v>
      </c>
      <c r="D14" s="31" t="s">
        <v>330</v>
      </c>
      <c r="E14" s="32" t="s">
        <v>53</v>
      </c>
      <c r="F14" s="33" t="s">
        <v>930</v>
      </c>
      <c r="G14" s="30" t="s">
        <v>55</v>
      </c>
      <c r="H14" s="34" t="s">
        <v>28</v>
      </c>
      <c r="I14" s="34">
        <v>8.5</v>
      </c>
      <c r="J14" s="34" t="s">
        <v>28</v>
      </c>
      <c r="K14" s="34">
        <v>7</v>
      </c>
      <c r="L14" s="42"/>
      <c r="M14" s="42"/>
      <c r="N14" s="42"/>
      <c r="O14" s="139"/>
      <c r="P14" s="36">
        <v>7.5</v>
      </c>
      <c r="Q14" s="37">
        <f t="shared" si="0"/>
        <v>7.7</v>
      </c>
      <c r="R14" s="38" t="str">
        <f t="shared" si="1"/>
        <v>B</v>
      </c>
      <c r="S14" s="39" t="str">
        <f t="shared" si="2"/>
        <v>Khá</v>
      </c>
      <c r="T14" s="40" t="str">
        <f t="shared" si="3"/>
        <v/>
      </c>
      <c r="U14" s="41" t="s">
        <v>1798</v>
      </c>
      <c r="V14" s="3"/>
      <c r="W14" s="28"/>
      <c r="X14" s="79" t="str">
        <f t="shared" si="4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931</v>
      </c>
      <c r="D15" s="31" t="s">
        <v>932</v>
      </c>
      <c r="E15" s="32" t="s">
        <v>352</v>
      </c>
      <c r="F15" s="33" t="s">
        <v>933</v>
      </c>
      <c r="G15" s="30" t="s">
        <v>110</v>
      </c>
      <c r="H15" s="34" t="s">
        <v>28</v>
      </c>
      <c r="I15" s="34">
        <v>7</v>
      </c>
      <c r="J15" s="34" t="s">
        <v>28</v>
      </c>
      <c r="K15" s="34">
        <v>7</v>
      </c>
      <c r="L15" s="42"/>
      <c r="M15" s="42"/>
      <c r="N15" s="42"/>
      <c r="O15" s="139"/>
      <c r="P15" s="36">
        <v>1.5</v>
      </c>
      <c r="Q15" s="37">
        <f t="shared" si="0"/>
        <v>3.2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1798</v>
      </c>
      <c r="V15" s="3"/>
      <c r="W15" s="28"/>
      <c r="X15" s="79" t="str">
        <f t="shared" si="4"/>
        <v>Học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934</v>
      </c>
      <c r="D16" s="31" t="s">
        <v>935</v>
      </c>
      <c r="E16" s="32" t="s">
        <v>936</v>
      </c>
      <c r="F16" s="33" t="s">
        <v>413</v>
      </c>
      <c r="G16" s="30" t="s">
        <v>98</v>
      </c>
      <c r="H16" s="34" t="s">
        <v>28</v>
      </c>
      <c r="I16" s="34">
        <v>6.5</v>
      </c>
      <c r="J16" s="34" t="s">
        <v>28</v>
      </c>
      <c r="K16" s="34">
        <v>7.5</v>
      </c>
      <c r="L16" s="42"/>
      <c r="M16" s="42"/>
      <c r="N16" s="42"/>
      <c r="O16" s="139"/>
      <c r="P16" s="36">
        <v>3.5</v>
      </c>
      <c r="Q16" s="37">
        <f t="shared" si="0"/>
        <v>4.5</v>
      </c>
      <c r="R16" s="38" t="str">
        <f t="shared" si="1"/>
        <v>D</v>
      </c>
      <c r="S16" s="39" t="str">
        <f t="shared" si="2"/>
        <v>Trung bình yếu</v>
      </c>
      <c r="T16" s="40" t="str">
        <f t="shared" si="3"/>
        <v/>
      </c>
      <c r="U16" s="41" t="s">
        <v>1798</v>
      </c>
      <c r="V16" s="3"/>
      <c r="W16" s="28"/>
      <c r="X16" s="79" t="str">
        <f t="shared" si="4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937</v>
      </c>
      <c r="D17" s="31" t="s">
        <v>938</v>
      </c>
      <c r="E17" s="32" t="s">
        <v>936</v>
      </c>
      <c r="F17" s="33" t="s">
        <v>939</v>
      </c>
      <c r="G17" s="30" t="s">
        <v>72</v>
      </c>
      <c r="H17" s="34" t="s">
        <v>28</v>
      </c>
      <c r="I17" s="34">
        <v>7</v>
      </c>
      <c r="J17" s="34" t="s">
        <v>28</v>
      </c>
      <c r="K17" s="34">
        <v>7</v>
      </c>
      <c r="L17" s="42"/>
      <c r="M17" s="42"/>
      <c r="N17" s="42"/>
      <c r="O17" s="139"/>
      <c r="P17" s="36">
        <v>6</v>
      </c>
      <c r="Q17" s="37">
        <f t="shared" si="0"/>
        <v>6.3</v>
      </c>
      <c r="R17" s="38" t="str">
        <f t="shared" si="1"/>
        <v>C</v>
      </c>
      <c r="S17" s="39" t="str">
        <f t="shared" si="2"/>
        <v>Trung bình</v>
      </c>
      <c r="T17" s="40" t="str">
        <f t="shared" si="3"/>
        <v/>
      </c>
      <c r="U17" s="41" t="s">
        <v>1798</v>
      </c>
      <c r="V17" s="3"/>
      <c r="W17" s="28"/>
      <c r="X17" s="79" t="str">
        <f t="shared" si="4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940</v>
      </c>
      <c r="D18" s="31" t="s">
        <v>137</v>
      </c>
      <c r="E18" s="32" t="s">
        <v>367</v>
      </c>
      <c r="F18" s="33" t="s">
        <v>843</v>
      </c>
      <c r="G18" s="30" t="s">
        <v>55</v>
      </c>
      <c r="H18" s="34" t="s">
        <v>28</v>
      </c>
      <c r="I18" s="34">
        <v>7</v>
      </c>
      <c r="J18" s="34" t="s">
        <v>28</v>
      </c>
      <c r="K18" s="34">
        <v>7.5</v>
      </c>
      <c r="L18" s="42"/>
      <c r="M18" s="42"/>
      <c r="N18" s="42"/>
      <c r="O18" s="139"/>
      <c r="P18" s="36">
        <v>8.5</v>
      </c>
      <c r="Q18" s="37">
        <f t="shared" si="0"/>
        <v>8.1</v>
      </c>
      <c r="R18" s="38" t="str">
        <f t="shared" si="1"/>
        <v>B+</v>
      </c>
      <c r="S18" s="39" t="str">
        <f t="shared" si="2"/>
        <v>Khá</v>
      </c>
      <c r="T18" s="40" t="str">
        <f t="shared" si="3"/>
        <v/>
      </c>
      <c r="U18" s="41" t="s">
        <v>1798</v>
      </c>
      <c r="V18" s="3"/>
      <c r="W18" s="28"/>
      <c r="X18" s="79" t="str">
        <f t="shared" si="4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941</v>
      </c>
      <c r="D19" s="31" t="s">
        <v>306</v>
      </c>
      <c r="E19" s="32" t="s">
        <v>367</v>
      </c>
      <c r="F19" s="33" t="s">
        <v>668</v>
      </c>
      <c r="G19" s="30" t="s">
        <v>287</v>
      </c>
      <c r="H19" s="34" t="s">
        <v>28</v>
      </c>
      <c r="I19" s="34">
        <v>5.5</v>
      </c>
      <c r="J19" s="34" t="s">
        <v>28</v>
      </c>
      <c r="K19" s="34">
        <v>7</v>
      </c>
      <c r="L19" s="42"/>
      <c r="M19" s="42"/>
      <c r="N19" s="42"/>
      <c r="O19" s="139"/>
      <c r="P19" s="36">
        <v>1.5</v>
      </c>
      <c r="Q19" s="37">
        <f t="shared" si="0"/>
        <v>2.9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1798</v>
      </c>
      <c r="V19" s="3"/>
      <c r="W19" s="28"/>
      <c r="X19" s="79" t="str">
        <f t="shared" si="4"/>
        <v>Học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942</v>
      </c>
      <c r="D20" s="31" t="s">
        <v>394</v>
      </c>
      <c r="E20" s="32" t="s">
        <v>771</v>
      </c>
      <c r="F20" s="33" t="s">
        <v>218</v>
      </c>
      <c r="G20" s="30" t="s">
        <v>153</v>
      </c>
      <c r="H20" s="34" t="s">
        <v>28</v>
      </c>
      <c r="I20" s="34">
        <v>9</v>
      </c>
      <c r="J20" s="34" t="s">
        <v>28</v>
      </c>
      <c r="K20" s="34">
        <v>6.5</v>
      </c>
      <c r="L20" s="42"/>
      <c r="M20" s="42"/>
      <c r="N20" s="42"/>
      <c r="O20" s="139"/>
      <c r="P20" s="36">
        <v>2.5</v>
      </c>
      <c r="Q20" s="37">
        <f t="shared" si="0"/>
        <v>4.2</v>
      </c>
      <c r="R20" s="38" t="str">
        <f t="shared" si="1"/>
        <v>D</v>
      </c>
      <c r="S20" s="39" t="str">
        <f t="shared" si="2"/>
        <v>Trung bình yếu</v>
      </c>
      <c r="T20" s="40" t="str">
        <f t="shared" si="3"/>
        <v/>
      </c>
      <c r="U20" s="41" t="s">
        <v>1798</v>
      </c>
      <c r="V20" s="3"/>
      <c r="W20" s="28"/>
      <c r="X20" s="79" t="str">
        <f t="shared" si="4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943</v>
      </c>
      <c r="D21" s="31" t="s">
        <v>944</v>
      </c>
      <c r="E21" s="32" t="s">
        <v>101</v>
      </c>
      <c r="F21" s="33" t="s">
        <v>945</v>
      </c>
      <c r="G21" s="30" t="s">
        <v>98</v>
      </c>
      <c r="H21" s="34" t="s">
        <v>28</v>
      </c>
      <c r="I21" s="34">
        <v>8.5</v>
      </c>
      <c r="J21" s="34" t="s">
        <v>28</v>
      </c>
      <c r="K21" s="34">
        <v>7</v>
      </c>
      <c r="L21" s="42"/>
      <c r="M21" s="42"/>
      <c r="N21" s="42"/>
      <c r="O21" s="139"/>
      <c r="P21" s="36">
        <v>7</v>
      </c>
      <c r="Q21" s="37">
        <f t="shared" si="0"/>
        <v>7.3</v>
      </c>
      <c r="R21" s="38" t="str">
        <f t="shared" si="1"/>
        <v>B</v>
      </c>
      <c r="S21" s="39" t="str">
        <f t="shared" si="2"/>
        <v>Khá</v>
      </c>
      <c r="T21" s="40" t="str">
        <f t="shared" si="3"/>
        <v/>
      </c>
      <c r="U21" s="41" t="s">
        <v>1798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946</v>
      </c>
      <c r="D22" s="31" t="s">
        <v>947</v>
      </c>
      <c r="E22" s="32" t="s">
        <v>101</v>
      </c>
      <c r="F22" s="33" t="s">
        <v>658</v>
      </c>
      <c r="G22" s="30" t="s">
        <v>55</v>
      </c>
      <c r="H22" s="34" t="s">
        <v>28</v>
      </c>
      <c r="I22" s="34">
        <v>7</v>
      </c>
      <c r="J22" s="34" t="s">
        <v>28</v>
      </c>
      <c r="K22" s="34">
        <v>7.5</v>
      </c>
      <c r="L22" s="42"/>
      <c r="M22" s="42"/>
      <c r="N22" s="42"/>
      <c r="O22" s="139"/>
      <c r="P22" s="36">
        <v>2.5</v>
      </c>
      <c r="Q22" s="37">
        <f t="shared" si="0"/>
        <v>3.9</v>
      </c>
      <c r="R22" s="38" t="str">
        <f t="shared" si="1"/>
        <v>F</v>
      </c>
      <c r="S22" s="39" t="str">
        <f t="shared" si="2"/>
        <v>Kém</v>
      </c>
      <c r="T22" s="40" t="str">
        <f t="shared" si="3"/>
        <v/>
      </c>
      <c r="U22" s="41" t="s">
        <v>1798</v>
      </c>
      <c r="V22" s="3"/>
      <c r="W22" s="28"/>
      <c r="X22" s="79" t="str">
        <f t="shared" si="4"/>
        <v>Học lại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948</v>
      </c>
      <c r="D23" s="31" t="s">
        <v>949</v>
      </c>
      <c r="E23" s="32" t="s">
        <v>101</v>
      </c>
      <c r="F23" s="33" t="s">
        <v>337</v>
      </c>
      <c r="G23" s="30" t="s">
        <v>98</v>
      </c>
      <c r="H23" s="34" t="s">
        <v>28</v>
      </c>
      <c r="I23" s="34">
        <v>6</v>
      </c>
      <c r="J23" s="34" t="s">
        <v>28</v>
      </c>
      <c r="K23" s="34">
        <v>7</v>
      </c>
      <c r="L23" s="42"/>
      <c r="M23" s="42"/>
      <c r="N23" s="42"/>
      <c r="O23" s="139"/>
      <c r="P23" s="36">
        <v>2</v>
      </c>
      <c r="Q23" s="37">
        <f t="shared" si="0"/>
        <v>3.3</v>
      </c>
      <c r="R23" s="38" t="str">
        <f t="shared" si="1"/>
        <v>F</v>
      </c>
      <c r="S23" s="39" t="str">
        <f t="shared" si="2"/>
        <v>Kém</v>
      </c>
      <c r="T23" s="40" t="str">
        <f t="shared" si="3"/>
        <v/>
      </c>
      <c r="U23" s="41" t="s">
        <v>1798</v>
      </c>
      <c r="V23" s="3"/>
      <c r="W23" s="28"/>
      <c r="X23" s="79" t="str">
        <f t="shared" si="4"/>
        <v>Học lại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950</v>
      </c>
      <c r="D24" s="31" t="s">
        <v>951</v>
      </c>
      <c r="E24" s="32" t="s">
        <v>952</v>
      </c>
      <c r="F24" s="33" t="s">
        <v>304</v>
      </c>
      <c r="G24" s="30" t="s">
        <v>153</v>
      </c>
      <c r="H24" s="34" t="s">
        <v>28</v>
      </c>
      <c r="I24" s="34">
        <v>6</v>
      </c>
      <c r="J24" s="34" t="s">
        <v>28</v>
      </c>
      <c r="K24" s="34">
        <v>7</v>
      </c>
      <c r="L24" s="42"/>
      <c r="M24" s="42"/>
      <c r="N24" s="42"/>
      <c r="O24" s="139"/>
      <c r="P24" s="36">
        <v>5</v>
      </c>
      <c r="Q24" s="37">
        <f t="shared" si="0"/>
        <v>5.4</v>
      </c>
      <c r="R24" s="38" t="str">
        <f t="shared" si="1"/>
        <v>D+</v>
      </c>
      <c r="S24" s="39" t="str">
        <f t="shared" si="2"/>
        <v>Trung bình yếu</v>
      </c>
      <c r="T24" s="40" t="str">
        <f t="shared" si="3"/>
        <v/>
      </c>
      <c r="U24" s="41" t="s">
        <v>1798</v>
      </c>
      <c r="V24" s="3"/>
      <c r="W24" s="28"/>
      <c r="X24" s="79" t="str">
        <f t="shared" si="4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953</v>
      </c>
      <c r="D25" s="31" t="s">
        <v>954</v>
      </c>
      <c r="E25" s="32" t="s">
        <v>108</v>
      </c>
      <c r="F25" s="33" t="s">
        <v>882</v>
      </c>
      <c r="G25" s="30" t="s">
        <v>276</v>
      </c>
      <c r="H25" s="34" t="s">
        <v>28</v>
      </c>
      <c r="I25" s="34">
        <v>8.5</v>
      </c>
      <c r="J25" s="34" t="s">
        <v>28</v>
      </c>
      <c r="K25" s="34">
        <v>8.5</v>
      </c>
      <c r="L25" s="42"/>
      <c r="M25" s="42"/>
      <c r="N25" s="42"/>
      <c r="O25" s="139"/>
      <c r="P25" s="36">
        <v>9</v>
      </c>
      <c r="Q25" s="37">
        <f t="shared" si="0"/>
        <v>8.9</v>
      </c>
      <c r="R25" s="38" t="str">
        <f t="shared" si="1"/>
        <v>A</v>
      </c>
      <c r="S25" s="39" t="str">
        <f t="shared" si="2"/>
        <v>Giỏi</v>
      </c>
      <c r="T25" s="40" t="str">
        <f t="shared" si="3"/>
        <v/>
      </c>
      <c r="U25" s="41" t="s">
        <v>1798</v>
      </c>
      <c r="V25" s="3"/>
      <c r="W25" s="28"/>
      <c r="X25" s="79" t="str">
        <f t="shared" si="4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955</v>
      </c>
      <c r="D26" s="31" t="s">
        <v>77</v>
      </c>
      <c r="E26" s="32" t="s">
        <v>108</v>
      </c>
      <c r="F26" s="33" t="s">
        <v>956</v>
      </c>
      <c r="G26" s="30" t="s">
        <v>80</v>
      </c>
      <c r="H26" s="34" t="s">
        <v>28</v>
      </c>
      <c r="I26" s="34">
        <v>6.5</v>
      </c>
      <c r="J26" s="34" t="s">
        <v>28</v>
      </c>
      <c r="K26" s="34">
        <v>7</v>
      </c>
      <c r="L26" s="42"/>
      <c r="M26" s="42"/>
      <c r="N26" s="42"/>
      <c r="O26" s="139"/>
      <c r="P26" s="36">
        <v>4.5</v>
      </c>
      <c r="Q26" s="37">
        <f t="shared" si="0"/>
        <v>5.2</v>
      </c>
      <c r="R26" s="38" t="str">
        <f t="shared" si="1"/>
        <v>D+</v>
      </c>
      <c r="S26" s="39" t="str">
        <f t="shared" si="2"/>
        <v>Trung bình yếu</v>
      </c>
      <c r="T26" s="40" t="str">
        <f t="shared" si="3"/>
        <v/>
      </c>
      <c r="U26" s="41" t="s">
        <v>1798</v>
      </c>
      <c r="V26" s="3"/>
      <c r="W26" s="28"/>
      <c r="X26" s="79" t="str">
        <f t="shared" si="4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957</v>
      </c>
      <c r="D27" s="31" t="s">
        <v>958</v>
      </c>
      <c r="E27" s="32" t="s">
        <v>119</v>
      </c>
      <c r="F27" s="33" t="s">
        <v>959</v>
      </c>
      <c r="G27" s="30" t="s">
        <v>55</v>
      </c>
      <c r="H27" s="34" t="s">
        <v>28</v>
      </c>
      <c r="I27" s="34">
        <v>8</v>
      </c>
      <c r="J27" s="34" t="s">
        <v>28</v>
      </c>
      <c r="K27" s="34">
        <v>7</v>
      </c>
      <c r="L27" s="42"/>
      <c r="M27" s="42"/>
      <c r="N27" s="42"/>
      <c r="O27" s="139"/>
      <c r="P27" s="36">
        <v>6.5</v>
      </c>
      <c r="Q27" s="37">
        <f t="shared" si="0"/>
        <v>6.9</v>
      </c>
      <c r="R27" s="38" t="str">
        <f t="shared" si="1"/>
        <v>C+</v>
      </c>
      <c r="S27" s="39" t="str">
        <f t="shared" si="2"/>
        <v>Trung bình</v>
      </c>
      <c r="T27" s="40" t="str">
        <f t="shared" si="3"/>
        <v/>
      </c>
      <c r="U27" s="41" t="s">
        <v>1798</v>
      </c>
      <c r="V27" s="3"/>
      <c r="W27" s="28"/>
      <c r="X27" s="79" t="str">
        <f t="shared" si="4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960</v>
      </c>
      <c r="D28" s="31" t="s">
        <v>77</v>
      </c>
      <c r="E28" s="32" t="s">
        <v>130</v>
      </c>
      <c r="F28" s="33" t="s">
        <v>961</v>
      </c>
      <c r="G28" s="30" t="s">
        <v>98</v>
      </c>
      <c r="H28" s="34" t="s">
        <v>28</v>
      </c>
      <c r="I28" s="34">
        <v>10</v>
      </c>
      <c r="J28" s="34" t="s">
        <v>28</v>
      </c>
      <c r="K28" s="34">
        <v>7</v>
      </c>
      <c r="L28" s="42"/>
      <c r="M28" s="42"/>
      <c r="N28" s="42"/>
      <c r="O28" s="139"/>
      <c r="P28" s="36">
        <v>9</v>
      </c>
      <c r="Q28" s="37">
        <f t="shared" si="0"/>
        <v>9</v>
      </c>
      <c r="R28" s="38" t="str">
        <f t="shared" si="1"/>
        <v>A+</v>
      </c>
      <c r="S28" s="39" t="str">
        <f t="shared" si="2"/>
        <v>Giỏi</v>
      </c>
      <c r="T28" s="40" t="str">
        <f t="shared" si="3"/>
        <v/>
      </c>
      <c r="U28" s="41" t="s">
        <v>1798</v>
      </c>
      <c r="V28" s="3"/>
      <c r="W28" s="28"/>
      <c r="X28" s="79" t="str">
        <f t="shared" si="4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962</v>
      </c>
      <c r="D29" s="31" t="s">
        <v>963</v>
      </c>
      <c r="E29" s="32" t="s">
        <v>134</v>
      </c>
      <c r="F29" s="33" t="s">
        <v>700</v>
      </c>
      <c r="G29" s="30" t="s">
        <v>105</v>
      </c>
      <c r="H29" s="34" t="s">
        <v>28</v>
      </c>
      <c r="I29" s="34">
        <v>8</v>
      </c>
      <c r="J29" s="34" t="s">
        <v>28</v>
      </c>
      <c r="K29" s="34">
        <v>7</v>
      </c>
      <c r="L29" s="42"/>
      <c r="M29" s="42"/>
      <c r="N29" s="42"/>
      <c r="O29" s="139"/>
      <c r="P29" s="36">
        <v>7.5</v>
      </c>
      <c r="Q29" s="37">
        <f t="shared" si="0"/>
        <v>7.6</v>
      </c>
      <c r="R29" s="38" t="str">
        <f t="shared" si="1"/>
        <v>B</v>
      </c>
      <c r="S29" s="39" t="str">
        <f t="shared" si="2"/>
        <v>Khá</v>
      </c>
      <c r="T29" s="40" t="str">
        <f t="shared" si="3"/>
        <v/>
      </c>
      <c r="U29" s="41" t="s">
        <v>1798</v>
      </c>
      <c r="V29" s="3"/>
      <c r="W29" s="28"/>
      <c r="X29" s="79" t="str">
        <f t="shared" si="4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964</v>
      </c>
      <c r="D30" s="31" t="s">
        <v>95</v>
      </c>
      <c r="E30" s="32" t="s">
        <v>821</v>
      </c>
      <c r="F30" s="33" t="s">
        <v>965</v>
      </c>
      <c r="G30" s="30" t="s">
        <v>110</v>
      </c>
      <c r="H30" s="34" t="s">
        <v>28</v>
      </c>
      <c r="I30" s="34">
        <v>6</v>
      </c>
      <c r="J30" s="34" t="s">
        <v>28</v>
      </c>
      <c r="K30" s="34">
        <v>7</v>
      </c>
      <c r="L30" s="42"/>
      <c r="M30" s="42"/>
      <c r="N30" s="42"/>
      <c r="O30" s="139"/>
      <c r="P30" s="36">
        <v>3.5</v>
      </c>
      <c r="Q30" s="37">
        <f t="shared" si="0"/>
        <v>4.4000000000000004</v>
      </c>
      <c r="R30" s="38" t="str">
        <f t="shared" si="1"/>
        <v>D</v>
      </c>
      <c r="S30" s="39" t="str">
        <f t="shared" si="2"/>
        <v>Trung bình yếu</v>
      </c>
      <c r="T30" s="40" t="str">
        <f t="shared" si="3"/>
        <v/>
      </c>
      <c r="U30" s="41" t="s">
        <v>1798</v>
      </c>
      <c r="V30" s="3"/>
      <c r="W30" s="28"/>
      <c r="X30" s="79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966</v>
      </c>
      <c r="D31" s="31" t="s">
        <v>57</v>
      </c>
      <c r="E31" s="32" t="s">
        <v>425</v>
      </c>
      <c r="F31" s="33" t="s">
        <v>135</v>
      </c>
      <c r="G31" s="30" t="s">
        <v>113</v>
      </c>
      <c r="H31" s="34" t="s">
        <v>28</v>
      </c>
      <c r="I31" s="34">
        <v>5</v>
      </c>
      <c r="J31" s="34" t="s">
        <v>28</v>
      </c>
      <c r="K31" s="34">
        <v>7</v>
      </c>
      <c r="L31" s="42"/>
      <c r="M31" s="42"/>
      <c r="N31" s="42"/>
      <c r="O31" s="139"/>
      <c r="P31" s="36">
        <v>2.5</v>
      </c>
      <c r="Q31" s="37">
        <f t="shared" si="0"/>
        <v>3.5</v>
      </c>
      <c r="R31" s="38" t="str">
        <f t="shared" si="1"/>
        <v>F</v>
      </c>
      <c r="S31" s="39" t="str">
        <f t="shared" si="2"/>
        <v>Kém</v>
      </c>
      <c r="T31" s="40" t="str">
        <f t="shared" si="3"/>
        <v/>
      </c>
      <c r="U31" s="41" t="s">
        <v>1798</v>
      </c>
      <c r="V31" s="3"/>
      <c r="W31" s="28"/>
      <c r="X31" s="79" t="str">
        <f t="shared" si="4"/>
        <v>Học lại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967</v>
      </c>
      <c r="D32" s="31" t="s">
        <v>339</v>
      </c>
      <c r="E32" s="32" t="s">
        <v>425</v>
      </c>
      <c r="F32" s="33" t="s">
        <v>751</v>
      </c>
      <c r="G32" s="30" t="s">
        <v>98</v>
      </c>
      <c r="H32" s="34" t="s">
        <v>28</v>
      </c>
      <c r="I32" s="34">
        <v>10</v>
      </c>
      <c r="J32" s="34" t="s">
        <v>28</v>
      </c>
      <c r="K32" s="34">
        <v>7</v>
      </c>
      <c r="L32" s="42"/>
      <c r="M32" s="42"/>
      <c r="N32" s="42"/>
      <c r="O32" s="139"/>
      <c r="P32" s="36">
        <v>8</v>
      </c>
      <c r="Q32" s="37">
        <f t="shared" si="0"/>
        <v>8.3000000000000007</v>
      </c>
      <c r="R32" s="38" t="str">
        <f t="shared" si="1"/>
        <v>B+</v>
      </c>
      <c r="S32" s="39" t="str">
        <f t="shared" si="2"/>
        <v>Khá</v>
      </c>
      <c r="T32" s="40" t="str">
        <f t="shared" si="3"/>
        <v/>
      </c>
      <c r="U32" s="41" t="s">
        <v>1798</v>
      </c>
      <c r="V32" s="3"/>
      <c r="W32" s="28"/>
      <c r="X32" s="79" t="str">
        <f t="shared" si="4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968</v>
      </c>
      <c r="D33" s="31" t="s">
        <v>612</v>
      </c>
      <c r="E33" s="32" t="s">
        <v>969</v>
      </c>
      <c r="F33" s="33" t="s">
        <v>970</v>
      </c>
      <c r="G33" s="30" t="s">
        <v>113</v>
      </c>
      <c r="H33" s="34" t="s">
        <v>28</v>
      </c>
      <c r="I33" s="34">
        <v>7</v>
      </c>
      <c r="J33" s="34" t="s">
        <v>28</v>
      </c>
      <c r="K33" s="34">
        <v>7</v>
      </c>
      <c r="L33" s="42"/>
      <c r="M33" s="42"/>
      <c r="N33" s="42"/>
      <c r="O33" s="139"/>
      <c r="P33" s="36">
        <v>6</v>
      </c>
      <c r="Q33" s="37">
        <f t="shared" si="0"/>
        <v>6.3</v>
      </c>
      <c r="R33" s="38" t="str">
        <f t="shared" si="1"/>
        <v>C</v>
      </c>
      <c r="S33" s="39" t="str">
        <f t="shared" si="2"/>
        <v>Trung bình</v>
      </c>
      <c r="T33" s="40" t="str">
        <f t="shared" si="3"/>
        <v/>
      </c>
      <c r="U33" s="41" t="s">
        <v>1798</v>
      </c>
      <c r="V33" s="3"/>
      <c r="W33" s="28"/>
      <c r="X33" s="79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971</v>
      </c>
      <c r="D34" s="31" t="s">
        <v>972</v>
      </c>
      <c r="E34" s="32" t="s">
        <v>434</v>
      </c>
      <c r="F34" s="33" t="s">
        <v>973</v>
      </c>
      <c r="G34" s="30" t="s">
        <v>113</v>
      </c>
      <c r="H34" s="34" t="s">
        <v>28</v>
      </c>
      <c r="I34" s="34">
        <v>9</v>
      </c>
      <c r="J34" s="34" t="s">
        <v>28</v>
      </c>
      <c r="K34" s="34">
        <v>9</v>
      </c>
      <c r="L34" s="42"/>
      <c r="M34" s="42"/>
      <c r="N34" s="42"/>
      <c r="O34" s="139"/>
      <c r="P34" s="36">
        <v>10</v>
      </c>
      <c r="Q34" s="37">
        <f t="shared" si="0"/>
        <v>9.6999999999999993</v>
      </c>
      <c r="R34" s="38" t="str">
        <f t="shared" si="1"/>
        <v>A+</v>
      </c>
      <c r="S34" s="39" t="str">
        <f t="shared" si="2"/>
        <v>Giỏi</v>
      </c>
      <c r="T34" s="40" t="str">
        <f t="shared" si="3"/>
        <v/>
      </c>
      <c r="U34" s="41" t="s">
        <v>1798</v>
      </c>
      <c r="V34" s="3"/>
      <c r="W34" s="28"/>
      <c r="X34" s="79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974</v>
      </c>
      <c r="D35" s="31" t="s">
        <v>975</v>
      </c>
      <c r="E35" s="32" t="s">
        <v>434</v>
      </c>
      <c r="F35" s="33" t="s">
        <v>976</v>
      </c>
      <c r="G35" s="30" t="s">
        <v>113</v>
      </c>
      <c r="H35" s="34" t="s">
        <v>28</v>
      </c>
      <c r="I35" s="34">
        <v>4</v>
      </c>
      <c r="J35" s="34" t="s">
        <v>28</v>
      </c>
      <c r="K35" s="34">
        <v>6.5</v>
      </c>
      <c r="L35" s="42"/>
      <c r="M35" s="42"/>
      <c r="N35" s="42"/>
      <c r="O35" s="139"/>
      <c r="P35" s="36">
        <v>3</v>
      </c>
      <c r="Q35" s="37">
        <f t="shared" si="0"/>
        <v>3.6</v>
      </c>
      <c r="R35" s="38" t="str">
        <f t="shared" si="1"/>
        <v>F</v>
      </c>
      <c r="S35" s="39" t="str">
        <f t="shared" si="2"/>
        <v>Kém</v>
      </c>
      <c r="T35" s="40" t="str">
        <f t="shared" si="3"/>
        <v/>
      </c>
      <c r="U35" s="41" t="s">
        <v>1798</v>
      </c>
      <c r="V35" s="3"/>
      <c r="W35" s="28"/>
      <c r="X35" s="79" t="str">
        <f t="shared" si="4"/>
        <v>Học lại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977</v>
      </c>
      <c r="D36" s="31" t="s">
        <v>126</v>
      </c>
      <c r="E36" s="32" t="s">
        <v>607</v>
      </c>
      <c r="F36" s="33" t="s">
        <v>978</v>
      </c>
      <c r="G36" s="30" t="s">
        <v>153</v>
      </c>
      <c r="H36" s="34" t="s">
        <v>28</v>
      </c>
      <c r="I36" s="34">
        <v>10</v>
      </c>
      <c r="J36" s="34" t="s">
        <v>28</v>
      </c>
      <c r="K36" s="34">
        <v>10</v>
      </c>
      <c r="L36" s="42"/>
      <c r="M36" s="42"/>
      <c r="N36" s="42"/>
      <c r="O36" s="139"/>
      <c r="P36" s="36">
        <v>8</v>
      </c>
      <c r="Q36" s="37">
        <f t="shared" si="0"/>
        <v>8.6</v>
      </c>
      <c r="R36" s="38" t="str">
        <f t="shared" si="1"/>
        <v>A</v>
      </c>
      <c r="S36" s="39" t="str">
        <f t="shared" si="2"/>
        <v>Giỏi</v>
      </c>
      <c r="T36" s="40" t="str">
        <f t="shared" si="3"/>
        <v/>
      </c>
      <c r="U36" s="41" t="s">
        <v>1798</v>
      </c>
      <c r="V36" s="3"/>
      <c r="W36" s="28"/>
      <c r="X36" s="79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979</v>
      </c>
      <c r="D37" s="31" t="s">
        <v>980</v>
      </c>
      <c r="E37" s="32" t="s">
        <v>439</v>
      </c>
      <c r="F37" s="33" t="s">
        <v>981</v>
      </c>
      <c r="G37" s="30" t="s">
        <v>67</v>
      </c>
      <c r="H37" s="34" t="s">
        <v>28</v>
      </c>
      <c r="I37" s="34">
        <v>6.5</v>
      </c>
      <c r="J37" s="34" t="s">
        <v>28</v>
      </c>
      <c r="K37" s="34">
        <v>5</v>
      </c>
      <c r="L37" s="42"/>
      <c r="M37" s="42"/>
      <c r="N37" s="42"/>
      <c r="O37" s="139"/>
      <c r="P37" s="36" t="s">
        <v>2324</v>
      </c>
      <c r="Q37" s="37">
        <f t="shared" si="0"/>
        <v>1.8</v>
      </c>
      <c r="R37" s="38" t="str">
        <f t="shared" si="1"/>
        <v>F</v>
      </c>
      <c r="S37" s="39" t="str">
        <f t="shared" si="2"/>
        <v>Kém</v>
      </c>
      <c r="T37" s="40" t="s">
        <v>2325</v>
      </c>
      <c r="U37" s="41" t="s">
        <v>1798</v>
      </c>
      <c r="V37" s="3"/>
      <c r="W37" s="28"/>
      <c r="X37" s="79" t="str">
        <f t="shared" si="4"/>
        <v>Học lại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982</v>
      </c>
      <c r="D38" s="31" t="s">
        <v>696</v>
      </c>
      <c r="E38" s="32" t="s">
        <v>439</v>
      </c>
      <c r="F38" s="33" t="s">
        <v>983</v>
      </c>
      <c r="G38" s="30" t="s">
        <v>113</v>
      </c>
      <c r="H38" s="34" t="s">
        <v>28</v>
      </c>
      <c r="I38" s="34">
        <v>7</v>
      </c>
      <c r="J38" s="34" t="s">
        <v>28</v>
      </c>
      <c r="K38" s="34">
        <v>7</v>
      </c>
      <c r="L38" s="42"/>
      <c r="M38" s="42"/>
      <c r="N38" s="42"/>
      <c r="O38" s="139"/>
      <c r="P38" s="36">
        <v>6.5</v>
      </c>
      <c r="Q38" s="37">
        <f t="shared" si="0"/>
        <v>6.7</v>
      </c>
      <c r="R38" s="38" t="str">
        <f t="shared" si="1"/>
        <v>C+</v>
      </c>
      <c r="S38" s="39" t="str">
        <f t="shared" si="2"/>
        <v>Trung bình</v>
      </c>
      <c r="T38" s="40" t="str">
        <f t="shared" ref="T38:T75" si="5">+IF(OR($H38=0,$I38=0,$J38=0,$K38=0),"Không đủ ĐKDT","")</f>
        <v/>
      </c>
      <c r="U38" s="41" t="s">
        <v>1798</v>
      </c>
      <c r="V38" s="3"/>
      <c r="W38" s="28"/>
      <c r="X38" s="79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984</v>
      </c>
      <c r="D39" s="31" t="s">
        <v>381</v>
      </c>
      <c r="E39" s="32" t="s">
        <v>439</v>
      </c>
      <c r="F39" s="33" t="s">
        <v>102</v>
      </c>
      <c r="G39" s="30" t="s">
        <v>98</v>
      </c>
      <c r="H39" s="34" t="s">
        <v>28</v>
      </c>
      <c r="I39" s="34">
        <v>8</v>
      </c>
      <c r="J39" s="34" t="s">
        <v>28</v>
      </c>
      <c r="K39" s="34">
        <v>7</v>
      </c>
      <c r="L39" s="42"/>
      <c r="M39" s="42"/>
      <c r="N39" s="42"/>
      <c r="O39" s="139"/>
      <c r="P39" s="36">
        <v>4.5</v>
      </c>
      <c r="Q39" s="37">
        <f t="shared" si="0"/>
        <v>5.5</v>
      </c>
      <c r="R39" s="38" t="str">
        <f t="shared" si="1"/>
        <v>C</v>
      </c>
      <c r="S39" s="39" t="str">
        <f t="shared" si="2"/>
        <v>Trung bình</v>
      </c>
      <c r="T39" s="40" t="str">
        <f t="shared" si="5"/>
        <v/>
      </c>
      <c r="U39" s="41" t="s">
        <v>1798</v>
      </c>
      <c r="V39" s="3"/>
      <c r="W39" s="28"/>
      <c r="X39" s="79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985</v>
      </c>
      <c r="D40" s="31" t="s">
        <v>986</v>
      </c>
      <c r="E40" s="32" t="s">
        <v>987</v>
      </c>
      <c r="F40" s="33" t="s">
        <v>988</v>
      </c>
      <c r="G40" s="30" t="s">
        <v>113</v>
      </c>
      <c r="H40" s="34" t="s">
        <v>28</v>
      </c>
      <c r="I40" s="34">
        <v>8</v>
      </c>
      <c r="J40" s="34" t="s">
        <v>28</v>
      </c>
      <c r="K40" s="34">
        <v>9</v>
      </c>
      <c r="L40" s="42"/>
      <c r="M40" s="42"/>
      <c r="N40" s="42"/>
      <c r="O40" s="139"/>
      <c r="P40" s="36">
        <v>8.5</v>
      </c>
      <c r="Q40" s="37">
        <f t="shared" si="0"/>
        <v>8.5</v>
      </c>
      <c r="R40" s="38" t="str">
        <f t="shared" si="1"/>
        <v>A</v>
      </c>
      <c r="S40" s="39" t="str">
        <f t="shared" si="2"/>
        <v>Giỏi</v>
      </c>
      <c r="T40" s="40" t="str">
        <f t="shared" si="5"/>
        <v/>
      </c>
      <c r="U40" s="41" t="s">
        <v>1798</v>
      </c>
      <c r="V40" s="3"/>
      <c r="W40" s="28"/>
      <c r="X40" s="79" t="str">
        <f t="shared" si="4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989</v>
      </c>
      <c r="D41" s="31" t="s">
        <v>914</v>
      </c>
      <c r="E41" s="32" t="s">
        <v>160</v>
      </c>
      <c r="F41" s="33" t="s">
        <v>139</v>
      </c>
      <c r="G41" s="30" t="s">
        <v>67</v>
      </c>
      <c r="H41" s="34" t="s">
        <v>28</v>
      </c>
      <c r="I41" s="34">
        <v>6</v>
      </c>
      <c r="J41" s="34" t="s">
        <v>28</v>
      </c>
      <c r="K41" s="34">
        <v>6.5</v>
      </c>
      <c r="L41" s="42"/>
      <c r="M41" s="42"/>
      <c r="N41" s="42"/>
      <c r="O41" s="139"/>
      <c r="P41" s="36">
        <v>6</v>
      </c>
      <c r="Q41" s="37">
        <f t="shared" si="0"/>
        <v>6.1</v>
      </c>
      <c r="R41" s="38" t="str">
        <f t="shared" si="1"/>
        <v>C</v>
      </c>
      <c r="S41" s="39" t="str">
        <f t="shared" si="2"/>
        <v>Trung bình</v>
      </c>
      <c r="T41" s="40" t="str">
        <f t="shared" si="5"/>
        <v/>
      </c>
      <c r="U41" s="41" t="s">
        <v>1798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990</v>
      </c>
      <c r="D42" s="31" t="s">
        <v>991</v>
      </c>
      <c r="E42" s="32" t="s">
        <v>160</v>
      </c>
      <c r="F42" s="33" t="s">
        <v>992</v>
      </c>
      <c r="G42" s="30" t="s">
        <v>276</v>
      </c>
      <c r="H42" s="34" t="s">
        <v>28</v>
      </c>
      <c r="I42" s="34">
        <v>7.5</v>
      </c>
      <c r="J42" s="34" t="s">
        <v>28</v>
      </c>
      <c r="K42" s="34">
        <v>7</v>
      </c>
      <c r="L42" s="42"/>
      <c r="M42" s="42"/>
      <c r="N42" s="42"/>
      <c r="O42" s="139"/>
      <c r="P42" s="36">
        <v>1.5</v>
      </c>
      <c r="Q42" s="37">
        <f t="shared" ref="Q42:Q73" si="6">ROUND(SUMPRODUCT(H42:P42,$H$9:$P$9)/100,1)</f>
        <v>3.3</v>
      </c>
      <c r="R42" s="38" t="str">
        <f t="shared" ref="R42:R78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9" t="str">
        <f t="shared" ref="S42:S78" si="8">IF($Q42&lt;4,"Kém",IF(AND($Q42&gt;=4,$Q42&lt;=5.4),"Trung bình yếu",IF(AND($Q42&gt;=5.5,$Q42&lt;=6.9),"Trung bình",IF(AND($Q42&gt;=7,$Q42&lt;=8.4),"Khá",IF(AND($Q42&gt;=8.5,$Q42&lt;=10),"Giỏi","")))))</f>
        <v>Kém</v>
      </c>
      <c r="T42" s="40" t="str">
        <f t="shared" si="5"/>
        <v/>
      </c>
      <c r="U42" s="41" t="s">
        <v>1798</v>
      </c>
      <c r="V42" s="3"/>
      <c r="W42" s="28"/>
      <c r="X42" s="79" t="str">
        <f t="shared" ref="X42:X7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993</v>
      </c>
      <c r="D43" s="31" t="s">
        <v>994</v>
      </c>
      <c r="E43" s="32" t="s">
        <v>171</v>
      </c>
      <c r="F43" s="33" t="s">
        <v>995</v>
      </c>
      <c r="G43" s="30" t="s">
        <v>67</v>
      </c>
      <c r="H43" s="34" t="s">
        <v>28</v>
      </c>
      <c r="I43" s="34">
        <v>8</v>
      </c>
      <c r="J43" s="34" t="s">
        <v>28</v>
      </c>
      <c r="K43" s="34">
        <v>6.5</v>
      </c>
      <c r="L43" s="42"/>
      <c r="M43" s="42"/>
      <c r="N43" s="42"/>
      <c r="O43" s="139"/>
      <c r="P43" s="36">
        <v>4</v>
      </c>
      <c r="Q43" s="37">
        <f t="shared" si="6"/>
        <v>5.0999999999999996</v>
      </c>
      <c r="R43" s="38" t="str">
        <f t="shared" si="7"/>
        <v>D+</v>
      </c>
      <c r="S43" s="39" t="str">
        <f t="shared" si="8"/>
        <v>Trung bình yếu</v>
      </c>
      <c r="T43" s="40" t="str">
        <f t="shared" si="5"/>
        <v/>
      </c>
      <c r="U43" s="41" t="s">
        <v>1798</v>
      </c>
      <c r="V43" s="3"/>
      <c r="W43" s="28"/>
      <c r="X43" s="79" t="str">
        <f t="shared" si="9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996</v>
      </c>
      <c r="D44" s="31" t="s">
        <v>997</v>
      </c>
      <c r="E44" s="32" t="s">
        <v>171</v>
      </c>
      <c r="F44" s="33" t="s">
        <v>854</v>
      </c>
      <c r="G44" s="30" t="s">
        <v>276</v>
      </c>
      <c r="H44" s="34" t="s">
        <v>28</v>
      </c>
      <c r="I44" s="34">
        <v>8.5</v>
      </c>
      <c r="J44" s="34" t="s">
        <v>28</v>
      </c>
      <c r="K44" s="34">
        <v>6.5</v>
      </c>
      <c r="L44" s="42"/>
      <c r="M44" s="42"/>
      <c r="N44" s="42"/>
      <c r="O44" s="139"/>
      <c r="P44" s="36">
        <v>2.5</v>
      </c>
      <c r="Q44" s="37">
        <f t="shared" si="6"/>
        <v>4.0999999999999996</v>
      </c>
      <c r="R44" s="38" t="str">
        <f t="shared" si="7"/>
        <v>D</v>
      </c>
      <c r="S44" s="39" t="str">
        <f t="shared" si="8"/>
        <v>Trung bình yếu</v>
      </c>
      <c r="T44" s="40" t="str">
        <f t="shared" si="5"/>
        <v/>
      </c>
      <c r="U44" s="41" t="s">
        <v>1798</v>
      </c>
      <c r="V44" s="3"/>
      <c r="W44" s="28"/>
      <c r="X44" s="79" t="str">
        <f t="shared" si="9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998</v>
      </c>
      <c r="D45" s="31" t="s">
        <v>991</v>
      </c>
      <c r="E45" s="32" t="s">
        <v>171</v>
      </c>
      <c r="F45" s="33" t="s">
        <v>440</v>
      </c>
      <c r="G45" s="30" t="s">
        <v>287</v>
      </c>
      <c r="H45" s="34" t="s">
        <v>28</v>
      </c>
      <c r="I45" s="34">
        <v>9</v>
      </c>
      <c r="J45" s="34" t="s">
        <v>28</v>
      </c>
      <c r="K45" s="34">
        <v>6.5</v>
      </c>
      <c r="L45" s="42"/>
      <c r="M45" s="42"/>
      <c r="N45" s="42"/>
      <c r="O45" s="139"/>
      <c r="P45" s="36">
        <v>6.5</v>
      </c>
      <c r="Q45" s="37">
        <f t="shared" si="6"/>
        <v>7</v>
      </c>
      <c r="R45" s="38" t="str">
        <f t="shared" si="7"/>
        <v>B</v>
      </c>
      <c r="S45" s="39" t="str">
        <f t="shared" si="8"/>
        <v>Khá</v>
      </c>
      <c r="T45" s="40" t="str">
        <f t="shared" si="5"/>
        <v/>
      </c>
      <c r="U45" s="41" t="s">
        <v>1801</v>
      </c>
      <c r="V45" s="3"/>
      <c r="W45" s="28"/>
      <c r="X45" s="79" t="str">
        <f t="shared" si="9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999</v>
      </c>
      <c r="D46" s="31" t="s">
        <v>141</v>
      </c>
      <c r="E46" s="32" t="s">
        <v>171</v>
      </c>
      <c r="F46" s="33" t="s">
        <v>240</v>
      </c>
      <c r="G46" s="30" t="s">
        <v>113</v>
      </c>
      <c r="H46" s="34" t="s">
        <v>28</v>
      </c>
      <c r="I46" s="34">
        <v>10</v>
      </c>
      <c r="J46" s="34" t="s">
        <v>28</v>
      </c>
      <c r="K46" s="34">
        <v>10</v>
      </c>
      <c r="L46" s="42"/>
      <c r="M46" s="42"/>
      <c r="N46" s="42"/>
      <c r="O46" s="139"/>
      <c r="P46" s="36">
        <v>9.5</v>
      </c>
      <c r="Q46" s="37">
        <f t="shared" si="6"/>
        <v>9.6999999999999993</v>
      </c>
      <c r="R46" s="38" t="str">
        <f t="shared" si="7"/>
        <v>A+</v>
      </c>
      <c r="S46" s="39" t="str">
        <f t="shared" si="8"/>
        <v>Giỏi</v>
      </c>
      <c r="T46" s="40" t="str">
        <f t="shared" si="5"/>
        <v/>
      </c>
      <c r="U46" s="41" t="s">
        <v>1801</v>
      </c>
      <c r="V46" s="3"/>
      <c r="W46" s="28"/>
      <c r="X46" s="79" t="str">
        <f t="shared" si="9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1000</v>
      </c>
      <c r="D47" s="31" t="s">
        <v>1001</v>
      </c>
      <c r="E47" s="32" t="s">
        <v>1002</v>
      </c>
      <c r="F47" s="33" t="s">
        <v>1003</v>
      </c>
      <c r="G47" s="30" t="s">
        <v>63</v>
      </c>
      <c r="H47" s="34" t="s">
        <v>28</v>
      </c>
      <c r="I47" s="34">
        <v>0</v>
      </c>
      <c r="J47" s="34" t="s">
        <v>28</v>
      </c>
      <c r="K47" s="34">
        <v>0</v>
      </c>
      <c r="L47" s="42"/>
      <c r="M47" s="42"/>
      <c r="N47" s="42"/>
      <c r="O47" s="139"/>
      <c r="P47" s="36" t="s">
        <v>2326</v>
      </c>
      <c r="Q47" s="37">
        <f t="shared" si="6"/>
        <v>0</v>
      </c>
      <c r="R47" s="38" t="str">
        <f t="shared" si="7"/>
        <v>F</v>
      </c>
      <c r="S47" s="39" t="str">
        <f t="shared" si="8"/>
        <v>Kém</v>
      </c>
      <c r="T47" s="40" t="str">
        <f t="shared" si="5"/>
        <v>Không đủ ĐKDT</v>
      </c>
      <c r="U47" s="41" t="s">
        <v>1801</v>
      </c>
      <c r="V47" s="3"/>
      <c r="W47" s="28"/>
      <c r="X47" s="79" t="str">
        <f t="shared" si="9"/>
        <v>Học lại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1004</v>
      </c>
      <c r="D48" s="31" t="s">
        <v>1005</v>
      </c>
      <c r="E48" s="32" t="s">
        <v>1006</v>
      </c>
      <c r="F48" s="33" t="s">
        <v>1007</v>
      </c>
      <c r="G48" s="30" t="s">
        <v>63</v>
      </c>
      <c r="H48" s="34" t="s">
        <v>28</v>
      </c>
      <c r="I48" s="34">
        <v>8</v>
      </c>
      <c r="J48" s="34" t="s">
        <v>28</v>
      </c>
      <c r="K48" s="34">
        <v>7</v>
      </c>
      <c r="L48" s="42"/>
      <c r="M48" s="42"/>
      <c r="N48" s="42"/>
      <c r="O48" s="139"/>
      <c r="P48" s="36">
        <v>3.5</v>
      </c>
      <c r="Q48" s="37">
        <f t="shared" si="6"/>
        <v>4.8</v>
      </c>
      <c r="R48" s="38" t="str">
        <f t="shared" si="7"/>
        <v>D</v>
      </c>
      <c r="S48" s="39" t="str">
        <f t="shared" si="8"/>
        <v>Trung bình yếu</v>
      </c>
      <c r="T48" s="40" t="str">
        <f t="shared" si="5"/>
        <v/>
      </c>
      <c r="U48" s="41" t="s">
        <v>1801</v>
      </c>
      <c r="V48" s="3"/>
      <c r="W48" s="28"/>
      <c r="X48" s="79" t="str">
        <f t="shared" si="9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1008</v>
      </c>
      <c r="D49" s="31" t="s">
        <v>1009</v>
      </c>
      <c r="E49" s="32" t="s">
        <v>179</v>
      </c>
      <c r="F49" s="33" t="s">
        <v>214</v>
      </c>
      <c r="G49" s="30" t="s">
        <v>67</v>
      </c>
      <c r="H49" s="34" t="s">
        <v>28</v>
      </c>
      <c r="I49" s="34">
        <v>7</v>
      </c>
      <c r="J49" s="34" t="s">
        <v>28</v>
      </c>
      <c r="K49" s="34">
        <v>7.5</v>
      </c>
      <c r="L49" s="42"/>
      <c r="M49" s="42"/>
      <c r="N49" s="42"/>
      <c r="O49" s="139"/>
      <c r="P49" s="36">
        <v>7.5</v>
      </c>
      <c r="Q49" s="37">
        <f t="shared" si="6"/>
        <v>7.4</v>
      </c>
      <c r="R49" s="38" t="str">
        <f t="shared" si="7"/>
        <v>B</v>
      </c>
      <c r="S49" s="39" t="str">
        <f t="shared" si="8"/>
        <v>Khá</v>
      </c>
      <c r="T49" s="40" t="str">
        <f t="shared" si="5"/>
        <v/>
      </c>
      <c r="U49" s="41" t="s">
        <v>1801</v>
      </c>
      <c r="V49" s="3"/>
      <c r="W49" s="28"/>
      <c r="X49" s="79" t="str">
        <f t="shared" si="9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1010</v>
      </c>
      <c r="D50" s="31" t="s">
        <v>1011</v>
      </c>
      <c r="E50" s="32" t="s">
        <v>194</v>
      </c>
      <c r="F50" s="33" t="s">
        <v>1012</v>
      </c>
      <c r="G50" s="30" t="s">
        <v>55</v>
      </c>
      <c r="H50" s="34" t="s">
        <v>28</v>
      </c>
      <c r="I50" s="34">
        <v>6.5</v>
      </c>
      <c r="J50" s="34" t="s">
        <v>28</v>
      </c>
      <c r="K50" s="34">
        <v>7.5</v>
      </c>
      <c r="L50" s="42"/>
      <c r="M50" s="42"/>
      <c r="N50" s="42"/>
      <c r="O50" s="139"/>
      <c r="P50" s="36">
        <v>8</v>
      </c>
      <c r="Q50" s="37">
        <f t="shared" si="6"/>
        <v>7.7</v>
      </c>
      <c r="R50" s="38" t="str">
        <f t="shared" si="7"/>
        <v>B</v>
      </c>
      <c r="S50" s="39" t="str">
        <f t="shared" si="8"/>
        <v>Khá</v>
      </c>
      <c r="T50" s="40" t="str">
        <f t="shared" si="5"/>
        <v/>
      </c>
      <c r="U50" s="41" t="s">
        <v>1801</v>
      </c>
      <c r="V50" s="3"/>
      <c r="W50" s="28"/>
      <c r="X50" s="79" t="str">
        <f t="shared" si="9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1013</v>
      </c>
      <c r="D51" s="31" t="s">
        <v>490</v>
      </c>
      <c r="E51" s="32" t="s">
        <v>194</v>
      </c>
      <c r="F51" s="33" t="s">
        <v>1014</v>
      </c>
      <c r="G51" s="30" t="s">
        <v>569</v>
      </c>
      <c r="H51" s="34" t="s">
        <v>28</v>
      </c>
      <c r="I51" s="34">
        <v>6.5</v>
      </c>
      <c r="J51" s="34" t="s">
        <v>28</v>
      </c>
      <c r="K51" s="34">
        <v>5.5</v>
      </c>
      <c r="L51" s="42"/>
      <c r="M51" s="42"/>
      <c r="N51" s="42"/>
      <c r="O51" s="139"/>
      <c r="P51" s="36">
        <v>5</v>
      </c>
      <c r="Q51" s="37">
        <f t="shared" si="6"/>
        <v>5.4</v>
      </c>
      <c r="R51" s="38" t="str">
        <f t="shared" si="7"/>
        <v>D+</v>
      </c>
      <c r="S51" s="39" t="str">
        <f t="shared" si="8"/>
        <v>Trung bình yếu</v>
      </c>
      <c r="T51" s="40" t="str">
        <f t="shared" si="5"/>
        <v/>
      </c>
      <c r="U51" s="41" t="s">
        <v>1801</v>
      </c>
      <c r="V51" s="3"/>
      <c r="W51" s="28"/>
      <c r="X51" s="79" t="str">
        <f t="shared" si="9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1015</v>
      </c>
      <c r="D52" s="31" t="s">
        <v>1016</v>
      </c>
      <c r="E52" s="32" t="s">
        <v>1017</v>
      </c>
      <c r="F52" s="33" t="s">
        <v>1018</v>
      </c>
      <c r="G52" s="30" t="s">
        <v>63</v>
      </c>
      <c r="H52" s="34" t="s">
        <v>28</v>
      </c>
      <c r="I52" s="34">
        <v>8.5</v>
      </c>
      <c r="J52" s="34" t="s">
        <v>28</v>
      </c>
      <c r="K52" s="34">
        <v>8</v>
      </c>
      <c r="L52" s="42"/>
      <c r="M52" s="42"/>
      <c r="N52" s="42"/>
      <c r="O52" s="139"/>
      <c r="P52" s="36">
        <v>3.5</v>
      </c>
      <c r="Q52" s="37">
        <f t="shared" si="6"/>
        <v>5</v>
      </c>
      <c r="R52" s="38" t="str">
        <f t="shared" si="7"/>
        <v>D+</v>
      </c>
      <c r="S52" s="39" t="str">
        <f t="shared" si="8"/>
        <v>Trung bình yếu</v>
      </c>
      <c r="T52" s="40" t="str">
        <f t="shared" si="5"/>
        <v/>
      </c>
      <c r="U52" s="41" t="s">
        <v>1801</v>
      </c>
      <c r="V52" s="3"/>
      <c r="W52" s="28"/>
      <c r="X52" s="79" t="str">
        <f t="shared" si="9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1019</v>
      </c>
      <c r="D53" s="31" t="s">
        <v>1020</v>
      </c>
      <c r="E53" s="32" t="s">
        <v>637</v>
      </c>
      <c r="F53" s="33" t="s">
        <v>1021</v>
      </c>
      <c r="G53" s="30" t="s">
        <v>72</v>
      </c>
      <c r="H53" s="34" t="s">
        <v>28</v>
      </c>
      <c r="I53" s="34">
        <v>4</v>
      </c>
      <c r="J53" s="34" t="s">
        <v>28</v>
      </c>
      <c r="K53" s="34">
        <v>7.5</v>
      </c>
      <c r="L53" s="42"/>
      <c r="M53" s="42"/>
      <c r="N53" s="42"/>
      <c r="O53" s="139"/>
      <c r="P53" s="36">
        <v>8</v>
      </c>
      <c r="Q53" s="37">
        <f t="shared" si="6"/>
        <v>7.2</v>
      </c>
      <c r="R53" s="38" t="str">
        <f t="shared" si="7"/>
        <v>B</v>
      </c>
      <c r="S53" s="39" t="str">
        <f t="shared" si="8"/>
        <v>Khá</v>
      </c>
      <c r="T53" s="40" t="str">
        <f t="shared" si="5"/>
        <v/>
      </c>
      <c r="U53" s="41" t="s">
        <v>1801</v>
      </c>
      <c r="V53" s="3"/>
      <c r="W53" s="28"/>
      <c r="X53" s="79" t="str">
        <f t="shared" si="9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1022</v>
      </c>
      <c r="D54" s="31" t="s">
        <v>1023</v>
      </c>
      <c r="E54" s="32" t="s">
        <v>198</v>
      </c>
      <c r="F54" s="33" t="s">
        <v>1024</v>
      </c>
      <c r="G54" s="30" t="s">
        <v>1025</v>
      </c>
      <c r="H54" s="34" t="s">
        <v>28</v>
      </c>
      <c r="I54" s="34">
        <v>7</v>
      </c>
      <c r="J54" s="34" t="s">
        <v>28</v>
      </c>
      <c r="K54" s="34">
        <v>7</v>
      </c>
      <c r="L54" s="42"/>
      <c r="M54" s="42"/>
      <c r="N54" s="42"/>
      <c r="O54" s="139"/>
      <c r="P54" s="36">
        <v>8.5</v>
      </c>
      <c r="Q54" s="37">
        <f t="shared" si="6"/>
        <v>8.1</v>
      </c>
      <c r="R54" s="38" t="str">
        <f t="shared" si="7"/>
        <v>B+</v>
      </c>
      <c r="S54" s="39" t="str">
        <f t="shared" si="8"/>
        <v>Khá</v>
      </c>
      <c r="T54" s="40" t="str">
        <f t="shared" si="5"/>
        <v/>
      </c>
      <c r="U54" s="41" t="s">
        <v>1801</v>
      </c>
      <c r="V54" s="3"/>
      <c r="W54" s="28"/>
      <c r="X54" s="79" t="str">
        <f t="shared" si="9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1026</v>
      </c>
      <c r="D55" s="31" t="s">
        <v>57</v>
      </c>
      <c r="E55" s="32" t="s">
        <v>198</v>
      </c>
      <c r="F55" s="33" t="s">
        <v>304</v>
      </c>
      <c r="G55" s="30" t="s">
        <v>98</v>
      </c>
      <c r="H55" s="34" t="s">
        <v>28</v>
      </c>
      <c r="I55" s="34">
        <v>8.5</v>
      </c>
      <c r="J55" s="34" t="s">
        <v>28</v>
      </c>
      <c r="K55" s="34">
        <v>6.5</v>
      </c>
      <c r="L55" s="42"/>
      <c r="M55" s="42"/>
      <c r="N55" s="42"/>
      <c r="O55" s="139"/>
      <c r="P55" s="36">
        <v>3</v>
      </c>
      <c r="Q55" s="37">
        <f t="shared" si="6"/>
        <v>4.5</v>
      </c>
      <c r="R55" s="38" t="str">
        <f t="shared" si="7"/>
        <v>D</v>
      </c>
      <c r="S55" s="39" t="str">
        <f t="shared" si="8"/>
        <v>Trung bình yếu</v>
      </c>
      <c r="T55" s="40" t="str">
        <f t="shared" si="5"/>
        <v/>
      </c>
      <c r="U55" s="41" t="s">
        <v>1801</v>
      </c>
      <c r="V55" s="3"/>
      <c r="W55" s="28"/>
      <c r="X55" s="79" t="str">
        <f t="shared" si="9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1027</v>
      </c>
      <c r="D56" s="31" t="s">
        <v>1028</v>
      </c>
      <c r="E56" s="32" t="s">
        <v>209</v>
      </c>
      <c r="F56" s="33" t="s">
        <v>258</v>
      </c>
      <c r="G56" s="30" t="s">
        <v>67</v>
      </c>
      <c r="H56" s="34" t="s">
        <v>28</v>
      </c>
      <c r="I56" s="34">
        <v>6</v>
      </c>
      <c r="J56" s="34" t="s">
        <v>28</v>
      </c>
      <c r="K56" s="34">
        <v>6.5</v>
      </c>
      <c r="L56" s="42"/>
      <c r="M56" s="42"/>
      <c r="N56" s="42"/>
      <c r="O56" s="139"/>
      <c r="P56" s="36">
        <v>4</v>
      </c>
      <c r="Q56" s="37">
        <f t="shared" si="6"/>
        <v>4.7</v>
      </c>
      <c r="R56" s="38" t="str">
        <f t="shared" si="7"/>
        <v>D</v>
      </c>
      <c r="S56" s="39" t="str">
        <f t="shared" si="8"/>
        <v>Trung bình yếu</v>
      </c>
      <c r="T56" s="40" t="str">
        <f t="shared" si="5"/>
        <v/>
      </c>
      <c r="U56" s="41" t="s">
        <v>1801</v>
      </c>
      <c r="V56" s="3"/>
      <c r="W56" s="28"/>
      <c r="X56" s="79" t="str">
        <f t="shared" si="9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1029</v>
      </c>
      <c r="D57" s="31" t="s">
        <v>1030</v>
      </c>
      <c r="E57" s="32" t="s">
        <v>209</v>
      </c>
      <c r="F57" s="33" t="s">
        <v>323</v>
      </c>
      <c r="G57" s="30" t="s">
        <v>67</v>
      </c>
      <c r="H57" s="34" t="s">
        <v>28</v>
      </c>
      <c r="I57" s="34">
        <v>6</v>
      </c>
      <c r="J57" s="34" t="s">
        <v>28</v>
      </c>
      <c r="K57" s="34">
        <v>6.5</v>
      </c>
      <c r="L57" s="42"/>
      <c r="M57" s="42"/>
      <c r="N57" s="42"/>
      <c r="O57" s="139"/>
      <c r="P57" s="36">
        <v>1.5</v>
      </c>
      <c r="Q57" s="37">
        <f t="shared" si="6"/>
        <v>2.9</v>
      </c>
      <c r="R57" s="38" t="str">
        <f t="shared" si="7"/>
        <v>F</v>
      </c>
      <c r="S57" s="39" t="str">
        <f t="shared" si="8"/>
        <v>Kém</v>
      </c>
      <c r="T57" s="40" t="str">
        <f t="shared" si="5"/>
        <v/>
      </c>
      <c r="U57" s="41" t="s">
        <v>1801</v>
      </c>
      <c r="V57" s="3"/>
      <c r="W57" s="28"/>
      <c r="X57" s="79" t="str">
        <f t="shared" si="9"/>
        <v>Học lại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1031</v>
      </c>
      <c r="D58" s="31" t="s">
        <v>636</v>
      </c>
      <c r="E58" s="32" t="s">
        <v>1032</v>
      </c>
      <c r="F58" s="33" t="s">
        <v>851</v>
      </c>
      <c r="G58" s="30" t="s">
        <v>98</v>
      </c>
      <c r="H58" s="34" t="s">
        <v>28</v>
      </c>
      <c r="I58" s="34">
        <v>8</v>
      </c>
      <c r="J58" s="34" t="s">
        <v>28</v>
      </c>
      <c r="K58" s="34">
        <v>7.5</v>
      </c>
      <c r="L58" s="42"/>
      <c r="M58" s="42"/>
      <c r="N58" s="42"/>
      <c r="O58" s="139"/>
      <c r="P58" s="36">
        <v>8</v>
      </c>
      <c r="Q58" s="37">
        <f t="shared" si="6"/>
        <v>8</v>
      </c>
      <c r="R58" s="38" t="str">
        <f t="shared" si="7"/>
        <v>B+</v>
      </c>
      <c r="S58" s="39" t="str">
        <f t="shared" si="8"/>
        <v>Khá</v>
      </c>
      <c r="T58" s="40" t="str">
        <f t="shared" si="5"/>
        <v/>
      </c>
      <c r="U58" s="41" t="s">
        <v>1801</v>
      </c>
      <c r="V58" s="3"/>
      <c r="W58" s="28"/>
      <c r="X58" s="79" t="str">
        <f t="shared" si="9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1033</v>
      </c>
      <c r="D59" s="31" t="s">
        <v>77</v>
      </c>
      <c r="E59" s="32" t="s">
        <v>462</v>
      </c>
      <c r="F59" s="33" t="s">
        <v>1034</v>
      </c>
      <c r="G59" s="30" t="s">
        <v>110</v>
      </c>
      <c r="H59" s="34" t="s">
        <v>28</v>
      </c>
      <c r="I59" s="34">
        <v>8</v>
      </c>
      <c r="J59" s="34" t="s">
        <v>28</v>
      </c>
      <c r="K59" s="34">
        <v>6.5</v>
      </c>
      <c r="L59" s="42"/>
      <c r="M59" s="42"/>
      <c r="N59" s="42"/>
      <c r="O59" s="139"/>
      <c r="P59" s="36">
        <v>1.5</v>
      </c>
      <c r="Q59" s="37">
        <f t="shared" si="6"/>
        <v>3.3</v>
      </c>
      <c r="R59" s="38" t="str">
        <f t="shared" si="7"/>
        <v>F</v>
      </c>
      <c r="S59" s="39" t="str">
        <f t="shared" si="8"/>
        <v>Kém</v>
      </c>
      <c r="T59" s="40" t="str">
        <f t="shared" si="5"/>
        <v/>
      </c>
      <c r="U59" s="41" t="s">
        <v>1801</v>
      </c>
      <c r="V59" s="3"/>
      <c r="W59" s="28"/>
      <c r="X59" s="79" t="str">
        <f t="shared" si="9"/>
        <v>Học lại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1035</v>
      </c>
      <c r="D60" s="31" t="s">
        <v>1036</v>
      </c>
      <c r="E60" s="32" t="s">
        <v>1037</v>
      </c>
      <c r="F60" s="33" t="s">
        <v>275</v>
      </c>
      <c r="G60" s="30" t="s">
        <v>72</v>
      </c>
      <c r="H60" s="34" t="s">
        <v>28</v>
      </c>
      <c r="I60" s="34">
        <v>9</v>
      </c>
      <c r="J60" s="34" t="s">
        <v>28</v>
      </c>
      <c r="K60" s="34">
        <v>9</v>
      </c>
      <c r="L60" s="42"/>
      <c r="M60" s="42"/>
      <c r="N60" s="42"/>
      <c r="O60" s="139"/>
      <c r="P60" s="36">
        <v>7</v>
      </c>
      <c r="Q60" s="37">
        <f t="shared" si="6"/>
        <v>7.6</v>
      </c>
      <c r="R60" s="38" t="str">
        <f t="shared" si="7"/>
        <v>B</v>
      </c>
      <c r="S60" s="39" t="str">
        <f t="shared" si="8"/>
        <v>Khá</v>
      </c>
      <c r="T60" s="40" t="str">
        <f t="shared" si="5"/>
        <v/>
      </c>
      <c r="U60" s="41" t="s">
        <v>1801</v>
      </c>
      <c r="V60" s="3"/>
      <c r="W60" s="28"/>
      <c r="X60" s="79" t="str">
        <f t="shared" si="9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1038</v>
      </c>
      <c r="D61" s="31" t="s">
        <v>1039</v>
      </c>
      <c r="E61" s="32" t="s">
        <v>1040</v>
      </c>
      <c r="F61" s="33" t="s">
        <v>1041</v>
      </c>
      <c r="G61" s="30" t="s">
        <v>98</v>
      </c>
      <c r="H61" s="34" t="s">
        <v>28</v>
      </c>
      <c r="I61" s="34">
        <v>8</v>
      </c>
      <c r="J61" s="34" t="s">
        <v>28</v>
      </c>
      <c r="K61" s="34">
        <v>7</v>
      </c>
      <c r="L61" s="42"/>
      <c r="M61" s="42"/>
      <c r="N61" s="42"/>
      <c r="O61" s="139"/>
      <c r="P61" s="36">
        <v>2.5</v>
      </c>
      <c r="Q61" s="37">
        <f t="shared" si="6"/>
        <v>4.0999999999999996</v>
      </c>
      <c r="R61" s="38" t="str">
        <f t="shared" si="7"/>
        <v>D</v>
      </c>
      <c r="S61" s="39" t="str">
        <f t="shared" si="8"/>
        <v>Trung bình yếu</v>
      </c>
      <c r="T61" s="40" t="str">
        <f t="shared" si="5"/>
        <v/>
      </c>
      <c r="U61" s="41" t="s">
        <v>1801</v>
      </c>
      <c r="V61" s="3"/>
      <c r="W61" s="28"/>
      <c r="X61" s="79" t="str">
        <f t="shared" si="9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1042</v>
      </c>
      <c r="D62" s="31" t="s">
        <v>242</v>
      </c>
      <c r="E62" s="32" t="s">
        <v>1043</v>
      </c>
      <c r="F62" s="33" t="s">
        <v>644</v>
      </c>
      <c r="G62" s="30" t="s">
        <v>153</v>
      </c>
      <c r="H62" s="34" t="s">
        <v>28</v>
      </c>
      <c r="I62" s="34">
        <v>6.5</v>
      </c>
      <c r="J62" s="34" t="s">
        <v>28</v>
      </c>
      <c r="K62" s="34">
        <v>6.5</v>
      </c>
      <c r="L62" s="42"/>
      <c r="M62" s="42"/>
      <c r="N62" s="42"/>
      <c r="O62" s="139"/>
      <c r="P62" s="36">
        <v>4.5</v>
      </c>
      <c r="Q62" s="37">
        <f t="shared" si="6"/>
        <v>5.0999999999999996</v>
      </c>
      <c r="R62" s="38" t="str">
        <f t="shared" si="7"/>
        <v>D+</v>
      </c>
      <c r="S62" s="39" t="str">
        <f t="shared" si="8"/>
        <v>Trung bình yếu</v>
      </c>
      <c r="T62" s="40" t="str">
        <f t="shared" si="5"/>
        <v/>
      </c>
      <c r="U62" s="41" t="s">
        <v>1801</v>
      </c>
      <c r="V62" s="3"/>
      <c r="W62" s="28"/>
      <c r="X62" s="79" t="str">
        <f t="shared" si="9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1044</v>
      </c>
      <c r="D63" s="31" t="s">
        <v>1045</v>
      </c>
      <c r="E63" s="32" t="s">
        <v>1046</v>
      </c>
      <c r="F63" s="33" t="s">
        <v>833</v>
      </c>
      <c r="G63" s="30" t="s">
        <v>287</v>
      </c>
      <c r="H63" s="34" t="s">
        <v>28</v>
      </c>
      <c r="I63" s="34">
        <v>8.5</v>
      </c>
      <c r="J63" s="34" t="s">
        <v>28</v>
      </c>
      <c r="K63" s="34">
        <v>7</v>
      </c>
      <c r="L63" s="42"/>
      <c r="M63" s="42"/>
      <c r="N63" s="42"/>
      <c r="O63" s="139"/>
      <c r="P63" s="36">
        <v>3.5</v>
      </c>
      <c r="Q63" s="37">
        <f t="shared" si="6"/>
        <v>4.9000000000000004</v>
      </c>
      <c r="R63" s="38" t="str">
        <f t="shared" si="7"/>
        <v>D</v>
      </c>
      <c r="S63" s="39" t="str">
        <f t="shared" si="8"/>
        <v>Trung bình yếu</v>
      </c>
      <c r="T63" s="40" t="str">
        <f t="shared" si="5"/>
        <v/>
      </c>
      <c r="U63" s="41" t="s">
        <v>1801</v>
      </c>
      <c r="V63" s="3"/>
      <c r="W63" s="28"/>
      <c r="X63" s="79" t="str">
        <f t="shared" si="9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1047</v>
      </c>
      <c r="D64" s="31" t="s">
        <v>1048</v>
      </c>
      <c r="E64" s="32" t="s">
        <v>1049</v>
      </c>
      <c r="F64" s="33" t="s">
        <v>605</v>
      </c>
      <c r="G64" s="30" t="s">
        <v>98</v>
      </c>
      <c r="H64" s="34" t="s">
        <v>28</v>
      </c>
      <c r="I64" s="34">
        <v>8</v>
      </c>
      <c r="J64" s="34" t="s">
        <v>28</v>
      </c>
      <c r="K64" s="34">
        <v>7</v>
      </c>
      <c r="L64" s="42"/>
      <c r="M64" s="42"/>
      <c r="N64" s="42"/>
      <c r="O64" s="139"/>
      <c r="P64" s="36">
        <v>7.5</v>
      </c>
      <c r="Q64" s="37">
        <f t="shared" si="6"/>
        <v>7.6</v>
      </c>
      <c r="R64" s="38" t="str">
        <f t="shared" si="7"/>
        <v>B</v>
      </c>
      <c r="S64" s="39" t="str">
        <f t="shared" si="8"/>
        <v>Khá</v>
      </c>
      <c r="T64" s="40" t="str">
        <f t="shared" si="5"/>
        <v/>
      </c>
      <c r="U64" s="41" t="s">
        <v>1801</v>
      </c>
      <c r="V64" s="3"/>
      <c r="W64" s="28"/>
      <c r="X64" s="79" t="str">
        <f t="shared" si="9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1050</v>
      </c>
      <c r="D65" s="31" t="s">
        <v>57</v>
      </c>
      <c r="E65" s="32" t="s">
        <v>232</v>
      </c>
      <c r="F65" s="33" t="s">
        <v>1051</v>
      </c>
      <c r="G65" s="30" t="s">
        <v>276</v>
      </c>
      <c r="H65" s="34" t="s">
        <v>28</v>
      </c>
      <c r="I65" s="34">
        <v>8</v>
      </c>
      <c r="J65" s="34" t="s">
        <v>28</v>
      </c>
      <c r="K65" s="34">
        <v>7</v>
      </c>
      <c r="L65" s="42"/>
      <c r="M65" s="42"/>
      <c r="N65" s="42"/>
      <c r="O65" s="139"/>
      <c r="P65" s="36">
        <v>3.5</v>
      </c>
      <c r="Q65" s="37">
        <f t="shared" si="6"/>
        <v>4.8</v>
      </c>
      <c r="R65" s="38" t="str">
        <f t="shared" si="7"/>
        <v>D</v>
      </c>
      <c r="S65" s="39" t="str">
        <f t="shared" si="8"/>
        <v>Trung bình yếu</v>
      </c>
      <c r="T65" s="40" t="str">
        <f t="shared" si="5"/>
        <v/>
      </c>
      <c r="U65" s="41" t="s">
        <v>1801</v>
      </c>
      <c r="V65" s="3"/>
      <c r="W65" s="28"/>
      <c r="X65" s="79" t="str">
        <f t="shared" si="9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1052</v>
      </c>
      <c r="D66" s="31" t="s">
        <v>1053</v>
      </c>
      <c r="E66" s="32" t="s">
        <v>232</v>
      </c>
      <c r="F66" s="33" t="s">
        <v>956</v>
      </c>
      <c r="G66" s="30" t="s">
        <v>80</v>
      </c>
      <c r="H66" s="34" t="s">
        <v>28</v>
      </c>
      <c r="I66" s="34">
        <v>4</v>
      </c>
      <c r="J66" s="34" t="s">
        <v>28</v>
      </c>
      <c r="K66" s="34">
        <v>0.5</v>
      </c>
      <c r="L66" s="42"/>
      <c r="M66" s="42"/>
      <c r="N66" s="42"/>
      <c r="O66" s="139"/>
      <c r="P66" s="36">
        <v>4.5</v>
      </c>
      <c r="Q66" s="37">
        <f t="shared" si="6"/>
        <v>4</v>
      </c>
      <c r="R66" s="38" t="str">
        <f t="shared" si="7"/>
        <v>D</v>
      </c>
      <c r="S66" s="39" t="str">
        <f t="shared" si="8"/>
        <v>Trung bình yếu</v>
      </c>
      <c r="T66" s="40" t="str">
        <f t="shared" si="5"/>
        <v/>
      </c>
      <c r="U66" s="41" t="s">
        <v>1801</v>
      </c>
      <c r="V66" s="3"/>
      <c r="W66" s="28"/>
      <c r="X66" s="79" t="str">
        <f t="shared" si="9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1054</v>
      </c>
      <c r="D67" s="31" t="s">
        <v>159</v>
      </c>
      <c r="E67" s="32" t="s">
        <v>671</v>
      </c>
      <c r="F67" s="33" t="s">
        <v>311</v>
      </c>
      <c r="G67" s="30" t="s">
        <v>110</v>
      </c>
      <c r="H67" s="34" t="s">
        <v>28</v>
      </c>
      <c r="I67" s="34">
        <v>0</v>
      </c>
      <c r="J67" s="34" t="s">
        <v>28</v>
      </c>
      <c r="K67" s="34">
        <v>0</v>
      </c>
      <c r="L67" s="42"/>
      <c r="M67" s="42"/>
      <c r="N67" s="42"/>
      <c r="O67" s="139"/>
      <c r="P67" s="36" t="s">
        <v>2326</v>
      </c>
      <c r="Q67" s="37">
        <f t="shared" si="6"/>
        <v>0</v>
      </c>
      <c r="R67" s="38" t="str">
        <f t="shared" si="7"/>
        <v>F</v>
      </c>
      <c r="S67" s="39" t="str">
        <f t="shared" si="8"/>
        <v>Kém</v>
      </c>
      <c r="T67" s="40" t="str">
        <f t="shared" si="5"/>
        <v>Không đủ ĐKDT</v>
      </c>
      <c r="U67" s="41" t="s">
        <v>1801</v>
      </c>
      <c r="V67" s="3"/>
      <c r="W67" s="28"/>
      <c r="X67" s="79" t="str">
        <f t="shared" si="9"/>
        <v>Học lại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1055</v>
      </c>
      <c r="D68" s="31" t="s">
        <v>1056</v>
      </c>
      <c r="E68" s="32" t="s">
        <v>1057</v>
      </c>
      <c r="F68" s="33" t="s">
        <v>1058</v>
      </c>
      <c r="G68" s="30" t="s">
        <v>63</v>
      </c>
      <c r="H68" s="34" t="s">
        <v>28</v>
      </c>
      <c r="I68" s="34">
        <v>8</v>
      </c>
      <c r="J68" s="34" t="s">
        <v>28</v>
      </c>
      <c r="K68" s="34">
        <v>8</v>
      </c>
      <c r="L68" s="42"/>
      <c r="M68" s="42"/>
      <c r="N68" s="42"/>
      <c r="O68" s="139"/>
      <c r="P68" s="36">
        <v>7</v>
      </c>
      <c r="Q68" s="37">
        <f t="shared" si="6"/>
        <v>7.3</v>
      </c>
      <c r="R68" s="38" t="str">
        <f t="shared" si="7"/>
        <v>B</v>
      </c>
      <c r="S68" s="39" t="str">
        <f t="shared" si="8"/>
        <v>Khá</v>
      </c>
      <c r="T68" s="40" t="str">
        <f t="shared" si="5"/>
        <v/>
      </c>
      <c r="U68" s="41" t="s">
        <v>1801</v>
      </c>
      <c r="V68" s="3"/>
      <c r="W68" s="28"/>
      <c r="X68" s="79" t="str">
        <f t="shared" si="9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1059</v>
      </c>
      <c r="D69" s="31" t="s">
        <v>343</v>
      </c>
      <c r="E69" s="32" t="s">
        <v>1060</v>
      </c>
      <c r="F69" s="33" t="s">
        <v>811</v>
      </c>
      <c r="G69" s="30" t="s">
        <v>287</v>
      </c>
      <c r="H69" s="34" t="s">
        <v>28</v>
      </c>
      <c r="I69" s="34">
        <v>10</v>
      </c>
      <c r="J69" s="34" t="s">
        <v>28</v>
      </c>
      <c r="K69" s="34">
        <v>10</v>
      </c>
      <c r="L69" s="42"/>
      <c r="M69" s="42"/>
      <c r="N69" s="42"/>
      <c r="O69" s="139"/>
      <c r="P69" s="36">
        <v>10</v>
      </c>
      <c r="Q69" s="37">
        <f t="shared" si="6"/>
        <v>10</v>
      </c>
      <c r="R69" s="38" t="str">
        <f t="shared" si="7"/>
        <v>A+</v>
      </c>
      <c r="S69" s="39" t="str">
        <f t="shared" si="8"/>
        <v>Giỏi</v>
      </c>
      <c r="T69" s="40" t="str">
        <f t="shared" si="5"/>
        <v/>
      </c>
      <c r="U69" s="41" t="s">
        <v>1801</v>
      </c>
      <c r="V69" s="3"/>
      <c r="W69" s="28"/>
      <c r="X69" s="79" t="str">
        <f t="shared" si="9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1061</v>
      </c>
      <c r="D70" s="31" t="s">
        <v>1062</v>
      </c>
      <c r="E70" s="32" t="s">
        <v>494</v>
      </c>
      <c r="F70" s="33" t="s">
        <v>1063</v>
      </c>
      <c r="G70" s="30" t="s">
        <v>113</v>
      </c>
      <c r="H70" s="34" t="s">
        <v>28</v>
      </c>
      <c r="I70" s="34">
        <v>8.5</v>
      </c>
      <c r="J70" s="34" t="s">
        <v>28</v>
      </c>
      <c r="K70" s="34">
        <v>8.5</v>
      </c>
      <c r="L70" s="42"/>
      <c r="M70" s="42"/>
      <c r="N70" s="42"/>
      <c r="O70" s="139"/>
      <c r="P70" s="36">
        <v>9.5</v>
      </c>
      <c r="Q70" s="37">
        <f t="shared" si="6"/>
        <v>9.1999999999999993</v>
      </c>
      <c r="R70" s="38" t="str">
        <f t="shared" si="7"/>
        <v>A+</v>
      </c>
      <c r="S70" s="39" t="str">
        <f t="shared" si="8"/>
        <v>Giỏi</v>
      </c>
      <c r="T70" s="40" t="str">
        <f t="shared" si="5"/>
        <v/>
      </c>
      <c r="U70" s="41" t="s">
        <v>1801</v>
      </c>
      <c r="V70" s="3"/>
      <c r="W70" s="28"/>
      <c r="X70" s="79" t="str">
        <f t="shared" si="9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1064</v>
      </c>
      <c r="D71" s="31" t="s">
        <v>170</v>
      </c>
      <c r="E71" s="32" t="s">
        <v>1065</v>
      </c>
      <c r="F71" s="33" t="s">
        <v>1066</v>
      </c>
      <c r="G71" s="30" t="s">
        <v>67</v>
      </c>
      <c r="H71" s="34" t="s">
        <v>28</v>
      </c>
      <c r="I71" s="34">
        <v>8.5</v>
      </c>
      <c r="J71" s="34" t="s">
        <v>28</v>
      </c>
      <c r="K71" s="34">
        <v>7</v>
      </c>
      <c r="L71" s="42"/>
      <c r="M71" s="42"/>
      <c r="N71" s="42"/>
      <c r="O71" s="139"/>
      <c r="P71" s="36">
        <v>8.5</v>
      </c>
      <c r="Q71" s="37">
        <f t="shared" si="6"/>
        <v>8.4</v>
      </c>
      <c r="R71" s="38" t="str">
        <f t="shared" si="7"/>
        <v>B+</v>
      </c>
      <c r="S71" s="39" t="str">
        <f t="shared" si="8"/>
        <v>Khá</v>
      </c>
      <c r="T71" s="40" t="str">
        <f t="shared" si="5"/>
        <v/>
      </c>
      <c r="U71" s="41" t="s">
        <v>1801</v>
      </c>
      <c r="V71" s="3"/>
      <c r="W71" s="28"/>
      <c r="X71" s="79" t="str">
        <f t="shared" si="9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1067</v>
      </c>
      <c r="D72" s="31" t="s">
        <v>224</v>
      </c>
      <c r="E72" s="32" t="s">
        <v>279</v>
      </c>
      <c r="F72" s="33" t="s">
        <v>1068</v>
      </c>
      <c r="G72" s="30" t="s">
        <v>110</v>
      </c>
      <c r="H72" s="34" t="s">
        <v>28</v>
      </c>
      <c r="I72" s="34">
        <v>8</v>
      </c>
      <c r="J72" s="34" t="s">
        <v>28</v>
      </c>
      <c r="K72" s="34">
        <v>7.5</v>
      </c>
      <c r="L72" s="42"/>
      <c r="M72" s="42"/>
      <c r="N72" s="42"/>
      <c r="O72" s="139"/>
      <c r="P72" s="36">
        <v>6.5</v>
      </c>
      <c r="Q72" s="37">
        <f t="shared" si="6"/>
        <v>6.9</v>
      </c>
      <c r="R72" s="38" t="str">
        <f t="shared" si="7"/>
        <v>C+</v>
      </c>
      <c r="S72" s="39" t="str">
        <f t="shared" si="8"/>
        <v>Trung bình</v>
      </c>
      <c r="T72" s="40" t="str">
        <f t="shared" si="5"/>
        <v/>
      </c>
      <c r="U72" s="41" t="s">
        <v>1801</v>
      </c>
      <c r="V72" s="3"/>
      <c r="W72" s="28"/>
      <c r="X72" s="79" t="str">
        <f t="shared" si="9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1069</v>
      </c>
      <c r="D73" s="31" t="s">
        <v>850</v>
      </c>
      <c r="E73" s="32" t="s">
        <v>283</v>
      </c>
      <c r="F73" s="33" t="s">
        <v>1070</v>
      </c>
      <c r="G73" s="30" t="s">
        <v>63</v>
      </c>
      <c r="H73" s="34" t="s">
        <v>28</v>
      </c>
      <c r="I73" s="34">
        <v>6</v>
      </c>
      <c r="J73" s="34" t="s">
        <v>28</v>
      </c>
      <c r="K73" s="34">
        <v>7</v>
      </c>
      <c r="L73" s="42"/>
      <c r="M73" s="42"/>
      <c r="N73" s="42"/>
      <c r="O73" s="139"/>
      <c r="P73" s="36">
        <v>5</v>
      </c>
      <c r="Q73" s="37">
        <f t="shared" si="6"/>
        <v>5.4</v>
      </c>
      <c r="R73" s="38" t="str">
        <f t="shared" si="7"/>
        <v>D+</v>
      </c>
      <c r="S73" s="39" t="str">
        <f t="shared" si="8"/>
        <v>Trung bình yếu</v>
      </c>
      <c r="T73" s="40" t="str">
        <f t="shared" si="5"/>
        <v/>
      </c>
      <c r="U73" s="41" t="s">
        <v>1801</v>
      </c>
      <c r="V73" s="3"/>
      <c r="W73" s="28"/>
      <c r="X73" s="79" t="str">
        <f t="shared" si="9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1071</v>
      </c>
      <c r="D74" s="31" t="s">
        <v>95</v>
      </c>
      <c r="E74" s="32" t="s">
        <v>1072</v>
      </c>
      <c r="F74" s="33" t="s">
        <v>992</v>
      </c>
      <c r="G74" s="30" t="s">
        <v>63</v>
      </c>
      <c r="H74" s="34" t="s">
        <v>28</v>
      </c>
      <c r="I74" s="34">
        <v>0</v>
      </c>
      <c r="J74" s="34" t="s">
        <v>28</v>
      </c>
      <c r="K74" s="34">
        <v>0</v>
      </c>
      <c r="L74" s="42"/>
      <c r="M74" s="42"/>
      <c r="N74" s="42"/>
      <c r="O74" s="139"/>
      <c r="P74" s="36" t="s">
        <v>2326</v>
      </c>
      <c r="Q74" s="37">
        <f t="shared" ref="Q74:Q78" si="10">ROUND(SUMPRODUCT(H74:P74,$H$9:$P$9)/100,1)</f>
        <v>0</v>
      </c>
      <c r="R74" s="38" t="str">
        <f t="shared" si="7"/>
        <v>F</v>
      </c>
      <c r="S74" s="39" t="str">
        <f t="shared" si="8"/>
        <v>Kém</v>
      </c>
      <c r="T74" s="40" t="str">
        <f t="shared" si="5"/>
        <v>Không đủ ĐKDT</v>
      </c>
      <c r="U74" s="41" t="s">
        <v>1801</v>
      </c>
      <c r="V74" s="3"/>
      <c r="W74" s="28"/>
      <c r="X74" s="79" t="str">
        <f t="shared" si="9"/>
        <v>Học lại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1073</v>
      </c>
      <c r="D75" s="31" t="s">
        <v>951</v>
      </c>
      <c r="E75" s="32" t="s">
        <v>512</v>
      </c>
      <c r="F75" s="33" t="s">
        <v>641</v>
      </c>
      <c r="G75" s="30" t="s">
        <v>110</v>
      </c>
      <c r="H75" s="34" t="s">
        <v>28</v>
      </c>
      <c r="I75" s="34">
        <v>5.5</v>
      </c>
      <c r="J75" s="34" t="s">
        <v>28</v>
      </c>
      <c r="K75" s="34">
        <v>5.5</v>
      </c>
      <c r="L75" s="42"/>
      <c r="M75" s="42"/>
      <c r="N75" s="42"/>
      <c r="O75" s="139"/>
      <c r="P75" s="36">
        <v>0</v>
      </c>
      <c r="Q75" s="37">
        <f t="shared" si="10"/>
        <v>1.7</v>
      </c>
      <c r="R75" s="38" t="str">
        <f t="shared" si="7"/>
        <v>F</v>
      </c>
      <c r="S75" s="39" t="str">
        <f t="shared" si="8"/>
        <v>Kém</v>
      </c>
      <c r="T75" s="40" t="str">
        <f t="shared" si="5"/>
        <v/>
      </c>
      <c r="U75" s="41" t="s">
        <v>1801</v>
      </c>
      <c r="V75" s="3"/>
      <c r="W75" s="28"/>
      <c r="X75" s="79" t="str">
        <f t="shared" si="9"/>
        <v>Học lại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1074</v>
      </c>
      <c r="D76" s="31" t="s">
        <v>77</v>
      </c>
      <c r="E76" s="32" t="s">
        <v>512</v>
      </c>
      <c r="F76" s="33" t="s">
        <v>311</v>
      </c>
      <c r="G76" s="30" t="s">
        <v>55</v>
      </c>
      <c r="H76" s="34" t="s">
        <v>28</v>
      </c>
      <c r="I76" s="34">
        <v>4</v>
      </c>
      <c r="J76" s="34" t="s">
        <v>28</v>
      </c>
      <c r="K76" s="34">
        <v>0.5</v>
      </c>
      <c r="L76" s="42"/>
      <c r="M76" s="42"/>
      <c r="N76" s="42"/>
      <c r="O76" s="139"/>
      <c r="P76" s="36" t="s">
        <v>2324</v>
      </c>
      <c r="Q76" s="37">
        <f t="shared" si="10"/>
        <v>0.9</v>
      </c>
      <c r="R76" s="38" t="str">
        <f t="shared" si="7"/>
        <v>F</v>
      </c>
      <c r="S76" s="39" t="str">
        <f t="shared" si="8"/>
        <v>Kém</v>
      </c>
      <c r="T76" s="40" t="s">
        <v>2325</v>
      </c>
      <c r="U76" s="41" t="s">
        <v>1801</v>
      </c>
      <c r="V76" s="3"/>
      <c r="W76" s="28"/>
      <c r="X76" s="79" t="str">
        <f t="shared" si="9"/>
        <v>Học lại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1075</v>
      </c>
      <c r="D77" s="31" t="s">
        <v>1076</v>
      </c>
      <c r="E77" s="32" t="s">
        <v>1077</v>
      </c>
      <c r="F77" s="33" t="s">
        <v>488</v>
      </c>
      <c r="G77" s="30" t="s">
        <v>113</v>
      </c>
      <c r="H77" s="34" t="s">
        <v>28</v>
      </c>
      <c r="I77" s="34">
        <v>8.5</v>
      </c>
      <c r="J77" s="34" t="s">
        <v>28</v>
      </c>
      <c r="K77" s="34">
        <v>8.5</v>
      </c>
      <c r="L77" s="42"/>
      <c r="M77" s="42"/>
      <c r="N77" s="42"/>
      <c r="O77" s="139"/>
      <c r="P77" s="36">
        <v>6</v>
      </c>
      <c r="Q77" s="37">
        <f t="shared" si="10"/>
        <v>6.8</v>
      </c>
      <c r="R77" s="38" t="str">
        <f t="shared" si="7"/>
        <v>C+</v>
      </c>
      <c r="S77" s="39" t="str">
        <f t="shared" si="8"/>
        <v>Trung bình</v>
      </c>
      <c r="T77" s="40" t="str">
        <f>+IF(OR($H77=0,$I77=0,$J77=0,$K77=0),"Không đủ ĐKDT","")</f>
        <v/>
      </c>
      <c r="U77" s="41" t="s">
        <v>1801</v>
      </c>
      <c r="V77" s="3"/>
      <c r="W77" s="28"/>
      <c r="X77" s="79" t="str">
        <f t="shared" si="9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30" customHeight="1">
      <c r="B78" s="29">
        <v>69</v>
      </c>
      <c r="C78" s="30" t="s">
        <v>1078</v>
      </c>
      <c r="D78" s="31" t="s">
        <v>1079</v>
      </c>
      <c r="E78" s="32" t="s">
        <v>1080</v>
      </c>
      <c r="F78" s="33" t="s">
        <v>1081</v>
      </c>
      <c r="G78" s="30" t="s">
        <v>80</v>
      </c>
      <c r="H78" s="34" t="s">
        <v>28</v>
      </c>
      <c r="I78" s="34">
        <v>6</v>
      </c>
      <c r="J78" s="34" t="s">
        <v>28</v>
      </c>
      <c r="K78" s="34">
        <v>6.5</v>
      </c>
      <c r="L78" s="42"/>
      <c r="M78" s="42"/>
      <c r="N78" s="42"/>
      <c r="O78" s="139"/>
      <c r="P78" s="36">
        <v>3.5</v>
      </c>
      <c r="Q78" s="37">
        <f t="shared" si="10"/>
        <v>4.3</v>
      </c>
      <c r="R78" s="38" t="str">
        <f t="shared" si="7"/>
        <v>D</v>
      </c>
      <c r="S78" s="39" t="str">
        <f t="shared" si="8"/>
        <v>Trung bình yếu</v>
      </c>
      <c r="T78" s="40" t="str">
        <f>+IF(OR($H78=0,$I78=0,$J78=0,$K78=0),"Không đủ ĐKDT","")</f>
        <v/>
      </c>
      <c r="U78" s="41" t="s">
        <v>1801</v>
      </c>
      <c r="V78" s="3"/>
      <c r="W78" s="28"/>
      <c r="X78" s="79" t="str">
        <f t="shared" si="9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9" customHeight="1">
      <c r="A79" s="2"/>
      <c r="B79" s="43"/>
      <c r="C79" s="44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140"/>
      <c r="P79" s="48"/>
      <c r="Q79" s="48"/>
      <c r="R79" s="48"/>
      <c r="S79" s="48"/>
      <c r="T79" s="48"/>
      <c r="U79" s="48"/>
      <c r="V79" s="3"/>
    </row>
    <row r="80" spans="1:39">
      <c r="A80" s="2"/>
      <c r="B80" s="160" t="s">
        <v>29</v>
      </c>
      <c r="C80" s="160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140"/>
      <c r="P80" s="48"/>
      <c r="Q80" s="48"/>
      <c r="R80" s="48"/>
      <c r="S80" s="48"/>
      <c r="T80" s="48"/>
      <c r="U80" s="48"/>
      <c r="V80" s="3"/>
    </row>
    <row r="81" spans="1:39" ht="16.5" customHeight="1">
      <c r="A81" s="2"/>
      <c r="B81" s="49" t="s">
        <v>30</v>
      </c>
      <c r="C81" s="49"/>
      <c r="D81" s="50">
        <f>+$AA$8</f>
        <v>69</v>
      </c>
      <c r="E81" s="51" t="s">
        <v>31</v>
      </c>
      <c r="F81" s="148" t="s">
        <v>32</v>
      </c>
      <c r="G81" s="148"/>
      <c r="H81" s="148"/>
      <c r="I81" s="148"/>
      <c r="J81" s="148"/>
      <c r="K81" s="148"/>
      <c r="L81" s="148"/>
      <c r="M81" s="148"/>
      <c r="N81" s="148"/>
      <c r="O81" s="148"/>
      <c r="P81" s="52">
        <f>$AA$8 -COUNTIF($T$9:$T$268,"Vắng") -COUNTIF($T$9:$T$268,"Vắng có phép") - COUNTIF($T$9:$T$268,"Đình chỉ thi") - COUNTIF($T$9:$T$268,"Không đủ ĐKDT")</f>
        <v>64</v>
      </c>
      <c r="Q81" s="52"/>
      <c r="R81" s="52"/>
      <c r="S81" s="53"/>
      <c r="T81" s="54" t="s">
        <v>31</v>
      </c>
      <c r="U81" s="53"/>
      <c r="V81" s="3"/>
    </row>
    <row r="82" spans="1:39" ht="16.5" customHeight="1">
      <c r="A82" s="2"/>
      <c r="B82" s="49" t="s">
        <v>33</v>
      </c>
      <c r="C82" s="49"/>
      <c r="D82" s="50">
        <f>+$AL$8</f>
        <v>53</v>
      </c>
      <c r="E82" s="51" t="s">
        <v>31</v>
      </c>
      <c r="F82" s="148" t="s">
        <v>34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5">
        <f>COUNTIF($T$9:$T$144,"Vắng")</f>
        <v>2</v>
      </c>
      <c r="Q82" s="55"/>
      <c r="R82" s="55"/>
      <c r="S82" s="56"/>
      <c r="T82" s="54" t="s">
        <v>31</v>
      </c>
      <c r="U82" s="56"/>
      <c r="V82" s="3"/>
    </row>
    <row r="83" spans="1:39" ht="16.5" customHeight="1">
      <c r="A83" s="2"/>
      <c r="B83" s="49" t="s">
        <v>42</v>
      </c>
      <c r="C83" s="49"/>
      <c r="D83" s="65">
        <f>COUNTIF(X10:X78,"Học lại")</f>
        <v>16</v>
      </c>
      <c r="E83" s="51" t="s">
        <v>31</v>
      </c>
      <c r="F83" s="148" t="s">
        <v>43</v>
      </c>
      <c r="G83" s="148"/>
      <c r="H83" s="148"/>
      <c r="I83" s="148"/>
      <c r="J83" s="148"/>
      <c r="K83" s="148"/>
      <c r="L83" s="148"/>
      <c r="M83" s="148"/>
      <c r="N83" s="148"/>
      <c r="O83" s="148"/>
      <c r="P83" s="52">
        <f>COUNTIF($T$9:$T$144,"Vắng có phép")</f>
        <v>0</v>
      </c>
      <c r="Q83" s="52"/>
      <c r="R83" s="52"/>
      <c r="S83" s="53"/>
      <c r="T83" s="54" t="s">
        <v>31</v>
      </c>
      <c r="U83" s="53"/>
      <c r="V83" s="3"/>
    </row>
    <row r="84" spans="1:39" ht="3" customHeight="1">
      <c r="A84" s="2"/>
      <c r="B84" s="43"/>
      <c r="C84" s="44"/>
      <c r="D84" s="44"/>
      <c r="E84" s="45"/>
      <c r="F84" s="45"/>
      <c r="G84" s="45"/>
      <c r="H84" s="46"/>
      <c r="I84" s="47"/>
      <c r="J84" s="47"/>
      <c r="K84" s="48"/>
      <c r="L84" s="48"/>
      <c r="M84" s="48"/>
      <c r="N84" s="48"/>
      <c r="O84" s="140"/>
      <c r="P84" s="48"/>
      <c r="Q84" s="48"/>
      <c r="R84" s="48"/>
      <c r="S84" s="48"/>
      <c r="T84" s="48"/>
      <c r="U84" s="48"/>
      <c r="V84" s="3"/>
    </row>
    <row r="85" spans="1:39" ht="15.75">
      <c r="B85" s="84" t="s">
        <v>44</v>
      </c>
      <c r="C85" s="84"/>
      <c r="D85" s="85">
        <f>COUNTIF(X10:X78,"Thi lại")</f>
        <v>0</v>
      </c>
      <c r="E85" s="86" t="s">
        <v>31</v>
      </c>
      <c r="F85" s="3"/>
      <c r="G85" s="3"/>
      <c r="H85" s="3"/>
      <c r="I85" s="3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3"/>
    </row>
    <row r="86" spans="1:39" ht="24.75" customHeight="1">
      <c r="B86" s="84"/>
      <c r="C86" s="84"/>
      <c r="D86" s="85"/>
      <c r="E86" s="86"/>
      <c r="F86" s="3"/>
      <c r="G86" s="3"/>
      <c r="H86" s="3"/>
      <c r="I86" s="3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3"/>
    </row>
    <row r="87" spans="1:39" ht="15.75">
      <c r="A87" s="57"/>
      <c r="B87" s="146"/>
      <c r="C87" s="146"/>
      <c r="D87" s="146"/>
      <c r="E87" s="146"/>
      <c r="F87" s="146"/>
      <c r="G87" s="146"/>
      <c r="H87" s="146"/>
      <c r="I87" s="58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3"/>
    </row>
    <row r="88" spans="1:39" ht="4.5" customHeight="1">
      <c r="A88" s="2"/>
      <c r="B88" s="43"/>
      <c r="C88" s="59"/>
      <c r="D88" s="59"/>
      <c r="E88" s="60"/>
      <c r="F88" s="60"/>
      <c r="G88" s="60"/>
      <c r="H88" s="61"/>
      <c r="I88" s="62"/>
      <c r="J88" s="62"/>
      <c r="K88" s="3"/>
      <c r="L88" s="3"/>
      <c r="M88" s="3"/>
      <c r="N88" s="3"/>
      <c r="P88" s="3"/>
      <c r="Q88" s="3"/>
      <c r="R88" s="3"/>
      <c r="S88" s="3"/>
      <c r="T88" s="3"/>
      <c r="U88" s="3"/>
      <c r="V88" s="3"/>
    </row>
    <row r="89" spans="1:39" s="2" customFormat="1">
      <c r="B89" s="146"/>
      <c r="C89" s="146"/>
      <c r="D89" s="151"/>
      <c r="E89" s="151"/>
      <c r="F89" s="151"/>
      <c r="G89" s="151"/>
      <c r="H89" s="151"/>
      <c r="I89" s="62"/>
      <c r="J89" s="62"/>
      <c r="K89" s="48"/>
      <c r="L89" s="48"/>
      <c r="M89" s="48"/>
      <c r="N89" s="48"/>
      <c r="O89" s="140"/>
      <c r="P89" s="48"/>
      <c r="Q89" s="48"/>
      <c r="R89" s="48"/>
      <c r="S89" s="48"/>
      <c r="T89" s="48"/>
      <c r="U89" s="48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41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41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41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9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41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3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41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18" customHeight="1">
      <c r="A95" s="1"/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0"/>
      <c r="Q95" s="150"/>
      <c r="R95" s="150"/>
      <c r="S95" s="150"/>
      <c r="T95" s="150"/>
      <c r="U95" s="150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41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36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41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21.75" customHeight="1">
      <c r="A98" s="1"/>
      <c r="B98" s="146"/>
      <c r="C98" s="146"/>
      <c r="D98" s="146"/>
      <c r="E98" s="146"/>
      <c r="F98" s="146"/>
      <c r="G98" s="146"/>
      <c r="H98" s="146"/>
      <c r="I98" s="58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 ht="15.75">
      <c r="A99" s="1"/>
      <c r="B99" s="43"/>
      <c r="C99" s="59"/>
      <c r="D99" s="59"/>
      <c r="E99" s="60"/>
      <c r="F99" s="60"/>
      <c r="G99" s="60"/>
      <c r="H99" s="61"/>
      <c r="I99" s="62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>
      <c r="A100" s="1"/>
      <c r="B100" s="146"/>
      <c r="C100" s="146"/>
      <c r="D100" s="151"/>
      <c r="E100" s="151"/>
      <c r="F100" s="151"/>
      <c r="G100" s="151"/>
      <c r="H100" s="151"/>
      <c r="I100" s="62"/>
      <c r="J100" s="62"/>
      <c r="K100" s="48"/>
      <c r="L100" s="48"/>
      <c r="M100" s="48"/>
      <c r="N100" s="48"/>
      <c r="O100" s="140"/>
      <c r="P100" s="48"/>
      <c r="Q100" s="48"/>
      <c r="R100" s="48"/>
      <c r="S100" s="48"/>
      <c r="T100" s="48"/>
      <c r="U100" s="48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41"/>
      <c r="P101" s="3"/>
      <c r="Q101" s="3"/>
      <c r="R101" s="3"/>
      <c r="S101" s="3"/>
      <c r="T101" s="3"/>
      <c r="U101" s="3"/>
      <c r="V101" s="1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</row>
    <row r="105" spans="1:39" ht="15.75"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sortState ref="A10:AM78">
    <sortCondition ref="B10:B78"/>
  </sortState>
  <mergeCells count="59">
    <mergeCell ref="F82:O82"/>
    <mergeCell ref="O7:O8"/>
    <mergeCell ref="C7:C8"/>
    <mergeCell ref="D7:E8"/>
    <mergeCell ref="F81:O81"/>
    <mergeCell ref="B100:C100"/>
    <mergeCell ref="D100:H100"/>
    <mergeCell ref="B105:C105"/>
    <mergeCell ref="D105:I105"/>
    <mergeCell ref="J105:U105"/>
    <mergeCell ref="J99:U99"/>
    <mergeCell ref="F83:O83"/>
    <mergeCell ref="J85:U85"/>
    <mergeCell ref="J86:U86"/>
    <mergeCell ref="B87:H87"/>
    <mergeCell ref="J87:U87"/>
    <mergeCell ref="B89:C89"/>
    <mergeCell ref="D89:H89"/>
    <mergeCell ref="B95:C95"/>
    <mergeCell ref="D95:I95"/>
    <mergeCell ref="B98:H98"/>
    <mergeCell ref="J98:U98"/>
    <mergeCell ref="J95:U95"/>
    <mergeCell ref="AJ4:AK6"/>
    <mergeCell ref="F7:F8"/>
    <mergeCell ref="G7:G8"/>
    <mergeCell ref="B9:G9"/>
    <mergeCell ref="B80:C80"/>
    <mergeCell ref="P7:P8"/>
    <mergeCell ref="Q7:Q9"/>
    <mergeCell ref="H7:H8"/>
    <mergeCell ref="I7:I8"/>
    <mergeCell ref="J7:J8"/>
    <mergeCell ref="K7:K8"/>
    <mergeCell ref="L7:L8"/>
    <mergeCell ref="M7:M8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B1:G1"/>
    <mergeCell ref="H1:U1"/>
    <mergeCell ref="B2:G2"/>
    <mergeCell ref="H2:U2"/>
    <mergeCell ref="B4:C4"/>
    <mergeCell ref="P4:R4"/>
    <mergeCell ref="S4:U4"/>
  </mergeCells>
  <conditionalFormatting sqref="P10:P78 H10:N78">
    <cfRule type="cellIs" dxfId="3" priority="4" operator="greaterThan">
      <formula>10</formula>
    </cfRule>
  </conditionalFormatting>
  <conditionalFormatting sqref="O100:O1048576 O1:O98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3 Y2:AM8 X10:X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6"/>
  <sheetViews>
    <sheetView workbookViewId="0">
      <pane ySplit="3" topLeftCell="A99" activePane="bottomLeft" state="frozen"/>
      <selection activeCell="A6" sqref="A6:XFD6"/>
      <selection pane="bottomLeft" activeCell="A87" sqref="A87:XFD108"/>
    </sheetView>
  </sheetViews>
  <sheetFormatPr defaultColWidth="9" defaultRowHeight="30"/>
  <cols>
    <col min="1" max="1" width="0.625" style="1" customWidth="1"/>
    <col min="2" max="2" width="4" style="1" customWidth="1"/>
    <col min="3" max="3" width="10.625" style="1" customWidth="1"/>
    <col min="4" max="4" width="12.875" style="1" customWidth="1"/>
    <col min="5" max="5" width="7.25" style="1" customWidth="1"/>
    <col min="6" max="6" width="9.375" style="1" hidden="1" customWidth="1"/>
    <col min="7" max="7" width="12.625" style="1" customWidth="1"/>
    <col min="8" max="9" width="5.5" style="1" hidden="1" customWidth="1"/>
    <col min="10" max="10" width="4.375" style="1" hidden="1" customWidth="1"/>
    <col min="11" max="11" width="5.75" style="1" hidden="1" customWidth="1"/>
    <col min="12" max="12" width="5.5" style="1" hidden="1" customWidth="1"/>
    <col min="13" max="13" width="4.875" style="1" hidden="1" customWidth="1"/>
    <col min="14" max="14" width="9" style="1" hidden="1" customWidth="1"/>
    <col min="15" max="15" width="15.625" style="109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2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03"/>
      <c r="P4" s="177" t="s">
        <v>49</v>
      </c>
      <c r="Q4" s="177"/>
      <c r="R4" s="177"/>
      <c r="S4" s="177" t="s">
        <v>739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50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4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79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79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70</v>
      </c>
      <c r="AB8" s="68">
        <f>COUNTIF($T$9:$T$139,"Khiển trách")</f>
        <v>0</v>
      </c>
      <c r="AC8" s="68">
        <f>COUNTIF($T$9:$T$139,"Cảnh cáo")</f>
        <v>0</v>
      </c>
      <c r="AD8" s="68">
        <f>COUNTIF($T$9:$T$139,"Đình chỉ thi")</f>
        <v>0</v>
      </c>
      <c r="AE8" s="75">
        <f>+($AB$8+$AC$8+$AD$8)/$AA$8*100%</f>
        <v>0</v>
      </c>
      <c r="AF8" s="68">
        <f>SUM(COUNTIF($T$9:$T$137,"Vắng"),COUNTIF($T$9:$T$137,"Vắng có phép"))</f>
        <v>2</v>
      </c>
      <c r="AG8" s="76">
        <f>+$AF$8/$AA$8</f>
        <v>2.8571428571428571E-2</v>
      </c>
      <c r="AH8" s="77">
        <f>COUNTIF($X$9:$X$137,"Thi lại")</f>
        <v>0</v>
      </c>
      <c r="AI8" s="76">
        <f>+$AH$8/$AA$8</f>
        <v>0</v>
      </c>
      <c r="AJ8" s="77">
        <f>COUNTIF($X$9:$X$138,"Học lại")</f>
        <v>17</v>
      </c>
      <c r="AK8" s="76">
        <f>+$AJ$8/$AA$8</f>
        <v>0.24285714285714285</v>
      </c>
      <c r="AL8" s="68">
        <f>COUNTIF($X$10:$X$138,"Đạt")</f>
        <v>53</v>
      </c>
      <c r="AM8" s="75">
        <f>+$AL$8/$AA$8</f>
        <v>0.75714285714285712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05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1647</v>
      </c>
      <c r="D10" s="19" t="s">
        <v>1648</v>
      </c>
      <c r="E10" s="20" t="s">
        <v>53</v>
      </c>
      <c r="F10" s="21" t="s">
        <v>1649</v>
      </c>
      <c r="G10" s="18" t="s">
        <v>80</v>
      </c>
      <c r="H10" s="22" t="s">
        <v>28</v>
      </c>
      <c r="I10" s="22">
        <v>8.5</v>
      </c>
      <c r="J10" s="22" t="s">
        <v>28</v>
      </c>
      <c r="K10" s="22">
        <v>7</v>
      </c>
      <c r="L10" s="23"/>
      <c r="M10" s="23"/>
      <c r="N10" s="23"/>
      <c r="O10" s="106"/>
      <c r="P10" s="24">
        <v>5</v>
      </c>
      <c r="Q10" s="25">
        <f t="shared" ref="Q10:Q41" si="0">ROUND(SUMPRODUCT(H10:P10,$H$9:$P$9)/100,1)</f>
        <v>5.9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7" t="str">
        <f>+IF(OR($H10=0,$I10=0,$J10=0,$K10=0),"Không đủ ĐKDT","")</f>
        <v/>
      </c>
      <c r="U10" s="27" t="s">
        <v>1796</v>
      </c>
      <c r="V10" s="3"/>
      <c r="W10" s="28"/>
      <c r="X10" s="79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1650</v>
      </c>
      <c r="D11" s="31" t="s">
        <v>1651</v>
      </c>
      <c r="E11" s="32" t="s">
        <v>53</v>
      </c>
      <c r="F11" s="33" t="s">
        <v>453</v>
      </c>
      <c r="G11" s="30" t="s">
        <v>63</v>
      </c>
      <c r="H11" s="34" t="s">
        <v>28</v>
      </c>
      <c r="I11" s="34">
        <v>5</v>
      </c>
      <c r="J11" s="34" t="s">
        <v>28</v>
      </c>
      <c r="K11" s="34">
        <v>4</v>
      </c>
      <c r="L11" s="35"/>
      <c r="M11" s="35"/>
      <c r="N11" s="35"/>
      <c r="O11" s="107"/>
      <c r="P11" s="36">
        <v>2.5</v>
      </c>
      <c r="Q11" s="37">
        <f t="shared" si="0"/>
        <v>3.2</v>
      </c>
      <c r="R11" s="38" t="str">
        <f t="shared" si="1"/>
        <v>F</v>
      </c>
      <c r="S11" s="39" t="str">
        <f t="shared" si="2"/>
        <v>Kém</v>
      </c>
      <c r="T11" s="40" t="str">
        <f>+IF(OR($H11=0,$I11=0,$J11=0,$K11=0),"Không đủ ĐKDT","")</f>
        <v/>
      </c>
      <c r="U11" s="41" t="s">
        <v>1796</v>
      </c>
      <c r="V11" s="3"/>
      <c r="W11" s="28"/>
      <c r="X11" s="79" t="str">
        <f t="shared" si="3"/>
        <v>Học lại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1652</v>
      </c>
      <c r="D12" s="31" t="s">
        <v>1653</v>
      </c>
      <c r="E12" s="32" t="s">
        <v>53</v>
      </c>
      <c r="F12" s="33" t="s">
        <v>392</v>
      </c>
      <c r="G12" s="30" t="s">
        <v>113</v>
      </c>
      <c r="H12" s="34" t="s">
        <v>28</v>
      </c>
      <c r="I12" s="34">
        <v>0</v>
      </c>
      <c r="J12" s="34" t="s">
        <v>28</v>
      </c>
      <c r="K12" s="34">
        <v>0</v>
      </c>
      <c r="L12" s="42"/>
      <c r="M12" s="42"/>
      <c r="N12" s="42"/>
      <c r="O12" s="107"/>
      <c r="P12" s="36" t="s">
        <v>2326</v>
      </c>
      <c r="Q12" s="37">
        <f t="shared" si="0"/>
        <v>0</v>
      </c>
      <c r="R12" s="38" t="str">
        <f t="shared" si="1"/>
        <v>F</v>
      </c>
      <c r="S12" s="39" t="str">
        <f t="shared" si="2"/>
        <v>Kém</v>
      </c>
      <c r="T12" s="40" t="str">
        <f>+IF(OR($H12=0,$I12=0,$J12=0,$K12=0),"Không đủ ĐKDT","")</f>
        <v>Không đủ ĐKDT</v>
      </c>
      <c r="U12" s="41" t="s">
        <v>1796</v>
      </c>
      <c r="V12" s="3"/>
      <c r="W12" s="28"/>
      <c r="X12" s="79" t="str">
        <f t="shared" si="3"/>
        <v>Học lại</v>
      </c>
      <c r="Y12" s="80"/>
      <c r="Z12" s="80"/>
      <c r="AA12" s="144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1654</v>
      </c>
      <c r="D13" s="31" t="s">
        <v>1655</v>
      </c>
      <c r="E13" s="32" t="s">
        <v>53</v>
      </c>
      <c r="F13" s="33" t="s">
        <v>1656</v>
      </c>
      <c r="G13" s="30" t="s">
        <v>1159</v>
      </c>
      <c r="H13" s="34" t="s">
        <v>28</v>
      </c>
      <c r="I13" s="34">
        <v>7.5</v>
      </c>
      <c r="J13" s="34" t="s">
        <v>28</v>
      </c>
      <c r="K13" s="34">
        <v>6.5</v>
      </c>
      <c r="L13" s="42"/>
      <c r="M13" s="42"/>
      <c r="N13" s="42"/>
      <c r="O13" s="107"/>
      <c r="P13" s="36">
        <v>8</v>
      </c>
      <c r="Q13" s="37">
        <f t="shared" si="0"/>
        <v>7.8</v>
      </c>
      <c r="R13" s="38" t="str">
        <f t="shared" si="1"/>
        <v>B</v>
      </c>
      <c r="S13" s="39" t="str">
        <f t="shared" si="2"/>
        <v>Khá</v>
      </c>
      <c r="T13" s="40" t="str">
        <f>+IF(OR($H13=0,$I13=0,$J13=0,$K13=0),"Không đủ ĐKDT","")</f>
        <v/>
      </c>
      <c r="U13" s="41" t="s">
        <v>1796</v>
      </c>
      <c r="V13" s="3"/>
      <c r="W13" s="28"/>
      <c r="X13" s="79" t="str">
        <f t="shared" si="3"/>
        <v>Đạt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1657</v>
      </c>
      <c r="D14" s="31" t="s">
        <v>835</v>
      </c>
      <c r="E14" s="32" t="s">
        <v>53</v>
      </c>
      <c r="F14" s="33" t="s">
        <v>1658</v>
      </c>
      <c r="G14" s="30" t="s">
        <v>98</v>
      </c>
      <c r="H14" s="34" t="s">
        <v>28</v>
      </c>
      <c r="I14" s="34">
        <v>5</v>
      </c>
      <c r="J14" s="34" t="s">
        <v>28</v>
      </c>
      <c r="K14" s="34">
        <v>4</v>
      </c>
      <c r="L14" s="42"/>
      <c r="M14" s="42"/>
      <c r="N14" s="42"/>
      <c r="O14" s="107"/>
      <c r="P14" s="36" t="s">
        <v>2324</v>
      </c>
      <c r="Q14" s="37">
        <f t="shared" si="0"/>
        <v>1.4</v>
      </c>
      <c r="R14" s="38" t="str">
        <f t="shared" si="1"/>
        <v>F</v>
      </c>
      <c r="S14" s="39" t="str">
        <f t="shared" si="2"/>
        <v>Kém</v>
      </c>
      <c r="T14" s="40" t="s">
        <v>2325</v>
      </c>
      <c r="U14" s="41" t="s">
        <v>1796</v>
      </c>
      <c r="V14" s="3"/>
      <c r="W14" s="28"/>
      <c r="X14" s="79" t="str">
        <f t="shared" si="3"/>
        <v>Học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1659</v>
      </c>
      <c r="D15" s="31" t="s">
        <v>77</v>
      </c>
      <c r="E15" s="32" t="s">
        <v>1660</v>
      </c>
      <c r="F15" s="33" t="s">
        <v>1661</v>
      </c>
      <c r="G15" s="30" t="s">
        <v>67</v>
      </c>
      <c r="H15" s="34" t="s">
        <v>28</v>
      </c>
      <c r="I15" s="34">
        <v>8</v>
      </c>
      <c r="J15" s="34" t="s">
        <v>28</v>
      </c>
      <c r="K15" s="34">
        <v>9</v>
      </c>
      <c r="L15" s="42"/>
      <c r="M15" s="42"/>
      <c r="N15" s="42"/>
      <c r="O15" s="107"/>
      <c r="P15" s="36">
        <v>4</v>
      </c>
      <c r="Q15" s="37">
        <f t="shared" si="0"/>
        <v>5.3</v>
      </c>
      <c r="R15" s="38" t="str">
        <f t="shared" si="1"/>
        <v>D+</v>
      </c>
      <c r="S15" s="39" t="str">
        <f t="shared" si="2"/>
        <v>Trung bình yếu</v>
      </c>
      <c r="T15" s="40" t="str">
        <f t="shared" ref="T15:T46" si="4">+IF(OR($H15=0,$I15=0,$J15=0,$K15=0),"Không đủ ĐKDT","")</f>
        <v/>
      </c>
      <c r="U15" s="41" t="s">
        <v>1796</v>
      </c>
      <c r="V15" s="3"/>
      <c r="W15" s="28"/>
      <c r="X15" s="79" t="str">
        <f t="shared" si="3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1662</v>
      </c>
      <c r="D16" s="31" t="s">
        <v>339</v>
      </c>
      <c r="E16" s="32" t="s">
        <v>78</v>
      </c>
      <c r="F16" s="33" t="s">
        <v>1663</v>
      </c>
      <c r="G16" s="30" t="s">
        <v>1091</v>
      </c>
      <c r="H16" s="34" t="s">
        <v>28</v>
      </c>
      <c r="I16" s="34">
        <v>7</v>
      </c>
      <c r="J16" s="34" t="s">
        <v>28</v>
      </c>
      <c r="K16" s="34">
        <v>6</v>
      </c>
      <c r="L16" s="42"/>
      <c r="M16" s="42"/>
      <c r="N16" s="42"/>
      <c r="O16" s="107"/>
      <c r="P16" s="36">
        <v>6.5</v>
      </c>
      <c r="Q16" s="37">
        <f t="shared" si="0"/>
        <v>6.6</v>
      </c>
      <c r="R16" s="38" t="str">
        <f t="shared" si="1"/>
        <v>C+</v>
      </c>
      <c r="S16" s="39" t="str">
        <f t="shared" si="2"/>
        <v>Trung bình</v>
      </c>
      <c r="T16" s="40" t="str">
        <f t="shared" si="4"/>
        <v/>
      </c>
      <c r="U16" s="41" t="s">
        <v>1796</v>
      </c>
      <c r="V16" s="3"/>
      <c r="W16" s="28"/>
      <c r="X16" s="79" t="str">
        <f t="shared" si="3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1664</v>
      </c>
      <c r="D17" s="31" t="s">
        <v>1665</v>
      </c>
      <c r="E17" s="32" t="s">
        <v>1666</v>
      </c>
      <c r="F17" s="33" t="s">
        <v>729</v>
      </c>
      <c r="G17" s="30" t="s">
        <v>105</v>
      </c>
      <c r="H17" s="34" t="s">
        <v>28</v>
      </c>
      <c r="I17" s="34">
        <v>9</v>
      </c>
      <c r="J17" s="34" t="s">
        <v>28</v>
      </c>
      <c r="K17" s="34">
        <v>9</v>
      </c>
      <c r="L17" s="42"/>
      <c r="M17" s="42"/>
      <c r="N17" s="42"/>
      <c r="O17" s="107"/>
      <c r="P17" s="36">
        <v>7.5</v>
      </c>
      <c r="Q17" s="37">
        <f t="shared" si="0"/>
        <v>8</v>
      </c>
      <c r="R17" s="38" t="str">
        <f t="shared" si="1"/>
        <v>B+</v>
      </c>
      <c r="S17" s="39" t="str">
        <f t="shared" si="2"/>
        <v>Khá</v>
      </c>
      <c r="T17" s="40" t="str">
        <f t="shared" si="4"/>
        <v/>
      </c>
      <c r="U17" s="41" t="s">
        <v>1796</v>
      </c>
      <c r="V17" s="3"/>
      <c r="W17" s="28"/>
      <c r="X17" s="79" t="str">
        <f t="shared" si="3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1667</v>
      </c>
      <c r="D18" s="31" t="s">
        <v>1668</v>
      </c>
      <c r="E18" s="32" t="s">
        <v>936</v>
      </c>
      <c r="F18" s="33" t="s">
        <v>1669</v>
      </c>
      <c r="G18" s="30" t="s">
        <v>1159</v>
      </c>
      <c r="H18" s="34" t="s">
        <v>28</v>
      </c>
      <c r="I18" s="34">
        <v>7</v>
      </c>
      <c r="J18" s="34" t="s">
        <v>28</v>
      </c>
      <c r="K18" s="34">
        <v>5</v>
      </c>
      <c r="L18" s="42"/>
      <c r="M18" s="42"/>
      <c r="N18" s="42"/>
      <c r="O18" s="107"/>
      <c r="P18" s="36">
        <v>7</v>
      </c>
      <c r="Q18" s="37">
        <f t="shared" si="0"/>
        <v>6.8</v>
      </c>
      <c r="R18" s="38" t="str">
        <f t="shared" si="1"/>
        <v>C+</v>
      </c>
      <c r="S18" s="39" t="str">
        <f t="shared" si="2"/>
        <v>Trung bình</v>
      </c>
      <c r="T18" s="40" t="str">
        <f t="shared" si="4"/>
        <v/>
      </c>
      <c r="U18" s="41" t="s">
        <v>1796</v>
      </c>
      <c r="V18" s="3"/>
      <c r="W18" s="28"/>
      <c r="X18" s="79" t="str">
        <f t="shared" si="3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1670</v>
      </c>
      <c r="D19" s="31" t="s">
        <v>339</v>
      </c>
      <c r="E19" s="32" t="s">
        <v>936</v>
      </c>
      <c r="F19" s="33" t="s">
        <v>1671</v>
      </c>
      <c r="G19" s="30" t="s">
        <v>1672</v>
      </c>
      <c r="H19" s="34" t="s">
        <v>28</v>
      </c>
      <c r="I19" s="34">
        <v>8.5</v>
      </c>
      <c r="J19" s="34" t="s">
        <v>28</v>
      </c>
      <c r="K19" s="34">
        <v>6</v>
      </c>
      <c r="L19" s="42"/>
      <c r="M19" s="42"/>
      <c r="N19" s="42"/>
      <c r="O19" s="107"/>
      <c r="P19" s="36">
        <v>5.5</v>
      </c>
      <c r="Q19" s="37">
        <f t="shared" si="0"/>
        <v>6.2</v>
      </c>
      <c r="R19" s="38" t="str">
        <f t="shared" si="1"/>
        <v>C</v>
      </c>
      <c r="S19" s="39" t="str">
        <f t="shared" si="2"/>
        <v>Trung bình</v>
      </c>
      <c r="T19" s="40" t="str">
        <f t="shared" si="4"/>
        <v/>
      </c>
      <c r="U19" s="41" t="s">
        <v>1796</v>
      </c>
      <c r="V19" s="3"/>
      <c r="W19" s="28"/>
      <c r="X19" s="79" t="str">
        <f t="shared" si="3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1673</v>
      </c>
      <c r="D20" s="31" t="s">
        <v>1674</v>
      </c>
      <c r="E20" s="32" t="s">
        <v>370</v>
      </c>
      <c r="F20" s="33" t="s">
        <v>226</v>
      </c>
      <c r="G20" s="30" t="s">
        <v>80</v>
      </c>
      <c r="H20" s="34" t="s">
        <v>28</v>
      </c>
      <c r="I20" s="34">
        <v>0</v>
      </c>
      <c r="J20" s="34" t="s">
        <v>28</v>
      </c>
      <c r="K20" s="34">
        <v>0</v>
      </c>
      <c r="L20" s="42"/>
      <c r="M20" s="42"/>
      <c r="N20" s="42"/>
      <c r="O20" s="107"/>
      <c r="P20" s="36" t="s">
        <v>2326</v>
      </c>
      <c r="Q20" s="37">
        <f t="shared" si="0"/>
        <v>0</v>
      </c>
      <c r="R20" s="38" t="str">
        <f t="shared" si="1"/>
        <v>F</v>
      </c>
      <c r="S20" s="39" t="str">
        <f t="shared" si="2"/>
        <v>Kém</v>
      </c>
      <c r="T20" s="40" t="str">
        <f t="shared" si="4"/>
        <v>Không đủ ĐKDT</v>
      </c>
      <c r="U20" s="41" t="s">
        <v>1796</v>
      </c>
      <c r="V20" s="3"/>
      <c r="W20" s="28"/>
      <c r="X20" s="79" t="str">
        <f t="shared" si="3"/>
        <v>Học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1675</v>
      </c>
      <c r="D21" s="31" t="s">
        <v>1676</v>
      </c>
      <c r="E21" s="32" t="s">
        <v>96</v>
      </c>
      <c r="F21" s="33" t="s">
        <v>1677</v>
      </c>
      <c r="G21" s="30" t="s">
        <v>1678</v>
      </c>
      <c r="H21" s="34" t="s">
        <v>28</v>
      </c>
      <c r="I21" s="34">
        <v>7</v>
      </c>
      <c r="J21" s="34" t="s">
        <v>28</v>
      </c>
      <c r="K21" s="34">
        <v>6</v>
      </c>
      <c r="L21" s="42"/>
      <c r="M21" s="42"/>
      <c r="N21" s="42"/>
      <c r="O21" s="107"/>
      <c r="P21" s="36">
        <v>6.5</v>
      </c>
      <c r="Q21" s="37">
        <f t="shared" si="0"/>
        <v>6.6</v>
      </c>
      <c r="R21" s="38" t="str">
        <f t="shared" si="1"/>
        <v>C+</v>
      </c>
      <c r="S21" s="39" t="str">
        <f t="shared" si="2"/>
        <v>Trung bình</v>
      </c>
      <c r="T21" s="40" t="str">
        <f t="shared" si="4"/>
        <v/>
      </c>
      <c r="U21" s="41" t="s">
        <v>1796</v>
      </c>
      <c r="V21" s="3"/>
      <c r="W21" s="28"/>
      <c r="X21" s="79" t="str">
        <f t="shared" si="3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1679</v>
      </c>
      <c r="D22" s="31" t="s">
        <v>1207</v>
      </c>
      <c r="E22" s="32" t="s">
        <v>101</v>
      </c>
      <c r="F22" s="33" t="s">
        <v>965</v>
      </c>
      <c r="G22" s="30" t="s">
        <v>105</v>
      </c>
      <c r="H22" s="34" t="s">
        <v>28</v>
      </c>
      <c r="I22" s="34">
        <v>7.5</v>
      </c>
      <c r="J22" s="34" t="s">
        <v>28</v>
      </c>
      <c r="K22" s="34">
        <v>6</v>
      </c>
      <c r="L22" s="42"/>
      <c r="M22" s="42"/>
      <c r="N22" s="42"/>
      <c r="O22" s="107"/>
      <c r="P22" s="36">
        <v>8</v>
      </c>
      <c r="Q22" s="37">
        <f t="shared" si="0"/>
        <v>7.7</v>
      </c>
      <c r="R22" s="38" t="str">
        <f t="shared" si="1"/>
        <v>B</v>
      </c>
      <c r="S22" s="39" t="str">
        <f t="shared" si="2"/>
        <v>Khá</v>
      </c>
      <c r="T22" s="40" t="str">
        <f t="shared" si="4"/>
        <v/>
      </c>
      <c r="U22" s="41" t="s">
        <v>1796</v>
      </c>
      <c r="V22" s="3"/>
      <c r="W22" s="28"/>
      <c r="X22" s="79" t="str">
        <f t="shared" si="3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1680</v>
      </c>
      <c r="D23" s="31" t="s">
        <v>238</v>
      </c>
      <c r="E23" s="32" t="s">
        <v>101</v>
      </c>
      <c r="F23" s="33" t="s">
        <v>833</v>
      </c>
      <c r="G23" s="30" t="s">
        <v>110</v>
      </c>
      <c r="H23" s="34" t="s">
        <v>28</v>
      </c>
      <c r="I23" s="34">
        <v>4</v>
      </c>
      <c r="J23" s="34" t="s">
        <v>28</v>
      </c>
      <c r="K23" s="34">
        <v>0.5</v>
      </c>
      <c r="L23" s="42"/>
      <c r="M23" s="42"/>
      <c r="N23" s="42"/>
      <c r="O23" s="107"/>
      <c r="P23" s="36">
        <v>2</v>
      </c>
      <c r="Q23" s="37">
        <f t="shared" si="0"/>
        <v>2.2999999999999998</v>
      </c>
      <c r="R23" s="38" t="str">
        <f t="shared" si="1"/>
        <v>F</v>
      </c>
      <c r="S23" s="39" t="str">
        <f t="shared" si="2"/>
        <v>Kém</v>
      </c>
      <c r="T23" s="40" t="str">
        <f t="shared" si="4"/>
        <v/>
      </c>
      <c r="U23" s="41" t="s">
        <v>1796</v>
      </c>
      <c r="V23" s="3"/>
      <c r="W23" s="28"/>
      <c r="X23" s="79" t="str">
        <f t="shared" si="3"/>
        <v>Học lại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1681</v>
      </c>
      <c r="D24" s="31" t="s">
        <v>1265</v>
      </c>
      <c r="E24" s="32" t="s">
        <v>101</v>
      </c>
      <c r="F24" s="33" t="s">
        <v>1195</v>
      </c>
      <c r="G24" s="30" t="s">
        <v>72</v>
      </c>
      <c r="H24" s="34" t="s">
        <v>28</v>
      </c>
      <c r="I24" s="34">
        <v>5</v>
      </c>
      <c r="J24" s="34" t="s">
        <v>28</v>
      </c>
      <c r="K24" s="34">
        <v>4</v>
      </c>
      <c r="L24" s="42"/>
      <c r="M24" s="42"/>
      <c r="N24" s="42"/>
      <c r="O24" s="107"/>
      <c r="P24" s="36">
        <v>8.5</v>
      </c>
      <c r="Q24" s="37">
        <f t="shared" si="0"/>
        <v>7.4</v>
      </c>
      <c r="R24" s="38" t="str">
        <f t="shared" si="1"/>
        <v>B</v>
      </c>
      <c r="S24" s="39" t="str">
        <f t="shared" si="2"/>
        <v>Khá</v>
      </c>
      <c r="T24" s="40" t="str">
        <f t="shared" si="4"/>
        <v/>
      </c>
      <c r="U24" s="41" t="s">
        <v>1796</v>
      </c>
      <c r="V24" s="3"/>
      <c r="W24" s="28"/>
      <c r="X24" s="79" t="str">
        <f t="shared" si="3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1682</v>
      </c>
      <c r="D25" s="31" t="s">
        <v>1683</v>
      </c>
      <c r="E25" s="32" t="s">
        <v>130</v>
      </c>
      <c r="F25" s="33" t="s">
        <v>1684</v>
      </c>
      <c r="G25" s="30" t="s">
        <v>67</v>
      </c>
      <c r="H25" s="34" t="s">
        <v>28</v>
      </c>
      <c r="I25" s="34">
        <v>9</v>
      </c>
      <c r="J25" s="34" t="s">
        <v>28</v>
      </c>
      <c r="K25" s="34">
        <v>7</v>
      </c>
      <c r="L25" s="42"/>
      <c r="M25" s="42"/>
      <c r="N25" s="42"/>
      <c r="O25" s="107"/>
      <c r="P25" s="36">
        <v>7.5</v>
      </c>
      <c r="Q25" s="37">
        <f t="shared" si="0"/>
        <v>7.8</v>
      </c>
      <c r="R25" s="38" t="str">
        <f t="shared" si="1"/>
        <v>B</v>
      </c>
      <c r="S25" s="39" t="str">
        <f t="shared" si="2"/>
        <v>Khá</v>
      </c>
      <c r="T25" s="40" t="str">
        <f t="shared" si="4"/>
        <v/>
      </c>
      <c r="U25" s="41" t="s">
        <v>1796</v>
      </c>
      <c r="V25" s="3"/>
      <c r="W25" s="28"/>
      <c r="X25" s="79" t="str">
        <f t="shared" si="3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1685</v>
      </c>
      <c r="D26" s="31" t="s">
        <v>238</v>
      </c>
      <c r="E26" s="32" t="s">
        <v>130</v>
      </c>
      <c r="F26" s="33" t="s">
        <v>377</v>
      </c>
      <c r="G26" s="30" t="s">
        <v>80</v>
      </c>
      <c r="H26" s="34" t="s">
        <v>28</v>
      </c>
      <c r="I26" s="34">
        <v>7.5</v>
      </c>
      <c r="J26" s="34" t="s">
        <v>28</v>
      </c>
      <c r="K26" s="34">
        <v>6.5</v>
      </c>
      <c r="L26" s="42"/>
      <c r="M26" s="42"/>
      <c r="N26" s="42"/>
      <c r="O26" s="107"/>
      <c r="P26" s="36">
        <v>6.5</v>
      </c>
      <c r="Q26" s="37">
        <f t="shared" si="0"/>
        <v>6.7</v>
      </c>
      <c r="R26" s="38" t="str">
        <f t="shared" si="1"/>
        <v>C+</v>
      </c>
      <c r="S26" s="39" t="str">
        <f t="shared" si="2"/>
        <v>Trung bình</v>
      </c>
      <c r="T26" s="40" t="str">
        <f t="shared" si="4"/>
        <v/>
      </c>
      <c r="U26" s="41" t="s">
        <v>1796</v>
      </c>
      <c r="V26" s="3"/>
      <c r="W26" s="28"/>
      <c r="X26" s="79" t="str">
        <f t="shared" si="3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1686</v>
      </c>
      <c r="D27" s="31" t="s">
        <v>1687</v>
      </c>
      <c r="E27" s="32" t="s">
        <v>1423</v>
      </c>
      <c r="F27" s="33" t="s">
        <v>271</v>
      </c>
      <c r="G27" s="30" t="s">
        <v>59</v>
      </c>
      <c r="H27" s="34" t="s">
        <v>28</v>
      </c>
      <c r="I27" s="34">
        <v>7.5</v>
      </c>
      <c r="J27" s="34" t="s">
        <v>28</v>
      </c>
      <c r="K27" s="34">
        <v>8.5</v>
      </c>
      <c r="L27" s="42"/>
      <c r="M27" s="42"/>
      <c r="N27" s="42"/>
      <c r="O27" s="107"/>
      <c r="P27" s="36">
        <v>9</v>
      </c>
      <c r="Q27" s="37">
        <f t="shared" si="0"/>
        <v>8.6999999999999993</v>
      </c>
      <c r="R27" s="38" t="str">
        <f t="shared" si="1"/>
        <v>A</v>
      </c>
      <c r="S27" s="39" t="str">
        <f t="shared" si="2"/>
        <v>Giỏi</v>
      </c>
      <c r="T27" s="40" t="str">
        <f t="shared" si="4"/>
        <v/>
      </c>
      <c r="U27" s="41" t="s">
        <v>1796</v>
      </c>
      <c r="V27" s="3"/>
      <c r="W27" s="28"/>
      <c r="X27" s="79" t="str">
        <f t="shared" si="3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1688</v>
      </c>
      <c r="D28" s="31" t="s">
        <v>112</v>
      </c>
      <c r="E28" s="32" t="s">
        <v>582</v>
      </c>
      <c r="F28" s="33" t="s">
        <v>1689</v>
      </c>
      <c r="G28" s="30" t="s">
        <v>262</v>
      </c>
      <c r="H28" s="34" t="s">
        <v>28</v>
      </c>
      <c r="I28" s="34">
        <v>0</v>
      </c>
      <c r="J28" s="34" t="s">
        <v>28</v>
      </c>
      <c r="K28" s="34">
        <v>0</v>
      </c>
      <c r="L28" s="42"/>
      <c r="M28" s="42"/>
      <c r="N28" s="42"/>
      <c r="O28" s="107"/>
      <c r="P28" s="36" t="s">
        <v>2326</v>
      </c>
      <c r="Q28" s="37">
        <f t="shared" si="0"/>
        <v>0</v>
      </c>
      <c r="R28" s="38" t="str">
        <f t="shared" si="1"/>
        <v>F</v>
      </c>
      <c r="S28" s="39" t="str">
        <f t="shared" si="2"/>
        <v>Kém</v>
      </c>
      <c r="T28" s="40" t="str">
        <f t="shared" si="4"/>
        <v>Không đủ ĐKDT</v>
      </c>
      <c r="U28" s="41" t="s">
        <v>1796</v>
      </c>
      <c r="V28" s="3"/>
      <c r="W28" s="28"/>
      <c r="X28" s="79" t="str">
        <f t="shared" si="3"/>
        <v>Học lại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1690</v>
      </c>
      <c r="D29" s="31" t="s">
        <v>107</v>
      </c>
      <c r="E29" s="32" t="s">
        <v>138</v>
      </c>
      <c r="F29" s="33" t="s">
        <v>1649</v>
      </c>
      <c r="G29" s="30" t="s">
        <v>98</v>
      </c>
      <c r="H29" s="34" t="s">
        <v>28</v>
      </c>
      <c r="I29" s="34">
        <v>9</v>
      </c>
      <c r="J29" s="34" t="s">
        <v>28</v>
      </c>
      <c r="K29" s="34">
        <v>9</v>
      </c>
      <c r="L29" s="42"/>
      <c r="M29" s="42"/>
      <c r="N29" s="42"/>
      <c r="O29" s="107"/>
      <c r="P29" s="36">
        <v>7</v>
      </c>
      <c r="Q29" s="37">
        <f t="shared" si="0"/>
        <v>7.6</v>
      </c>
      <c r="R29" s="38" t="str">
        <f t="shared" si="1"/>
        <v>B</v>
      </c>
      <c r="S29" s="39" t="str">
        <f t="shared" si="2"/>
        <v>Khá</v>
      </c>
      <c r="T29" s="40" t="str">
        <f t="shared" si="4"/>
        <v/>
      </c>
      <c r="U29" s="41" t="s">
        <v>1796</v>
      </c>
      <c r="V29" s="3"/>
      <c r="W29" s="28"/>
      <c r="X29" s="79" t="str">
        <f t="shared" si="3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1691</v>
      </c>
      <c r="D30" s="31" t="s">
        <v>1036</v>
      </c>
      <c r="E30" s="32" t="s">
        <v>138</v>
      </c>
      <c r="F30" s="33" t="s">
        <v>1692</v>
      </c>
      <c r="G30" s="30" t="s">
        <v>59</v>
      </c>
      <c r="H30" s="34" t="s">
        <v>28</v>
      </c>
      <c r="I30" s="34">
        <v>7</v>
      </c>
      <c r="J30" s="34" t="s">
        <v>28</v>
      </c>
      <c r="K30" s="34">
        <v>6.5</v>
      </c>
      <c r="L30" s="42"/>
      <c r="M30" s="42"/>
      <c r="N30" s="42"/>
      <c r="O30" s="107"/>
      <c r="P30" s="36">
        <v>5.5</v>
      </c>
      <c r="Q30" s="37">
        <f t="shared" si="0"/>
        <v>5.9</v>
      </c>
      <c r="R30" s="38" t="str">
        <f t="shared" si="1"/>
        <v>C</v>
      </c>
      <c r="S30" s="39" t="str">
        <f t="shared" si="2"/>
        <v>Trung bình</v>
      </c>
      <c r="T30" s="40" t="str">
        <f t="shared" si="4"/>
        <v/>
      </c>
      <c r="U30" s="41" t="s">
        <v>1796</v>
      </c>
      <c r="V30" s="3"/>
      <c r="W30" s="28"/>
      <c r="X30" s="79" t="str">
        <f t="shared" si="3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1693</v>
      </c>
      <c r="D31" s="31" t="s">
        <v>1303</v>
      </c>
      <c r="E31" s="32" t="s">
        <v>821</v>
      </c>
      <c r="F31" s="33" t="s">
        <v>976</v>
      </c>
      <c r="G31" s="30" t="s">
        <v>113</v>
      </c>
      <c r="H31" s="34" t="s">
        <v>28</v>
      </c>
      <c r="I31" s="34">
        <v>9</v>
      </c>
      <c r="J31" s="34" t="s">
        <v>28</v>
      </c>
      <c r="K31" s="34">
        <v>6.5</v>
      </c>
      <c r="L31" s="42"/>
      <c r="M31" s="42"/>
      <c r="N31" s="42"/>
      <c r="O31" s="107"/>
      <c r="P31" s="36">
        <v>6.5</v>
      </c>
      <c r="Q31" s="37">
        <f t="shared" si="0"/>
        <v>7</v>
      </c>
      <c r="R31" s="38" t="str">
        <f t="shared" si="1"/>
        <v>B</v>
      </c>
      <c r="S31" s="39" t="str">
        <f t="shared" si="2"/>
        <v>Khá</v>
      </c>
      <c r="T31" s="40" t="str">
        <f t="shared" si="4"/>
        <v/>
      </c>
      <c r="U31" s="41" t="s">
        <v>1796</v>
      </c>
      <c r="V31" s="3"/>
      <c r="W31" s="28"/>
      <c r="X31" s="79" t="str">
        <f t="shared" si="3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1694</v>
      </c>
      <c r="D32" s="31" t="s">
        <v>1695</v>
      </c>
      <c r="E32" s="32" t="s">
        <v>425</v>
      </c>
      <c r="F32" s="33" t="s">
        <v>822</v>
      </c>
      <c r="G32" s="30" t="s">
        <v>67</v>
      </c>
      <c r="H32" s="34" t="s">
        <v>28</v>
      </c>
      <c r="I32" s="34">
        <v>6</v>
      </c>
      <c r="J32" s="34" t="s">
        <v>28</v>
      </c>
      <c r="K32" s="34">
        <v>6.5</v>
      </c>
      <c r="L32" s="42"/>
      <c r="M32" s="42"/>
      <c r="N32" s="42"/>
      <c r="O32" s="107"/>
      <c r="P32" s="36">
        <v>8</v>
      </c>
      <c r="Q32" s="37">
        <f t="shared" si="0"/>
        <v>7.5</v>
      </c>
      <c r="R32" s="38" t="str">
        <f t="shared" si="1"/>
        <v>B</v>
      </c>
      <c r="S32" s="39" t="str">
        <f t="shared" si="2"/>
        <v>Khá</v>
      </c>
      <c r="T32" s="40" t="str">
        <f t="shared" si="4"/>
        <v/>
      </c>
      <c r="U32" s="41" t="s">
        <v>1796</v>
      </c>
      <c r="V32" s="3"/>
      <c r="W32" s="28"/>
      <c r="X32" s="79" t="str">
        <f t="shared" si="3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1696</v>
      </c>
      <c r="D33" s="31" t="s">
        <v>1697</v>
      </c>
      <c r="E33" s="32" t="s">
        <v>425</v>
      </c>
      <c r="F33" s="33" t="s">
        <v>275</v>
      </c>
      <c r="G33" s="30" t="s">
        <v>63</v>
      </c>
      <c r="H33" s="34" t="s">
        <v>28</v>
      </c>
      <c r="I33" s="34">
        <v>0</v>
      </c>
      <c r="J33" s="34" t="s">
        <v>28</v>
      </c>
      <c r="K33" s="34">
        <v>0</v>
      </c>
      <c r="L33" s="42"/>
      <c r="M33" s="42"/>
      <c r="N33" s="42"/>
      <c r="O33" s="107"/>
      <c r="P33" s="36" t="s">
        <v>2326</v>
      </c>
      <c r="Q33" s="37">
        <f t="shared" si="0"/>
        <v>0</v>
      </c>
      <c r="R33" s="38" t="str">
        <f t="shared" si="1"/>
        <v>F</v>
      </c>
      <c r="S33" s="39" t="str">
        <f t="shared" si="2"/>
        <v>Kém</v>
      </c>
      <c r="T33" s="40" t="str">
        <f t="shared" si="4"/>
        <v>Không đủ ĐKDT</v>
      </c>
      <c r="U33" s="41" t="s">
        <v>1796</v>
      </c>
      <c r="V33" s="3"/>
      <c r="W33" s="28"/>
      <c r="X33" s="79" t="str">
        <f t="shared" si="3"/>
        <v>Học lại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1698</v>
      </c>
      <c r="D34" s="31" t="s">
        <v>1699</v>
      </c>
      <c r="E34" s="32" t="s">
        <v>147</v>
      </c>
      <c r="F34" s="33" t="s">
        <v>1700</v>
      </c>
      <c r="G34" s="30" t="s">
        <v>105</v>
      </c>
      <c r="H34" s="34" t="s">
        <v>28</v>
      </c>
      <c r="I34" s="34">
        <v>10</v>
      </c>
      <c r="J34" s="34" t="s">
        <v>28</v>
      </c>
      <c r="K34" s="34">
        <v>9</v>
      </c>
      <c r="L34" s="42"/>
      <c r="M34" s="42"/>
      <c r="N34" s="42"/>
      <c r="O34" s="107"/>
      <c r="P34" s="36">
        <v>7</v>
      </c>
      <c r="Q34" s="37">
        <f t="shared" si="0"/>
        <v>7.8</v>
      </c>
      <c r="R34" s="38" t="str">
        <f t="shared" si="1"/>
        <v>B</v>
      </c>
      <c r="S34" s="39" t="str">
        <f t="shared" si="2"/>
        <v>Khá</v>
      </c>
      <c r="T34" s="40" t="str">
        <f t="shared" si="4"/>
        <v/>
      </c>
      <c r="U34" s="41" t="s">
        <v>1796</v>
      </c>
      <c r="V34" s="3"/>
      <c r="W34" s="28"/>
      <c r="X34" s="79" t="str">
        <f t="shared" si="3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1701</v>
      </c>
      <c r="D35" s="31" t="s">
        <v>77</v>
      </c>
      <c r="E35" s="32" t="s">
        <v>434</v>
      </c>
      <c r="F35" s="33" t="s">
        <v>647</v>
      </c>
      <c r="G35" s="30" t="s">
        <v>67</v>
      </c>
      <c r="H35" s="34" t="s">
        <v>28</v>
      </c>
      <c r="I35" s="34">
        <v>8.5</v>
      </c>
      <c r="J35" s="34" t="s">
        <v>28</v>
      </c>
      <c r="K35" s="34">
        <v>6.5</v>
      </c>
      <c r="L35" s="42"/>
      <c r="M35" s="42"/>
      <c r="N35" s="42"/>
      <c r="O35" s="107"/>
      <c r="P35" s="36">
        <v>9</v>
      </c>
      <c r="Q35" s="37">
        <f t="shared" si="0"/>
        <v>8.6999999999999993</v>
      </c>
      <c r="R35" s="38" t="str">
        <f t="shared" si="1"/>
        <v>A</v>
      </c>
      <c r="S35" s="39" t="str">
        <f t="shared" si="2"/>
        <v>Giỏi</v>
      </c>
      <c r="T35" s="40" t="str">
        <f t="shared" si="4"/>
        <v/>
      </c>
      <c r="U35" s="41" t="s">
        <v>1796</v>
      </c>
      <c r="V35" s="3"/>
      <c r="W35" s="28"/>
      <c r="X35" s="79" t="str">
        <f t="shared" si="3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1702</v>
      </c>
      <c r="D36" s="31" t="s">
        <v>77</v>
      </c>
      <c r="E36" s="32" t="s">
        <v>434</v>
      </c>
      <c r="F36" s="33" t="s">
        <v>1388</v>
      </c>
      <c r="G36" s="30" t="s">
        <v>105</v>
      </c>
      <c r="H36" s="34" t="s">
        <v>28</v>
      </c>
      <c r="I36" s="34">
        <v>7</v>
      </c>
      <c r="J36" s="34" t="s">
        <v>28</v>
      </c>
      <c r="K36" s="34">
        <v>7</v>
      </c>
      <c r="L36" s="42"/>
      <c r="M36" s="42"/>
      <c r="N36" s="42"/>
      <c r="O36" s="107"/>
      <c r="P36" s="36">
        <v>6.5</v>
      </c>
      <c r="Q36" s="37">
        <f t="shared" si="0"/>
        <v>6.7</v>
      </c>
      <c r="R36" s="38" t="str">
        <f t="shared" si="1"/>
        <v>C+</v>
      </c>
      <c r="S36" s="39" t="str">
        <f t="shared" si="2"/>
        <v>Trung bình</v>
      </c>
      <c r="T36" s="40" t="str">
        <f t="shared" si="4"/>
        <v/>
      </c>
      <c r="U36" s="41" t="s">
        <v>1796</v>
      </c>
      <c r="V36" s="3"/>
      <c r="W36" s="28"/>
      <c r="X36" s="79" t="str">
        <f t="shared" si="3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1703</v>
      </c>
      <c r="D37" s="31" t="s">
        <v>197</v>
      </c>
      <c r="E37" s="32" t="s">
        <v>1704</v>
      </c>
      <c r="F37" s="33" t="s">
        <v>1533</v>
      </c>
      <c r="G37" s="30" t="s">
        <v>67</v>
      </c>
      <c r="H37" s="34" t="s">
        <v>28</v>
      </c>
      <c r="I37" s="34">
        <v>7.5</v>
      </c>
      <c r="J37" s="34" t="s">
        <v>28</v>
      </c>
      <c r="K37" s="34">
        <v>6.5</v>
      </c>
      <c r="L37" s="42"/>
      <c r="M37" s="42"/>
      <c r="N37" s="42"/>
      <c r="O37" s="107"/>
      <c r="P37" s="36">
        <v>7.5</v>
      </c>
      <c r="Q37" s="37">
        <f t="shared" si="0"/>
        <v>7.4</v>
      </c>
      <c r="R37" s="38" t="str">
        <f t="shared" si="1"/>
        <v>B</v>
      </c>
      <c r="S37" s="39" t="str">
        <f t="shared" si="2"/>
        <v>Khá</v>
      </c>
      <c r="T37" s="40" t="str">
        <f t="shared" si="4"/>
        <v/>
      </c>
      <c r="U37" s="41" t="s">
        <v>1796</v>
      </c>
      <c r="V37" s="3"/>
      <c r="W37" s="28"/>
      <c r="X37" s="79" t="str">
        <f t="shared" si="3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1705</v>
      </c>
      <c r="D38" s="31" t="s">
        <v>1706</v>
      </c>
      <c r="E38" s="32" t="s">
        <v>987</v>
      </c>
      <c r="F38" s="33" t="s">
        <v>1707</v>
      </c>
      <c r="G38" s="30" t="s">
        <v>98</v>
      </c>
      <c r="H38" s="34" t="s">
        <v>28</v>
      </c>
      <c r="I38" s="34">
        <v>7</v>
      </c>
      <c r="J38" s="34" t="s">
        <v>28</v>
      </c>
      <c r="K38" s="34">
        <v>7</v>
      </c>
      <c r="L38" s="42"/>
      <c r="M38" s="42"/>
      <c r="N38" s="42"/>
      <c r="O38" s="107"/>
      <c r="P38" s="36">
        <v>6</v>
      </c>
      <c r="Q38" s="37">
        <f t="shared" si="0"/>
        <v>6.3</v>
      </c>
      <c r="R38" s="38" t="str">
        <f t="shared" si="1"/>
        <v>C</v>
      </c>
      <c r="S38" s="39" t="str">
        <f t="shared" si="2"/>
        <v>Trung bình</v>
      </c>
      <c r="T38" s="40" t="str">
        <f t="shared" si="4"/>
        <v/>
      </c>
      <c r="U38" s="41" t="s">
        <v>1796</v>
      </c>
      <c r="V38" s="3"/>
      <c r="W38" s="28"/>
      <c r="X38" s="79" t="str">
        <f t="shared" si="3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1708</v>
      </c>
      <c r="D39" s="31" t="s">
        <v>228</v>
      </c>
      <c r="E39" s="32" t="s">
        <v>620</v>
      </c>
      <c r="F39" s="33" t="s">
        <v>1084</v>
      </c>
      <c r="G39" s="30" t="s">
        <v>113</v>
      </c>
      <c r="H39" s="34" t="s">
        <v>28</v>
      </c>
      <c r="I39" s="34">
        <v>9</v>
      </c>
      <c r="J39" s="34" t="s">
        <v>28</v>
      </c>
      <c r="K39" s="34">
        <v>6.5</v>
      </c>
      <c r="L39" s="42"/>
      <c r="M39" s="42"/>
      <c r="N39" s="42"/>
      <c r="O39" s="107"/>
      <c r="P39" s="36">
        <v>6</v>
      </c>
      <c r="Q39" s="37">
        <f t="shared" si="0"/>
        <v>6.7</v>
      </c>
      <c r="R39" s="38" t="str">
        <f t="shared" si="1"/>
        <v>C+</v>
      </c>
      <c r="S39" s="39" t="str">
        <f t="shared" si="2"/>
        <v>Trung bình</v>
      </c>
      <c r="T39" s="40" t="str">
        <f t="shared" si="4"/>
        <v/>
      </c>
      <c r="U39" s="41" t="s">
        <v>1796</v>
      </c>
      <c r="V39" s="3"/>
      <c r="W39" s="28"/>
      <c r="X39" s="79" t="str">
        <f t="shared" si="3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1709</v>
      </c>
      <c r="D40" s="31" t="s">
        <v>330</v>
      </c>
      <c r="E40" s="32" t="s">
        <v>1710</v>
      </c>
      <c r="F40" s="33" t="s">
        <v>1114</v>
      </c>
      <c r="G40" s="30" t="s">
        <v>80</v>
      </c>
      <c r="H40" s="34" t="s">
        <v>28</v>
      </c>
      <c r="I40" s="34">
        <v>4</v>
      </c>
      <c r="J40" s="34" t="s">
        <v>28</v>
      </c>
      <c r="K40" s="34">
        <v>6</v>
      </c>
      <c r="L40" s="42"/>
      <c r="M40" s="42"/>
      <c r="N40" s="42"/>
      <c r="O40" s="107"/>
      <c r="P40" s="36">
        <v>4</v>
      </c>
      <c r="Q40" s="37">
        <f t="shared" si="0"/>
        <v>4.2</v>
      </c>
      <c r="R40" s="38" t="str">
        <f t="shared" si="1"/>
        <v>D</v>
      </c>
      <c r="S40" s="39" t="str">
        <f t="shared" si="2"/>
        <v>Trung bình yếu</v>
      </c>
      <c r="T40" s="40" t="str">
        <f t="shared" si="4"/>
        <v/>
      </c>
      <c r="U40" s="41" t="s">
        <v>1796</v>
      </c>
      <c r="V40" s="3"/>
      <c r="W40" s="28"/>
      <c r="X40" s="79" t="str">
        <f t="shared" si="3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1711</v>
      </c>
      <c r="D41" s="31" t="s">
        <v>505</v>
      </c>
      <c r="E41" s="32" t="s">
        <v>190</v>
      </c>
      <c r="F41" s="33" t="s">
        <v>1451</v>
      </c>
      <c r="G41" s="30" t="s">
        <v>113</v>
      </c>
      <c r="H41" s="34" t="s">
        <v>28</v>
      </c>
      <c r="I41" s="34">
        <v>5</v>
      </c>
      <c r="J41" s="34" t="s">
        <v>28</v>
      </c>
      <c r="K41" s="34">
        <v>6.5</v>
      </c>
      <c r="L41" s="42"/>
      <c r="M41" s="42"/>
      <c r="N41" s="42"/>
      <c r="O41" s="107"/>
      <c r="P41" s="36">
        <v>3.5</v>
      </c>
      <c r="Q41" s="37">
        <f t="shared" si="0"/>
        <v>4.0999999999999996</v>
      </c>
      <c r="R41" s="38" t="str">
        <f t="shared" si="1"/>
        <v>D</v>
      </c>
      <c r="S41" s="39" t="str">
        <f t="shared" si="2"/>
        <v>Trung bình yếu</v>
      </c>
      <c r="T41" s="40" t="str">
        <f t="shared" si="4"/>
        <v/>
      </c>
      <c r="U41" s="41" t="s">
        <v>1796</v>
      </c>
      <c r="V41" s="3"/>
      <c r="W41" s="28"/>
      <c r="X41" s="79" t="str">
        <f t="shared" si="3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1712</v>
      </c>
      <c r="D42" s="31" t="s">
        <v>1713</v>
      </c>
      <c r="E42" s="32" t="s">
        <v>190</v>
      </c>
      <c r="F42" s="33" t="s">
        <v>1714</v>
      </c>
      <c r="G42" s="30" t="s">
        <v>98</v>
      </c>
      <c r="H42" s="34" t="s">
        <v>28</v>
      </c>
      <c r="I42" s="34">
        <v>10</v>
      </c>
      <c r="J42" s="34" t="s">
        <v>28</v>
      </c>
      <c r="K42" s="34">
        <v>10</v>
      </c>
      <c r="L42" s="42"/>
      <c r="M42" s="42"/>
      <c r="N42" s="42"/>
      <c r="O42" s="107"/>
      <c r="P42" s="36">
        <v>9.5</v>
      </c>
      <c r="Q42" s="37">
        <f t="shared" ref="Q42:Q73" si="5">ROUND(SUMPRODUCT(H42:P42,$H$9:$P$9)/100,1)</f>
        <v>9.6999999999999993</v>
      </c>
      <c r="R42" s="38" t="str">
        <f t="shared" ref="R42:R73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A+</v>
      </c>
      <c r="S42" s="39" t="str">
        <f t="shared" ref="S42:S73" si="7">IF($Q42&lt;4,"Kém",IF(AND($Q42&gt;=4,$Q42&lt;=5.4),"Trung bình yếu",IF(AND($Q42&gt;=5.5,$Q42&lt;=6.9),"Trung bình",IF(AND($Q42&gt;=7,$Q42&lt;=8.4),"Khá",IF(AND($Q42&gt;=8.5,$Q42&lt;=10),"Giỏi","")))))</f>
        <v>Giỏi</v>
      </c>
      <c r="T42" s="40" t="str">
        <f t="shared" si="4"/>
        <v/>
      </c>
      <c r="U42" s="41" t="s">
        <v>1796</v>
      </c>
      <c r="V42" s="3"/>
      <c r="W42" s="28"/>
      <c r="X42" s="79" t="str">
        <f t="shared" ref="X42:X73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1715</v>
      </c>
      <c r="D43" s="31" t="s">
        <v>409</v>
      </c>
      <c r="E43" s="32" t="s">
        <v>194</v>
      </c>
      <c r="F43" s="33" t="s">
        <v>280</v>
      </c>
      <c r="G43" s="30" t="s">
        <v>110</v>
      </c>
      <c r="H43" s="34" t="s">
        <v>28</v>
      </c>
      <c r="I43" s="34">
        <v>5</v>
      </c>
      <c r="J43" s="34" t="s">
        <v>28</v>
      </c>
      <c r="K43" s="34">
        <v>4</v>
      </c>
      <c r="L43" s="42"/>
      <c r="M43" s="42"/>
      <c r="N43" s="42"/>
      <c r="O43" s="107"/>
      <c r="P43" s="36">
        <v>4</v>
      </c>
      <c r="Q43" s="37">
        <f t="shared" si="5"/>
        <v>4.2</v>
      </c>
      <c r="R43" s="38" t="str">
        <f t="shared" si="6"/>
        <v>D</v>
      </c>
      <c r="S43" s="39" t="str">
        <f t="shared" si="7"/>
        <v>Trung bình yếu</v>
      </c>
      <c r="T43" s="40" t="str">
        <f t="shared" si="4"/>
        <v/>
      </c>
      <c r="U43" s="41" t="s">
        <v>1796</v>
      </c>
      <c r="V43" s="3"/>
      <c r="W43" s="28"/>
      <c r="X43" s="79" t="str">
        <f t="shared" si="8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1716</v>
      </c>
      <c r="D44" s="31" t="s">
        <v>231</v>
      </c>
      <c r="E44" s="32" t="s">
        <v>1154</v>
      </c>
      <c r="F44" s="33" t="s">
        <v>545</v>
      </c>
      <c r="G44" s="30" t="s">
        <v>98</v>
      </c>
      <c r="H44" s="34" t="s">
        <v>28</v>
      </c>
      <c r="I44" s="34">
        <v>6</v>
      </c>
      <c r="J44" s="34" t="s">
        <v>28</v>
      </c>
      <c r="K44" s="34">
        <v>6</v>
      </c>
      <c r="L44" s="42"/>
      <c r="M44" s="42"/>
      <c r="N44" s="42"/>
      <c r="O44" s="107"/>
      <c r="P44" s="36">
        <v>7</v>
      </c>
      <c r="Q44" s="37">
        <f t="shared" si="5"/>
        <v>6.7</v>
      </c>
      <c r="R44" s="38" t="str">
        <f t="shared" si="6"/>
        <v>C+</v>
      </c>
      <c r="S44" s="39" t="str">
        <f t="shared" si="7"/>
        <v>Trung bình</v>
      </c>
      <c r="T44" s="40" t="str">
        <f t="shared" si="4"/>
        <v/>
      </c>
      <c r="U44" s="41" t="s">
        <v>1796</v>
      </c>
      <c r="V44" s="3"/>
      <c r="W44" s="28"/>
      <c r="X44" s="79" t="str">
        <f t="shared" si="8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1717</v>
      </c>
      <c r="D45" s="31" t="s">
        <v>1718</v>
      </c>
      <c r="E45" s="32" t="s">
        <v>1565</v>
      </c>
      <c r="F45" s="33" t="s">
        <v>1719</v>
      </c>
      <c r="G45" s="30" t="s">
        <v>1720</v>
      </c>
      <c r="H45" s="34" t="s">
        <v>28</v>
      </c>
      <c r="I45" s="34">
        <v>5</v>
      </c>
      <c r="J45" s="34" t="s">
        <v>28</v>
      </c>
      <c r="K45" s="34">
        <v>5</v>
      </c>
      <c r="L45" s="42"/>
      <c r="M45" s="42"/>
      <c r="N45" s="42"/>
      <c r="O45" s="107"/>
      <c r="P45" s="36">
        <v>4</v>
      </c>
      <c r="Q45" s="37">
        <f t="shared" si="5"/>
        <v>4.3</v>
      </c>
      <c r="R45" s="38" t="str">
        <f t="shared" si="6"/>
        <v>D</v>
      </c>
      <c r="S45" s="39" t="str">
        <f t="shared" si="7"/>
        <v>Trung bình yếu</v>
      </c>
      <c r="T45" s="40" t="str">
        <f t="shared" si="4"/>
        <v/>
      </c>
      <c r="U45" s="41" t="s">
        <v>1797</v>
      </c>
      <c r="V45" s="3"/>
      <c r="W45" s="28"/>
      <c r="X45" s="79" t="str">
        <f t="shared" si="8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1721</v>
      </c>
      <c r="D46" s="31" t="s">
        <v>1722</v>
      </c>
      <c r="E46" s="32" t="s">
        <v>1333</v>
      </c>
      <c r="F46" s="33" t="s">
        <v>75</v>
      </c>
      <c r="G46" s="30" t="s">
        <v>113</v>
      </c>
      <c r="H46" s="34" t="s">
        <v>28</v>
      </c>
      <c r="I46" s="34">
        <v>5</v>
      </c>
      <c r="J46" s="34" t="s">
        <v>28</v>
      </c>
      <c r="K46" s="34">
        <v>6</v>
      </c>
      <c r="L46" s="42"/>
      <c r="M46" s="42"/>
      <c r="N46" s="42"/>
      <c r="O46" s="107"/>
      <c r="P46" s="36">
        <v>1.5</v>
      </c>
      <c r="Q46" s="37">
        <f t="shared" si="5"/>
        <v>2.7</v>
      </c>
      <c r="R46" s="38" t="str">
        <f t="shared" si="6"/>
        <v>F</v>
      </c>
      <c r="S46" s="39" t="str">
        <f t="shared" si="7"/>
        <v>Kém</v>
      </c>
      <c r="T46" s="40" t="str">
        <f t="shared" si="4"/>
        <v/>
      </c>
      <c r="U46" s="41" t="s">
        <v>1797</v>
      </c>
      <c r="V46" s="3"/>
      <c r="W46" s="28"/>
      <c r="X46" s="79" t="str">
        <f t="shared" si="8"/>
        <v>Học lại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1723</v>
      </c>
      <c r="D47" s="31" t="s">
        <v>411</v>
      </c>
      <c r="E47" s="32" t="s">
        <v>643</v>
      </c>
      <c r="F47" s="33" t="s">
        <v>1724</v>
      </c>
      <c r="G47" s="30" t="s">
        <v>1091</v>
      </c>
      <c r="H47" s="34" t="s">
        <v>28</v>
      </c>
      <c r="I47" s="34">
        <v>6.5</v>
      </c>
      <c r="J47" s="34" t="s">
        <v>28</v>
      </c>
      <c r="K47" s="34">
        <v>6</v>
      </c>
      <c r="L47" s="42"/>
      <c r="M47" s="42"/>
      <c r="N47" s="42"/>
      <c r="O47" s="107"/>
      <c r="P47" s="36">
        <v>4.5</v>
      </c>
      <c r="Q47" s="37">
        <f t="shared" si="5"/>
        <v>5.0999999999999996</v>
      </c>
      <c r="R47" s="38" t="str">
        <f t="shared" si="6"/>
        <v>D+</v>
      </c>
      <c r="S47" s="39" t="str">
        <f t="shared" si="7"/>
        <v>Trung bình yếu</v>
      </c>
      <c r="T47" s="40" t="str">
        <f t="shared" ref="T47:T78" si="9">+IF(OR($H47=0,$I47=0,$J47=0,$K47=0),"Không đủ ĐKDT","")</f>
        <v/>
      </c>
      <c r="U47" s="41" t="s">
        <v>1797</v>
      </c>
      <c r="V47" s="3"/>
      <c r="W47" s="28"/>
      <c r="X47" s="79" t="str">
        <f t="shared" si="8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1725</v>
      </c>
      <c r="D48" s="31" t="s">
        <v>1726</v>
      </c>
      <c r="E48" s="32" t="s">
        <v>198</v>
      </c>
      <c r="F48" s="33" t="s">
        <v>1300</v>
      </c>
      <c r="G48" s="30" t="s">
        <v>113</v>
      </c>
      <c r="H48" s="34" t="s">
        <v>28</v>
      </c>
      <c r="I48" s="34">
        <v>7</v>
      </c>
      <c r="J48" s="34" t="s">
        <v>28</v>
      </c>
      <c r="K48" s="34">
        <v>8.5</v>
      </c>
      <c r="L48" s="42"/>
      <c r="M48" s="42"/>
      <c r="N48" s="42"/>
      <c r="O48" s="107"/>
      <c r="P48" s="36">
        <v>4</v>
      </c>
      <c r="Q48" s="37">
        <f t="shared" si="5"/>
        <v>5.0999999999999996</v>
      </c>
      <c r="R48" s="38" t="str">
        <f t="shared" si="6"/>
        <v>D+</v>
      </c>
      <c r="S48" s="39" t="str">
        <f t="shared" si="7"/>
        <v>Trung bình yếu</v>
      </c>
      <c r="T48" s="40" t="str">
        <f t="shared" si="9"/>
        <v/>
      </c>
      <c r="U48" s="41" t="s">
        <v>1797</v>
      </c>
      <c r="V48" s="3"/>
      <c r="W48" s="28"/>
      <c r="X48" s="79" t="str">
        <f t="shared" si="8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1727</v>
      </c>
      <c r="D49" s="31" t="s">
        <v>1728</v>
      </c>
      <c r="E49" s="32" t="s">
        <v>198</v>
      </c>
      <c r="F49" s="33" t="s">
        <v>1729</v>
      </c>
      <c r="G49" s="30" t="s">
        <v>63</v>
      </c>
      <c r="H49" s="34" t="s">
        <v>28</v>
      </c>
      <c r="I49" s="34">
        <v>7</v>
      </c>
      <c r="J49" s="34" t="s">
        <v>28</v>
      </c>
      <c r="K49" s="34">
        <v>6.5</v>
      </c>
      <c r="L49" s="42"/>
      <c r="M49" s="42"/>
      <c r="N49" s="42"/>
      <c r="O49" s="107"/>
      <c r="P49" s="36">
        <v>5.5</v>
      </c>
      <c r="Q49" s="37">
        <f t="shared" si="5"/>
        <v>5.9</v>
      </c>
      <c r="R49" s="38" t="str">
        <f t="shared" si="6"/>
        <v>C</v>
      </c>
      <c r="S49" s="39" t="str">
        <f t="shared" si="7"/>
        <v>Trung bình</v>
      </c>
      <c r="T49" s="40" t="str">
        <f t="shared" si="9"/>
        <v/>
      </c>
      <c r="U49" s="41" t="s">
        <v>1797</v>
      </c>
      <c r="V49" s="3"/>
      <c r="W49" s="28"/>
      <c r="X49" s="79" t="str">
        <f t="shared" si="8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1730</v>
      </c>
      <c r="D50" s="31" t="s">
        <v>1731</v>
      </c>
      <c r="E50" s="32" t="s">
        <v>209</v>
      </c>
      <c r="F50" s="33" t="s">
        <v>275</v>
      </c>
      <c r="G50" s="30" t="s">
        <v>105</v>
      </c>
      <c r="H50" s="34" t="s">
        <v>28</v>
      </c>
      <c r="I50" s="34">
        <v>8.5</v>
      </c>
      <c r="J50" s="34" t="s">
        <v>28</v>
      </c>
      <c r="K50" s="34">
        <v>9</v>
      </c>
      <c r="L50" s="42"/>
      <c r="M50" s="42"/>
      <c r="N50" s="42"/>
      <c r="O50" s="107"/>
      <c r="P50" s="36">
        <v>7.5</v>
      </c>
      <c r="Q50" s="37">
        <f t="shared" si="5"/>
        <v>7.9</v>
      </c>
      <c r="R50" s="38" t="str">
        <f t="shared" si="6"/>
        <v>B</v>
      </c>
      <c r="S50" s="39" t="str">
        <f t="shared" si="7"/>
        <v>Khá</v>
      </c>
      <c r="T50" s="40" t="str">
        <f t="shared" si="9"/>
        <v/>
      </c>
      <c r="U50" s="41" t="s">
        <v>1797</v>
      </c>
      <c r="V50" s="3"/>
      <c r="W50" s="28"/>
      <c r="X50" s="79" t="str">
        <f t="shared" si="8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1732</v>
      </c>
      <c r="D51" s="31" t="s">
        <v>1733</v>
      </c>
      <c r="E51" s="32" t="s">
        <v>209</v>
      </c>
      <c r="F51" s="33" t="s">
        <v>1217</v>
      </c>
      <c r="G51" s="30" t="s">
        <v>63</v>
      </c>
      <c r="H51" s="34" t="s">
        <v>28</v>
      </c>
      <c r="I51" s="34">
        <v>6.5</v>
      </c>
      <c r="J51" s="34" t="s">
        <v>28</v>
      </c>
      <c r="K51" s="34">
        <v>6.5</v>
      </c>
      <c r="L51" s="42"/>
      <c r="M51" s="42"/>
      <c r="N51" s="42"/>
      <c r="O51" s="107"/>
      <c r="P51" s="36">
        <v>4.5</v>
      </c>
      <c r="Q51" s="37">
        <f t="shared" si="5"/>
        <v>5.0999999999999996</v>
      </c>
      <c r="R51" s="38" t="str">
        <f t="shared" si="6"/>
        <v>D+</v>
      </c>
      <c r="S51" s="39" t="str">
        <f t="shared" si="7"/>
        <v>Trung bình yếu</v>
      </c>
      <c r="T51" s="40" t="str">
        <f t="shared" si="9"/>
        <v/>
      </c>
      <c r="U51" s="41" t="s">
        <v>1797</v>
      </c>
      <c r="V51" s="3"/>
      <c r="W51" s="28"/>
      <c r="X51" s="79" t="str">
        <f t="shared" si="8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1734</v>
      </c>
      <c r="D52" s="31" t="s">
        <v>1735</v>
      </c>
      <c r="E52" s="32" t="s">
        <v>1037</v>
      </c>
      <c r="F52" s="33" t="s">
        <v>1611</v>
      </c>
      <c r="G52" s="30" t="s">
        <v>98</v>
      </c>
      <c r="H52" s="34" t="s">
        <v>28</v>
      </c>
      <c r="I52" s="34">
        <v>10</v>
      </c>
      <c r="J52" s="34" t="s">
        <v>28</v>
      </c>
      <c r="K52" s="34">
        <v>10</v>
      </c>
      <c r="L52" s="42"/>
      <c r="M52" s="42"/>
      <c r="N52" s="42"/>
      <c r="O52" s="107"/>
      <c r="P52" s="36">
        <v>8.5</v>
      </c>
      <c r="Q52" s="37">
        <f t="shared" si="5"/>
        <v>9</v>
      </c>
      <c r="R52" s="38" t="str">
        <f t="shared" si="6"/>
        <v>A+</v>
      </c>
      <c r="S52" s="39" t="str">
        <f t="shared" si="7"/>
        <v>Giỏi</v>
      </c>
      <c r="T52" s="40" t="str">
        <f t="shared" si="9"/>
        <v/>
      </c>
      <c r="U52" s="41" t="s">
        <v>1797</v>
      </c>
      <c r="V52" s="3"/>
      <c r="W52" s="28"/>
      <c r="X52" s="79" t="str">
        <f t="shared" si="8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1736</v>
      </c>
      <c r="D53" s="31" t="s">
        <v>1737</v>
      </c>
      <c r="E53" s="32" t="s">
        <v>221</v>
      </c>
      <c r="F53" s="33" t="s">
        <v>1246</v>
      </c>
      <c r="G53" s="30" t="s">
        <v>110</v>
      </c>
      <c r="H53" s="34" t="s">
        <v>28</v>
      </c>
      <c r="I53" s="34">
        <v>5</v>
      </c>
      <c r="J53" s="34" t="s">
        <v>28</v>
      </c>
      <c r="K53" s="34">
        <v>4</v>
      </c>
      <c r="L53" s="42"/>
      <c r="M53" s="42"/>
      <c r="N53" s="42"/>
      <c r="O53" s="107"/>
      <c r="P53" s="36">
        <v>6</v>
      </c>
      <c r="Q53" s="37">
        <f t="shared" si="5"/>
        <v>5.6</v>
      </c>
      <c r="R53" s="38" t="str">
        <f t="shared" si="6"/>
        <v>C</v>
      </c>
      <c r="S53" s="39" t="str">
        <f t="shared" si="7"/>
        <v>Trung bình</v>
      </c>
      <c r="T53" s="40" t="str">
        <f t="shared" si="9"/>
        <v/>
      </c>
      <c r="U53" s="41" t="s">
        <v>1797</v>
      </c>
      <c r="V53" s="3"/>
      <c r="W53" s="28"/>
      <c r="X53" s="79" t="str">
        <f t="shared" si="8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1738</v>
      </c>
      <c r="D54" s="31" t="s">
        <v>1303</v>
      </c>
      <c r="E54" s="32" t="s">
        <v>872</v>
      </c>
      <c r="F54" s="33" t="s">
        <v>647</v>
      </c>
      <c r="G54" s="30" t="s">
        <v>113</v>
      </c>
      <c r="H54" s="34" t="s">
        <v>28</v>
      </c>
      <c r="I54" s="34">
        <v>9</v>
      </c>
      <c r="J54" s="34" t="s">
        <v>28</v>
      </c>
      <c r="K54" s="34">
        <v>7</v>
      </c>
      <c r="L54" s="42"/>
      <c r="M54" s="42"/>
      <c r="N54" s="42"/>
      <c r="O54" s="107"/>
      <c r="P54" s="36">
        <v>7.5</v>
      </c>
      <c r="Q54" s="37">
        <f t="shared" si="5"/>
        <v>7.8</v>
      </c>
      <c r="R54" s="38" t="str">
        <f t="shared" si="6"/>
        <v>B</v>
      </c>
      <c r="S54" s="39" t="str">
        <f t="shared" si="7"/>
        <v>Khá</v>
      </c>
      <c r="T54" s="40" t="str">
        <f t="shared" si="9"/>
        <v/>
      </c>
      <c r="U54" s="41" t="s">
        <v>1797</v>
      </c>
      <c r="V54" s="3"/>
      <c r="W54" s="28"/>
      <c r="X54" s="79" t="str">
        <f t="shared" si="8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1739</v>
      </c>
      <c r="D55" s="31" t="s">
        <v>1161</v>
      </c>
      <c r="E55" s="32" t="s">
        <v>229</v>
      </c>
      <c r="F55" s="33" t="s">
        <v>1169</v>
      </c>
      <c r="G55" s="30" t="s">
        <v>272</v>
      </c>
      <c r="H55" s="34" t="s">
        <v>28</v>
      </c>
      <c r="I55" s="34">
        <v>0</v>
      </c>
      <c r="J55" s="34" t="s">
        <v>28</v>
      </c>
      <c r="K55" s="34">
        <v>0</v>
      </c>
      <c r="L55" s="42"/>
      <c r="M55" s="42"/>
      <c r="N55" s="42"/>
      <c r="O55" s="107"/>
      <c r="P55" s="36" t="s">
        <v>2326</v>
      </c>
      <c r="Q55" s="37">
        <f t="shared" si="5"/>
        <v>0</v>
      </c>
      <c r="R55" s="38" t="str">
        <f t="shared" si="6"/>
        <v>F</v>
      </c>
      <c r="S55" s="39" t="str">
        <f t="shared" si="7"/>
        <v>Kém</v>
      </c>
      <c r="T55" s="40" t="str">
        <f t="shared" si="9"/>
        <v>Không đủ ĐKDT</v>
      </c>
      <c r="U55" s="41" t="s">
        <v>1797</v>
      </c>
      <c r="V55" s="3"/>
      <c r="W55" s="28"/>
      <c r="X55" s="79" t="str">
        <f t="shared" si="8"/>
        <v>Học lại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1740</v>
      </c>
      <c r="D56" s="31" t="s">
        <v>228</v>
      </c>
      <c r="E56" s="32" t="s">
        <v>1046</v>
      </c>
      <c r="F56" s="33" t="s">
        <v>1252</v>
      </c>
      <c r="G56" s="30" t="s">
        <v>110</v>
      </c>
      <c r="H56" s="34" t="s">
        <v>28</v>
      </c>
      <c r="I56" s="34">
        <v>0</v>
      </c>
      <c r="J56" s="34" t="s">
        <v>28</v>
      </c>
      <c r="K56" s="34">
        <v>0</v>
      </c>
      <c r="L56" s="42"/>
      <c r="M56" s="42"/>
      <c r="N56" s="42"/>
      <c r="O56" s="107"/>
      <c r="P56" s="36" t="s">
        <v>2326</v>
      </c>
      <c r="Q56" s="37">
        <f t="shared" si="5"/>
        <v>0</v>
      </c>
      <c r="R56" s="38" t="str">
        <f t="shared" si="6"/>
        <v>F</v>
      </c>
      <c r="S56" s="39" t="str">
        <f t="shared" si="7"/>
        <v>Kém</v>
      </c>
      <c r="T56" s="40" t="str">
        <f t="shared" si="9"/>
        <v>Không đủ ĐKDT</v>
      </c>
      <c r="U56" s="41" t="s">
        <v>1797</v>
      </c>
      <c r="V56" s="3"/>
      <c r="W56" s="28"/>
      <c r="X56" s="79" t="str">
        <f t="shared" si="8"/>
        <v>Học lại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1741</v>
      </c>
      <c r="D57" s="31" t="s">
        <v>1742</v>
      </c>
      <c r="E57" s="32" t="s">
        <v>232</v>
      </c>
      <c r="F57" s="33" t="s">
        <v>1743</v>
      </c>
      <c r="G57" s="30" t="s">
        <v>287</v>
      </c>
      <c r="H57" s="34" t="s">
        <v>28</v>
      </c>
      <c r="I57" s="34">
        <v>0</v>
      </c>
      <c r="J57" s="34" t="s">
        <v>28</v>
      </c>
      <c r="K57" s="34">
        <v>0</v>
      </c>
      <c r="L57" s="42"/>
      <c r="M57" s="42"/>
      <c r="N57" s="42"/>
      <c r="O57" s="107"/>
      <c r="P57" s="36" t="s">
        <v>2326</v>
      </c>
      <c r="Q57" s="37">
        <f t="shared" si="5"/>
        <v>0</v>
      </c>
      <c r="R57" s="38" t="str">
        <f t="shared" si="6"/>
        <v>F</v>
      </c>
      <c r="S57" s="39" t="str">
        <f t="shared" si="7"/>
        <v>Kém</v>
      </c>
      <c r="T57" s="40" t="str">
        <f t="shared" si="9"/>
        <v>Không đủ ĐKDT</v>
      </c>
      <c r="U57" s="41" t="s">
        <v>1797</v>
      </c>
      <c r="V57" s="3"/>
      <c r="W57" s="28"/>
      <c r="X57" s="79" t="str">
        <f t="shared" si="8"/>
        <v>Học lại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1744</v>
      </c>
      <c r="D58" s="31" t="s">
        <v>1745</v>
      </c>
      <c r="E58" s="32" t="s">
        <v>232</v>
      </c>
      <c r="F58" s="33" t="s">
        <v>1746</v>
      </c>
      <c r="G58" s="30" t="s">
        <v>90</v>
      </c>
      <c r="H58" s="34" t="s">
        <v>28</v>
      </c>
      <c r="I58" s="34">
        <v>0</v>
      </c>
      <c r="J58" s="34" t="s">
        <v>28</v>
      </c>
      <c r="K58" s="34">
        <v>0</v>
      </c>
      <c r="L58" s="42"/>
      <c r="M58" s="42"/>
      <c r="N58" s="42"/>
      <c r="O58" s="107"/>
      <c r="P58" s="36" t="s">
        <v>2326</v>
      </c>
      <c r="Q58" s="37">
        <f t="shared" si="5"/>
        <v>0</v>
      </c>
      <c r="R58" s="38" t="str">
        <f t="shared" si="6"/>
        <v>F</v>
      </c>
      <c r="S58" s="39" t="str">
        <f t="shared" si="7"/>
        <v>Kém</v>
      </c>
      <c r="T58" s="40" t="str">
        <f t="shared" si="9"/>
        <v>Không đủ ĐKDT</v>
      </c>
      <c r="U58" s="41" t="s">
        <v>1797</v>
      </c>
      <c r="V58" s="3"/>
      <c r="W58" s="28"/>
      <c r="X58" s="79" t="str">
        <f t="shared" si="8"/>
        <v>Học lại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1747</v>
      </c>
      <c r="D59" s="31" t="s">
        <v>1748</v>
      </c>
      <c r="E59" s="32" t="s">
        <v>232</v>
      </c>
      <c r="F59" s="33" t="s">
        <v>1749</v>
      </c>
      <c r="G59" s="30" t="s">
        <v>110</v>
      </c>
      <c r="H59" s="34" t="s">
        <v>28</v>
      </c>
      <c r="I59" s="34">
        <v>0</v>
      </c>
      <c r="J59" s="34" t="s">
        <v>28</v>
      </c>
      <c r="K59" s="34">
        <v>0</v>
      </c>
      <c r="L59" s="42"/>
      <c r="M59" s="42"/>
      <c r="N59" s="42"/>
      <c r="O59" s="107"/>
      <c r="P59" s="36" t="s">
        <v>2326</v>
      </c>
      <c r="Q59" s="37">
        <f t="shared" si="5"/>
        <v>0</v>
      </c>
      <c r="R59" s="38" t="str">
        <f t="shared" si="6"/>
        <v>F</v>
      </c>
      <c r="S59" s="39" t="str">
        <f t="shared" si="7"/>
        <v>Kém</v>
      </c>
      <c r="T59" s="40" t="str">
        <f t="shared" si="9"/>
        <v>Không đủ ĐKDT</v>
      </c>
      <c r="U59" s="41" t="s">
        <v>1797</v>
      </c>
      <c r="V59" s="3"/>
      <c r="W59" s="28"/>
      <c r="X59" s="79" t="str">
        <f t="shared" si="8"/>
        <v>Học lại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1750</v>
      </c>
      <c r="D60" s="31" t="s">
        <v>1751</v>
      </c>
      <c r="E60" s="32" t="s">
        <v>251</v>
      </c>
      <c r="F60" s="33" t="s">
        <v>427</v>
      </c>
      <c r="G60" s="30" t="s">
        <v>67</v>
      </c>
      <c r="H60" s="34" t="s">
        <v>28</v>
      </c>
      <c r="I60" s="34">
        <v>7.5</v>
      </c>
      <c r="J60" s="34" t="s">
        <v>28</v>
      </c>
      <c r="K60" s="34">
        <v>6.5</v>
      </c>
      <c r="L60" s="42"/>
      <c r="M60" s="42"/>
      <c r="N60" s="42"/>
      <c r="O60" s="107"/>
      <c r="P60" s="36">
        <v>5.5</v>
      </c>
      <c r="Q60" s="37">
        <f t="shared" si="5"/>
        <v>6</v>
      </c>
      <c r="R60" s="38" t="str">
        <f t="shared" si="6"/>
        <v>C</v>
      </c>
      <c r="S60" s="39" t="str">
        <f t="shared" si="7"/>
        <v>Trung bình</v>
      </c>
      <c r="T60" s="40" t="str">
        <f t="shared" si="9"/>
        <v/>
      </c>
      <c r="U60" s="41" t="s">
        <v>1797</v>
      </c>
      <c r="V60" s="3"/>
      <c r="W60" s="28"/>
      <c r="X60" s="79" t="str">
        <f t="shared" si="8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1752</v>
      </c>
      <c r="D61" s="31" t="s">
        <v>646</v>
      </c>
      <c r="E61" s="32" t="s">
        <v>251</v>
      </c>
      <c r="F61" s="33" t="s">
        <v>1753</v>
      </c>
      <c r="G61" s="30" t="s">
        <v>59</v>
      </c>
      <c r="H61" s="34" t="s">
        <v>28</v>
      </c>
      <c r="I61" s="34">
        <v>7</v>
      </c>
      <c r="J61" s="34" t="s">
        <v>28</v>
      </c>
      <c r="K61" s="34">
        <v>7</v>
      </c>
      <c r="L61" s="42"/>
      <c r="M61" s="42"/>
      <c r="N61" s="42"/>
      <c r="O61" s="107"/>
      <c r="P61" s="36">
        <v>6</v>
      </c>
      <c r="Q61" s="37">
        <f t="shared" si="5"/>
        <v>6.3</v>
      </c>
      <c r="R61" s="38" t="str">
        <f t="shared" si="6"/>
        <v>C</v>
      </c>
      <c r="S61" s="39" t="str">
        <f t="shared" si="7"/>
        <v>Trung bình</v>
      </c>
      <c r="T61" s="40" t="str">
        <f t="shared" si="9"/>
        <v/>
      </c>
      <c r="U61" s="41" t="s">
        <v>1797</v>
      </c>
      <c r="V61" s="3"/>
      <c r="W61" s="28"/>
      <c r="X61" s="79" t="str">
        <f t="shared" si="8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1754</v>
      </c>
      <c r="D62" s="31" t="s">
        <v>1755</v>
      </c>
      <c r="E62" s="32" t="s">
        <v>494</v>
      </c>
      <c r="F62" s="33" t="s">
        <v>1756</v>
      </c>
      <c r="G62" s="30" t="s">
        <v>1757</v>
      </c>
      <c r="H62" s="34" t="s">
        <v>28</v>
      </c>
      <c r="I62" s="34">
        <v>10</v>
      </c>
      <c r="J62" s="34" t="s">
        <v>28</v>
      </c>
      <c r="K62" s="34">
        <v>10</v>
      </c>
      <c r="L62" s="42"/>
      <c r="M62" s="42"/>
      <c r="N62" s="42"/>
      <c r="O62" s="107"/>
      <c r="P62" s="36">
        <v>5.5</v>
      </c>
      <c r="Q62" s="37">
        <f t="shared" si="5"/>
        <v>6.9</v>
      </c>
      <c r="R62" s="38" t="str">
        <f t="shared" si="6"/>
        <v>C+</v>
      </c>
      <c r="S62" s="39" t="str">
        <f t="shared" si="7"/>
        <v>Trung bình</v>
      </c>
      <c r="T62" s="40" t="str">
        <f t="shared" si="9"/>
        <v/>
      </c>
      <c r="U62" s="41" t="s">
        <v>1797</v>
      </c>
      <c r="V62" s="3"/>
      <c r="W62" s="28"/>
      <c r="X62" s="79" t="str">
        <f t="shared" si="8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1758</v>
      </c>
      <c r="D63" s="31" t="s">
        <v>1759</v>
      </c>
      <c r="E63" s="32" t="s">
        <v>1202</v>
      </c>
      <c r="F63" s="33" t="s">
        <v>1760</v>
      </c>
      <c r="G63" s="30" t="s">
        <v>272</v>
      </c>
      <c r="H63" s="34" t="s">
        <v>28</v>
      </c>
      <c r="I63" s="34">
        <v>6.5</v>
      </c>
      <c r="J63" s="34" t="s">
        <v>28</v>
      </c>
      <c r="K63" s="34">
        <v>4</v>
      </c>
      <c r="L63" s="42"/>
      <c r="M63" s="42"/>
      <c r="N63" s="42"/>
      <c r="O63" s="107"/>
      <c r="P63" s="36">
        <v>7</v>
      </c>
      <c r="Q63" s="37">
        <f t="shared" si="5"/>
        <v>6.6</v>
      </c>
      <c r="R63" s="38" t="str">
        <f t="shared" si="6"/>
        <v>C+</v>
      </c>
      <c r="S63" s="39" t="str">
        <f t="shared" si="7"/>
        <v>Trung bình</v>
      </c>
      <c r="T63" s="40" t="str">
        <f t="shared" si="9"/>
        <v/>
      </c>
      <c r="U63" s="41" t="s">
        <v>1797</v>
      </c>
      <c r="V63" s="3"/>
      <c r="W63" s="28"/>
      <c r="X63" s="79" t="str">
        <f t="shared" si="8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1761</v>
      </c>
      <c r="D64" s="31" t="s">
        <v>1762</v>
      </c>
      <c r="E64" s="32" t="s">
        <v>1202</v>
      </c>
      <c r="F64" s="33" t="s">
        <v>353</v>
      </c>
      <c r="G64" s="30" t="s">
        <v>59</v>
      </c>
      <c r="H64" s="34" t="s">
        <v>28</v>
      </c>
      <c r="I64" s="34">
        <v>8.5</v>
      </c>
      <c r="J64" s="34" t="s">
        <v>28</v>
      </c>
      <c r="K64" s="34">
        <v>9</v>
      </c>
      <c r="L64" s="42"/>
      <c r="M64" s="42"/>
      <c r="N64" s="42"/>
      <c r="O64" s="107"/>
      <c r="P64" s="36">
        <v>6</v>
      </c>
      <c r="Q64" s="37">
        <f t="shared" si="5"/>
        <v>6.8</v>
      </c>
      <c r="R64" s="38" t="str">
        <f t="shared" si="6"/>
        <v>C+</v>
      </c>
      <c r="S64" s="39" t="str">
        <f t="shared" si="7"/>
        <v>Trung bình</v>
      </c>
      <c r="T64" s="40" t="str">
        <f t="shared" si="9"/>
        <v/>
      </c>
      <c r="U64" s="41" t="s">
        <v>1797</v>
      </c>
      <c r="V64" s="3"/>
      <c r="W64" s="28"/>
      <c r="X64" s="79" t="str">
        <f t="shared" si="8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1763</v>
      </c>
      <c r="D65" s="31" t="s">
        <v>330</v>
      </c>
      <c r="E65" s="32" t="s">
        <v>710</v>
      </c>
      <c r="F65" s="33" t="s">
        <v>1764</v>
      </c>
      <c r="G65" s="30" t="s">
        <v>63</v>
      </c>
      <c r="H65" s="34" t="s">
        <v>28</v>
      </c>
      <c r="I65" s="34">
        <v>9</v>
      </c>
      <c r="J65" s="34" t="s">
        <v>28</v>
      </c>
      <c r="K65" s="34">
        <v>6.5</v>
      </c>
      <c r="L65" s="42"/>
      <c r="M65" s="42"/>
      <c r="N65" s="42"/>
      <c r="O65" s="107"/>
      <c r="P65" s="36">
        <v>2</v>
      </c>
      <c r="Q65" s="37">
        <f t="shared" si="5"/>
        <v>3.9</v>
      </c>
      <c r="R65" s="38" t="str">
        <f t="shared" si="6"/>
        <v>F</v>
      </c>
      <c r="S65" s="39" t="str">
        <f t="shared" si="7"/>
        <v>Kém</v>
      </c>
      <c r="T65" s="40" t="str">
        <f t="shared" si="9"/>
        <v/>
      </c>
      <c r="U65" s="41" t="s">
        <v>1797</v>
      </c>
      <c r="V65" s="3"/>
      <c r="W65" s="28"/>
      <c r="X65" s="79" t="str">
        <f t="shared" si="8"/>
        <v>Học lại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1765</v>
      </c>
      <c r="D66" s="31" t="s">
        <v>1766</v>
      </c>
      <c r="E66" s="32" t="s">
        <v>1767</v>
      </c>
      <c r="F66" s="33" t="s">
        <v>1087</v>
      </c>
      <c r="G66" s="30" t="s">
        <v>287</v>
      </c>
      <c r="H66" s="34" t="s">
        <v>28</v>
      </c>
      <c r="I66" s="34">
        <v>10</v>
      </c>
      <c r="J66" s="34" t="s">
        <v>28</v>
      </c>
      <c r="K66" s="34">
        <v>10</v>
      </c>
      <c r="L66" s="42"/>
      <c r="M66" s="42"/>
      <c r="N66" s="42"/>
      <c r="O66" s="107"/>
      <c r="P66" s="36">
        <v>8</v>
      </c>
      <c r="Q66" s="37">
        <f t="shared" si="5"/>
        <v>8.6</v>
      </c>
      <c r="R66" s="38" t="str">
        <f t="shared" si="6"/>
        <v>A</v>
      </c>
      <c r="S66" s="39" t="str">
        <f t="shared" si="7"/>
        <v>Giỏi</v>
      </c>
      <c r="T66" s="40" t="str">
        <f t="shared" si="9"/>
        <v/>
      </c>
      <c r="U66" s="41" t="s">
        <v>1797</v>
      </c>
      <c r="V66" s="3"/>
      <c r="W66" s="28"/>
      <c r="X66" s="79" t="str">
        <f t="shared" si="8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1768</v>
      </c>
      <c r="D67" s="31" t="s">
        <v>1769</v>
      </c>
      <c r="E67" s="32" t="s">
        <v>1770</v>
      </c>
      <c r="F67" s="33" t="s">
        <v>258</v>
      </c>
      <c r="G67" s="30" t="s">
        <v>80</v>
      </c>
      <c r="H67" s="34" t="s">
        <v>28</v>
      </c>
      <c r="I67" s="34">
        <v>10</v>
      </c>
      <c r="J67" s="34" t="s">
        <v>28</v>
      </c>
      <c r="K67" s="34">
        <v>10</v>
      </c>
      <c r="L67" s="42"/>
      <c r="M67" s="42"/>
      <c r="N67" s="42"/>
      <c r="O67" s="107"/>
      <c r="P67" s="36">
        <v>9.5</v>
      </c>
      <c r="Q67" s="37">
        <f t="shared" si="5"/>
        <v>9.6999999999999993</v>
      </c>
      <c r="R67" s="38" t="str">
        <f t="shared" si="6"/>
        <v>A+</v>
      </c>
      <c r="S67" s="39" t="str">
        <f t="shared" si="7"/>
        <v>Giỏi</v>
      </c>
      <c r="T67" s="40" t="str">
        <f t="shared" si="9"/>
        <v/>
      </c>
      <c r="U67" s="41" t="s">
        <v>1797</v>
      </c>
      <c r="V67" s="3"/>
      <c r="W67" s="28"/>
      <c r="X67" s="79" t="str">
        <f t="shared" si="8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1771</v>
      </c>
      <c r="D68" s="31" t="s">
        <v>1772</v>
      </c>
      <c r="E68" s="32" t="s">
        <v>279</v>
      </c>
      <c r="F68" s="33" t="s">
        <v>1529</v>
      </c>
      <c r="G68" s="30" t="s">
        <v>90</v>
      </c>
      <c r="H68" s="34" t="s">
        <v>28</v>
      </c>
      <c r="I68" s="34">
        <v>8.5</v>
      </c>
      <c r="J68" s="34" t="s">
        <v>28</v>
      </c>
      <c r="K68" s="34">
        <v>10</v>
      </c>
      <c r="L68" s="42"/>
      <c r="M68" s="42"/>
      <c r="N68" s="42"/>
      <c r="O68" s="107"/>
      <c r="P68" s="36">
        <v>7.5</v>
      </c>
      <c r="Q68" s="37">
        <f t="shared" si="5"/>
        <v>8</v>
      </c>
      <c r="R68" s="38" t="str">
        <f t="shared" si="6"/>
        <v>B+</v>
      </c>
      <c r="S68" s="39" t="str">
        <f t="shared" si="7"/>
        <v>Khá</v>
      </c>
      <c r="T68" s="40" t="str">
        <f t="shared" si="9"/>
        <v/>
      </c>
      <c r="U68" s="41" t="s">
        <v>1797</v>
      </c>
      <c r="V68" s="3"/>
      <c r="W68" s="28"/>
      <c r="X68" s="79" t="str">
        <f t="shared" si="8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1773</v>
      </c>
      <c r="D69" s="31" t="s">
        <v>1745</v>
      </c>
      <c r="E69" s="32" t="s">
        <v>279</v>
      </c>
      <c r="F69" s="33" t="s">
        <v>1451</v>
      </c>
      <c r="G69" s="30" t="s">
        <v>110</v>
      </c>
      <c r="H69" s="34" t="s">
        <v>28</v>
      </c>
      <c r="I69" s="34">
        <v>0</v>
      </c>
      <c r="J69" s="34" t="s">
        <v>28</v>
      </c>
      <c r="K69" s="34">
        <v>0</v>
      </c>
      <c r="L69" s="42"/>
      <c r="M69" s="42"/>
      <c r="N69" s="42"/>
      <c r="O69" s="107"/>
      <c r="P69" s="36" t="s">
        <v>2326</v>
      </c>
      <c r="Q69" s="37">
        <f t="shared" si="5"/>
        <v>0</v>
      </c>
      <c r="R69" s="38" t="str">
        <f t="shared" si="6"/>
        <v>F</v>
      </c>
      <c r="S69" s="39" t="str">
        <f t="shared" si="7"/>
        <v>Kém</v>
      </c>
      <c r="T69" s="40" t="str">
        <f t="shared" si="9"/>
        <v>Không đủ ĐKDT</v>
      </c>
      <c r="U69" s="41" t="s">
        <v>1797</v>
      </c>
      <c r="V69" s="3"/>
      <c r="W69" s="28"/>
      <c r="X69" s="79" t="str">
        <f t="shared" si="8"/>
        <v>Học lại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1774</v>
      </c>
      <c r="D70" s="31" t="s">
        <v>1775</v>
      </c>
      <c r="E70" s="32" t="s">
        <v>297</v>
      </c>
      <c r="F70" s="33" t="s">
        <v>477</v>
      </c>
      <c r="G70" s="30" t="s">
        <v>272</v>
      </c>
      <c r="H70" s="34" t="s">
        <v>28</v>
      </c>
      <c r="I70" s="34">
        <v>5</v>
      </c>
      <c r="J70" s="34" t="s">
        <v>28</v>
      </c>
      <c r="K70" s="34">
        <v>5</v>
      </c>
      <c r="L70" s="42"/>
      <c r="M70" s="42"/>
      <c r="N70" s="42"/>
      <c r="O70" s="107"/>
      <c r="P70" s="36">
        <v>4</v>
      </c>
      <c r="Q70" s="37">
        <f t="shared" si="5"/>
        <v>4.3</v>
      </c>
      <c r="R70" s="38" t="str">
        <f t="shared" si="6"/>
        <v>D</v>
      </c>
      <c r="S70" s="39" t="str">
        <f t="shared" si="7"/>
        <v>Trung bình yếu</v>
      </c>
      <c r="T70" s="40" t="str">
        <f t="shared" si="9"/>
        <v/>
      </c>
      <c r="U70" s="41" t="s">
        <v>1797</v>
      </c>
      <c r="V70" s="3"/>
      <c r="W70" s="28"/>
      <c r="X70" s="79" t="str">
        <f t="shared" si="8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1776</v>
      </c>
      <c r="D71" s="31" t="s">
        <v>242</v>
      </c>
      <c r="E71" s="32" t="s">
        <v>303</v>
      </c>
      <c r="F71" s="33" t="s">
        <v>1424</v>
      </c>
      <c r="G71" s="30" t="s">
        <v>59</v>
      </c>
      <c r="H71" s="34" t="s">
        <v>28</v>
      </c>
      <c r="I71" s="34">
        <v>10</v>
      </c>
      <c r="J71" s="34" t="s">
        <v>28</v>
      </c>
      <c r="K71" s="34">
        <v>10</v>
      </c>
      <c r="L71" s="42"/>
      <c r="M71" s="42"/>
      <c r="N71" s="42"/>
      <c r="O71" s="107"/>
      <c r="P71" s="36">
        <v>8</v>
      </c>
      <c r="Q71" s="37">
        <f t="shared" si="5"/>
        <v>8.6</v>
      </c>
      <c r="R71" s="38" t="str">
        <f t="shared" si="6"/>
        <v>A</v>
      </c>
      <c r="S71" s="39" t="str">
        <f t="shared" si="7"/>
        <v>Giỏi</v>
      </c>
      <c r="T71" s="40" t="str">
        <f t="shared" si="9"/>
        <v/>
      </c>
      <c r="U71" s="41" t="s">
        <v>1797</v>
      </c>
      <c r="V71" s="3"/>
      <c r="W71" s="28"/>
      <c r="X71" s="79" t="str">
        <f t="shared" si="8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1777</v>
      </c>
      <c r="D72" s="31" t="s">
        <v>1778</v>
      </c>
      <c r="E72" s="32" t="s">
        <v>303</v>
      </c>
      <c r="F72" s="33" t="s">
        <v>477</v>
      </c>
      <c r="G72" s="30" t="s">
        <v>272</v>
      </c>
      <c r="H72" s="34" t="s">
        <v>28</v>
      </c>
      <c r="I72" s="34">
        <v>4.5</v>
      </c>
      <c r="J72" s="34" t="s">
        <v>28</v>
      </c>
      <c r="K72" s="34">
        <v>5</v>
      </c>
      <c r="L72" s="42"/>
      <c r="M72" s="42"/>
      <c r="N72" s="42"/>
      <c r="O72" s="107"/>
      <c r="P72" s="36">
        <v>4</v>
      </c>
      <c r="Q72" s="37">
        <f t="shared" si="5"/>
        <v>4.2</v>
      </c>
      <c r="R72" s="38" t="str">
        <f t="shared" si="6"/>
        <v>D</v>
      </c>
      <c r="S72" s="39" t="str">
        <f t="shared" si="7"/>
        <v>Trung bình yếu</v>
      </c>
      <c r="T72" s="40" t="str">
        <f t="shared" si="9"/>
        <v/>
      </c>
      <c r="U72" s="41" t="s">
        <v>1797</v>
      </c>
      <c r="V72" s="3"/>
      <c r="W72" s="28"/>
      <c r="X72" s="79" t="str">
        <f t="shared" si="8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1779</v>
      </c>
      <c r="D73" s="31" t="s">
        <v>1665</v>
      </c>
      <c r="E73" s="32" t="s">
        <v>512</v>
      </c>
      <c r="F73" s="33" t="s">
        <v>258</v>
      </c>
      <c r="G73" s="30" t="s">
        <v>98</v>
      </c>
      <c r="H73" s="34" t="s">
        <v>28</v>
      </c>
      <c r="I73" s="34">
        <v>9</v>
      </c>
      <c r="J73" s="34" t="s">
        <v>28</v>
      </c>
      <c r="K73" s="34">
        <v>8.5</v>
      </c>
      <c r="L73" s="42"/>
      <c r="M73" s="42"/>
      <c r="N73" s="42"/>
      <c r="O73" s="107"/>
      <c r="P73" s="36">
        <v>6</v>
      </c>
      <c r="Q73" s="37">
        <f t="shared" si="5"/>
        <v>6.9</v>
      </c>
      <c r="R73" s="38" t="str">
        <f t="shared" si="6"/>
        <v>C+</v>
      </c>
      <c r="S73" s="39" t="str">
        <f t="shared" si="7"/>
        <v>Trung bình</v>
      </c>
      <c r="T73" s="40" t="str">
        <f t="shared" si="9"/>
        <v/>
      </c>
      <c r="U73" s="41" t="s">
        <v>1797</v>
      </c>
      <c r="V73" s="3"/>
      <c r="W73" s="28"/>
      <c r="X73" s="79" t="str">
        <f t="shared" si="8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1780</v>
      </c>
      <c r="D74" s="31" t="s">
        <v>418</v>
      </c>
      <c r="E74" s="32" t="s">
        <v>512</v>
      </c>
      <c r="F74" s="33" t="s">
        <v>1781</v>
      </c>
      <c r="G74" s="30" t="s">
        <v>98</v>
      </c>
      <c r="H74" s="34" t="s">
        <v>28</v>
      </c>
      <c r="I74" s="34">
        <v>5</v>
      </c>
      <c r="J74" s="34" t="s">
        <v>28</v>
      </c>
      <c r="K74" s="34">
        <v>6.5</v>
      </c>
      <c r="L74" s="42"/>
      <c r="M74" s="42"/>
      <c r="N74" s="42"/>
      <c r="O74" s="107"/>
      <c r="P74" s="36">
        <v>4</v>
      </c>
      <c r="Q74" s="37">
        <f t="shared" ref="Q74:Q79" si="10">ROUND(SUMPRODUCT(H74:P74,$H$9:$P$9)/100,1)</f>
        <v>4.5</v>
      </c>
      <c r="R74" s="38" t="str">
        <f t="shared" ref="R74:R79" si="11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D</v>
      </c>
      <c r="S74" s="39" t="str">
        <f t="shared" ref="S74:S79" si="12">IF($Q74&lt;4,"Kém",IF(AND($Q74&gt;=4,$Q74&lt;=5.4),"Trung bình yếu",IF(AND($Q74&gt;=5.5,$Q74&lt;=6.9),"Trung bình",IF(AND($Q74&gt;=7,$Q74&lt;=8.4),"Khá",IF(AND($Q74&gt;=8.5,$Q74&lt;=10),"Giỏi","")))))</f>
        <v>Trung bình yếu</v>
      </c>
      <c r="T74" s="40" t="str">
        <f t="shared" si="9"/>
        <v/>
      </c>
      <c r="U74" s="41" t="s">
        <v>1797</v>
      </c>
      <c r="V74" s="3"/>
      <c r="W74" s="28"/>
      <c r="X74" s="79" t="str">
        <f t="shared" ref="X74:X79" si="13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1782</v>
      </c>
      <c r="D75" s="31" t="s">
        <v>1783</v>
      </c>
      <c r="E75" s="32" t="s">
        <v>521</v>
      </c>
      <c r="F75" s="33" t="s">
        <v>1784</v>
      </c>
      <c r="G75" s="30" t="s">
        <v>272</v>
      </c>
      <c r="H75" s="34" t="s">
        <v>28</v>
      </c>
      <c r="I75" s="34">
        <v>4</v>
      </c>
      <c r="J75" s="34" t="s">
        <v>28</v>
      </c>
      <c r="K75" s="34">
        <v>4</v>
      </c>
      <c r="L75" s="42"/>
      <c r="M75" s="42"/>
      <c r="N75" s="42"/>
      <c r="O75" s="107"/>
      <c r="P75" s="36">
        <v>2.5</v>
      </c>
      <c r="Q75" s="37">
        <f t="shared" si="10"/>
        <v>3</v>
      </c>
      <c r="R75" s="38" t="str">
        <f t="shared" si="11"/>
        <v>F</v>
      </c>
      <c r="S75" s="39" t="str">
        <f t="shared" si="12"/>
        <v>Kém</v>
      </c>
      <c r="T75" s="40" t="str">
        <f t="shared" si="9"/>
        <v/>
      </c>
      <c r="U75" s="41" t="s">
        <v>1797</v>
      </c>
      <c r="V75" s="3"/>
      <c r="W75" s="28"/>
      <c r="X75" s="79" t="str">
        <f t="shared" si="13"/>
        <v>Học lại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1785</v>
      </c>
      <c r="D76" s="31" t="s">
        <v>1786</v>
      </c>
      <c r="E76" s="32" t="s">
        <v>528</v>
      </c>
      <c r="F76" s="33" t="s">
        <v>1787</v>
      </c>
      <c r="G76" s="30" t="s">
        <v>90</v>
      </c>
      <c r="H76" s="34" t="s">
        <v>28</v>
      </c>
      <c r="I76" s="34">
        <v>7.5</v>
      </c>
      <c r="J76" s="34" t="s">
        <v>28</v>
      </c>
      <c r="K76" s="34">
        <v>5</v>
      </c>
      <c r="L76" s="42"/>
      <c r="M76" s="42"/>
      <c r="N76" s="42"/>
      <c r="O76" s="107"/>
      <c r="P76" s="36">
        <v>3.5</v>
      </c>
      <c r="Q76" s="37">
        <f t="shared" si="10"/>
        <v>4.5</v>
      </c>
      <c r="R76" s="38" t="str">
        <f t="shared" si="11"/>
        <v>D</v>
      </c>
      <c r="S76" s="39" t="str">
        <f t="shared" si="12"/>
        <v>Trung bình yếu</v>
      </c>
      <c r="T76" s="40" t="str">
        <f t="shared" si="9"/>
        <v/>
      </c>
      <c r="U76" s="41" t="s">
        <v>1797</v>
      </c>
      <c r="V76" s="3"/>
      <c r="W76" s="28"/>
      <c r="X76" s="79" t="str">
        <f t="shared" si="13"/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1788</v>
      </c>
      <c r="D77" s="31" t="s">
        <v>1789</v>
      </c>
      <c r="E77" s="32" t="s">
        <v>1790</v>
      </c>
      <c r="F77" s="33" t="s">
        <v>1791</v>
      </c>
      <c r="G77" s="30" t="s">
        <v>63</v>
      </c>
      <c r="H77" s="34" t="s">
        <v>28</v>
      </c>
      <c r="I77" s="34">
        <v>8</v>
      </c>
      <c r="J77" s="34" t="s">
        <v>28</v>
      </c>
      <c r="K77" s="34">
        <v>7</v>
      </c>
      <c r="L77" s="42"/>
      <c r="M77" s="42"/>
      <c r="N77" s="42"/>
      <c r="O77" s="107"/>
      <c r="P77" s="36">
        <v>7</v>
      </c>
      <c r="Q77" s="37">
        <f t="shared" si="10"/>
        <v>7.2</v>
      </c>
      <c r="R77" s="38" t="str">
        <f t="shared" si="11"/>
        <v>B</v>
      </c>
      <c r="S77" s="39" t="str">
        <f t="shared" si="12"/>
        <v>Khá</v>
      </c>
      <c r="T77" s="40" t="str">
        <f t="shared" si="9"/>
        <v/>
      </c>
      <c r="U77" s="41" t="s">
        <v>1797</v>
      </c>
      <c r="V77" s="3"/>
      <c r="W77" s="28"/>
      <c r="X77" s="79" t="str">
        <f t="shared" si="13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30" customHeight="1">
      <c r="B78" s="29">
        <v>69</v>
      </c>
      <c r="C78" s="30" t="s">
        <v>1792</v>
      </c>
      <c r="D78" s="31" t="s">
        <v>1793</v>
      </c>
      <c r="E78" s="32" t="s">
        <v>1794</v>
      </c>
      <c r="F78" s="33" t="s">
        <v>1795</v>
      </c>
      <c r="G78" s="30" t="s">
        <v>98</v>
      </c>
      <c r="H78" s="34" t="s">
        <v>28</v>
      </c>
      <c r="I78" s="34">
        <v>6</v>
      </c>
      <c r="J78" s="34" t="s">
        <v>28</v>
      </c>
      <c r="K78" s="34">
        <v>7</v>
      </c>
      <c r="L78" s="42"/>
      <c r="M78" s="42"/>
      <c r="N78" s="42"/>
      <c r="O78" s="107"/>
      <c r="P78" s="36">
        <v>6</v>
      </c>
      <c r="Q78" s="37">
        <f t="shared" si="10"/>
        <v>6.1</v>
      </c>
      <c r="R78" s="38" t="str">
        <f t="shared" si="11"/>
        <v>C</v>
      </c>
      <c r="S78" s="39" t="str">
        <f t="shared" si="12"/>
        <v>Trung bình</v>
      </c>
      <c r="T78" s="40" t="str">
        <f t="shared" si="9"/>
        <v/>
      </c>
      <c r="U78" s="41" t="s">
        <v>1797</v>
      </c>
      <c r="V78" s="3"/>
      <c r="W78" s="28"/>
      <c r="X78" s="79" t="str">
        <f t="shared" si="13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30" customHeight="1">
      <c r="B79" s="29">
        <v>70</v>
      </c>
      <c r="C79" s="30" t="s">
        <v>312</v>
      </c>
      <c r="D79" s="31" t="s">
        <v>313</v>
      </c>
      <c r="E79" s="32" t="s">
        <v>310</v>
      </c>
      <c r="F79" s="33" t="s">
        <v>314</v>
      </c>
      <c r="G79" s="30" t="s">
        <v>113</v>
      </c>
      <c r="H79" s="34" t="s">
        <v>28</v>
      </c>
      <c r="I79" s="34">
        <v>5</v>
      </c>
      <c r="J79" s="34" t="s">
        <v>28</v>
      </c>
      <c r="K79" s="34">
        <v>0.5</v>
      </c>
      <c r="L79" s="42"/>
      <c r="M79" s="42"/>
      <c r="N79" s="42"/>
      <c r="O79" s="107"/>
      <c r="P79" s="36" t="s">
        <v>2324</v>
      </c>
      <c r="Q79" s="37">
        <f t="shared" si="10"/>
        <v>1.1000000000000001</v>
      </c>
      <c r="R79" s="38" t="str">
        <f t="shared" si="11"/>
        <v>F</v>
      </c>
      <c r="S79" s="39" t="str">
        <f t="shared" si="12"/>
        <v>Kém</v>
      </c>
      <c r="T79" s="40" t="s">
        <v>2325</v>
      </c>
      <c r="U79" s="41" t="s">
        <v>1797</v>
      </c>
      <c r="V79" s="3"/>
      <c r="W79" s="28"/>
      <c r="X79" s="79" t="str">
        <f t="shared" si="13"/>
        <v>Học lại</v>
      </c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</row>
    <row r="80" spans="1:39" ht="9" customHeight="1">
      <c r="A80" s="2"/>
      <c r="B80" s="43"/>
      <c r="C80" s="44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108"/>
      <c r="P80" s="48"/>
      <c r="Q80" s="48"/>
      <c r="R80" s="48"/>
      <c r="S80" s="48"/>
      <c r="T80" s="48"/>
      <c r="U80" s="48"/>
      <c r="V80" s="3"/>
    </row>
    <row r="81" spans="1:39">
      <c r="A81" s="2"/>
      <c r="B81" s="160" t="s">
        <v>29</v>
      </c>
      <c r="C81" s="160"/>
      <c r="D81" s="44"/>
      <c r="E81" s="45"/>
      <c r="F81" s="45"/>
      <c r="G81" s="45"/>
      <c r="H81" s="46"/>
      <c r="I81" s="47"/>
      <c r="J81" s="47"/>
      <c r="K81" s="48"/>
      <c r="L81" s="48"/>
      <c r="M81" s="48"/>
      <c r="N81" s="48"/>
      <c r="O81" s="108"/>
      <c r="P81" s="48"/>
      <c r="Q81" s="48"/>
      <c r="R81" s="48"/>
      <c r="S81" s="48"/>
      <c r="T81" s="48"/>
      <c r="U81" s="48"/>
      <c r="V81" s="3"/>
    </row>
    <row r="82" spans="1:39" ht="16.5" customHeight="1">
      <c r="A82" s="2"/>
      <c r="B82" s="49" t="s">
        <v>30</v>
      </c>
      <c r="C82" s="49"/>
      <c r="D82" s="50">
        <f>+$AA$8</f>
        <v>70</v>
      </c>
      <c r="E82" s="51" t="s">
        <v>31</v>
      </c>
      <c r="F82" s="148" t="s">
        <v>32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2">
        <f>$AA$8 -COUNTIF($T$9:$T$269,"Vắng") -COUNTIF($T$9:$T$269,"Vắng có phép") - COUNTIF($T$9:$T$269,"Đình chỉ thi") - COUNTIF($T$9:$T$269,"Không đủ ĐKDT")</f>
        <v>58</v>
      </c>
      <c r="Q82" s="52"/>
      <c r="R82" s="52"/>
      <c r="S82" s="53"/>
      <c r="T82" s="54" t="s">
        <v>31</v>
      </c>
      <c r="U82" s="53"/>
      <c r="V82" s="3"/>
    </row>
    <row r="83" spans="1:39" ht="16.5" customHeight="1">
      <c r="A83" s="2"/>
      <c r="B83" s="49" t="s">
        <v>33</v>
      </c>
      <c r="C83" s="49"/>
      <c r="D83" s="50">
        <f>+$AL$8</f>
        <v>53</v>
      </c>
      <c r="E83" s="51" t="s">
        <v>31</v>
      </c>
      <c r="F83" s="148" t="s">
        <v>34</v>
      </c>
      <c r="G83" s="148"/>
      <c r="H83" s="148"/>
      <c r="I83" s="148"/>
      <c r="J83" s="148"/>
      <c r="K83" s="148"/>
      <c r="L83" s="148"/>
      <c r="M83" s="148"/>
      <c r="N83" s="148"/>
      <c r="O83" s="148"/>
      <c r="P83" s="55">
        <f>COUNTIF($T$9:$T$145,"Vắng")</f>
        <v>2</v>
      </c>
      <c r="Q83" s="55"/>
      <c r="R83" s="55"/>
      <c r="S83" s="56"/>
      <c r="T83" s="54" t="s">
        <v>31</v>
      </c>
      <c r="U83" s="56"/>
      <c r="V83" s="3"/>
    </row>
    <row r="84" spans="1:39" ht="16.5" customHeight="1">
      <c r="A84" s="2"/>
      <c r="B84" s="49" t="s">
        <v>42</v>
      </c>
      <c r="C84" s="49"/>
      <c r="D84" s="65">
        <f>COUNTIF(X10:X79,"Học lại")</f>
        <v>17</v>
      </c>
      <c r="E84" s="51" t="s">
        <v>31</v>
      </c>
      <c r="F84" s="148" t="s">
        <v>43</v>
      </c>
      <c r="G84" s="148"/>
      <c r="H84" s="148"/>
      <c r="I84" s="148"/>
      <c r="J84" s="148"/>
      <c r="K84" s="148"/>
      <c r="L84" s="148"/>
      <c r="M84" s="148"/>
      <c r="N84" s="148"/>
      <c r="O84" s="148"/>
      <c r="P84" s="52">
        <f>COUNTIF($T$9:$T$145,"Vắng có phép")</f>
        <v>0</v>
      </c>
      <c r="Q84" s="52"/>
      <c r="R84" s="52"/>
      <c r="S84" s="53"/>
      <c r="T84" s="54" t="s">
        <v>31</v>
      </c>
      <c r="U84" s="53"/>
      <c r="V84" s="3"/>
    </row>
    <row r="85" spans="1:39" ht="3" customHeight="1">
      <c r="A85" s="2"/>
      <c r="B85" s="43"/>
      <c r="C85" s="44"/>
      <c r="D85" s="44"/>
      <c r="E85" s="45"/>
      <c r="F85" s="45"/>
      <c r="G85" s="45"/>
      <c r="H85" s="46"/>
      <c r="I85" s="47"/>
      <c r="J85" s="47"/>
      <c r="K85" s="48"/>
      <c r="L85" s="48"/>
      <c r="M85" s="48"/>
      <c r="N85" s="48"/>
      <c r="O85" s="108"/>
      <c r="P85" s="48"/>
      <c r="Q85" s="48"/>
      <c r="R85" s="48"/>
      <c r="S85" s="48"/>
      <c r="T85" s="48"/>
      <c r="U85" s="48"/>
      <c r="V85" s="3"/>
    </row>
    <row r="86" spans="1:39" ht="15.75">
      <c r="B86" s="84" t="s">
        <v>44</v>
      </c>
      <c r="C86" s="84"/>
      <c r="D86" s="85">
        <f>COUNTIF(X10:X79,"Thi lại")</f>
        <v>0</v>
      </c>
      <c r="E86" s="86" t="s">
        <v>31</v>
      </c>
      <c r="F86" s="3"/>
      <c r="G86" s="3"/>
      <c r="H86" s="3"/>
      <c r="I86" s="3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3"/>
    </row>
    <row r="87" spans="1:39" ht="24.75" customHeight="1">
      <c r="B87" s="84"/>
      <c r="C87" s="84"/>
      <c r="D87" s="85"/>
      <c r="E87" s="86"/>
      <c r="F87" s="3"/>
      <c r="G87" s="3"/>
      <c r="H87" s="3"/>
      <c r="I87" s="3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3"/>
    </row>
    <row r="88" spans="1:39" ht="15.75">
      <c r="A88" s="57"/>
      <c r="B88" s="146"/>
      <c r="C88" s="146"/>
      <c r="D88" s="146"/>
      <c r="E88" s="146"/>
      <c r="F88" s="146"/>
      <c r="G88" s="146"/>
      <c r="H88" s="146"/>
      <c r="I88" s="58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3"/>
    </row>
    <row r="89" spans="1:39" ht="4.5" customHeight="1">
      <c r="A89" s="2"/>
      <c r="B89" s="43"/>
      <c r="C89" s="59"/>
      <c r="D89" s="59"/>
      <c r="E89" s="60"/>
      <c r="F89" s="60"/>
      <c r="G89" s="60"/>
      <c r="H89" s="61"/>
      <c r="I89" s="62"/>
      <c r="J89" s="62"/>
      <c r="K89" s="3"/>
      <c r="L89" s="3"/>
      <c r="M89" s="3"/>
      <c r="N89" s="3"/>
      <c r="P89" s="3"/>
      <c r="Q89" s="3"/>
      <c r="R89" s="3"/>
      <c r="S89" s="3"/>
      <c r="T89" s="3"/>
      <c r="U89" s="3"/>
      <c r="V89" s="3"/>
    </row>
    <row r="90" spans="1:39" s="2" customFormat="1">
      <c r="B90" s="146"/>
      <c r="C90" s="146"/>
      <c r="D90" s="151"/>
      <c r="E90" s="151"/>
      <c r="F90" s="151"/>
      <c r="G90" s="151"/>
      <c r="H90" s="151"/>
      <c r="I90" s="62"/>
      <c r="J90" s="62"/>
      <c r="K90" s="48"/>
      <c r="L90" s="48"/>
      <c r="M90" s="48"/>
      <c r="N90" s="48"/>
      <c r="O90" s="108"/>
      <c r="P90" s="48"/>
      <c r="Q90" s="48"/>
      <c r="R90" s="48"/>
      <c r="S90" s="48"/>
      <c r="T90" s="48"/>
      <c r="U90" s="48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9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9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9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9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9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3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9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18" customHeight="1">
      <c r="A96" s="1"/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150"/>
      <c r="T96" s="150"/>
      <c r="U96" s="150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4.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09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36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09"/>
      <c r="P98" s="3"/>
      <c r="Q98" s="3"/>
      <c r="R98" s="3"/>
      <c r="S98" s="3"/>
      <c r="T98" s="3"/>
      <c r="U98" s="3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 ht="21.75" customHeight="1">
      <c r="A99" s="1"/>
      <c r="B99" s="146"/>
      <c r="C99" s="146"/>
      <c r="D99" s="146"/>
      <c r="E99" s="146"/>
      <c r="F99" s="146"/>
      <c r="G99" s="146"/>
      <c r="H99" s="146"/>
      <c r="I99" s="58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3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 ht="15.75">
      <c r="A100" s="1"/>
      <c r="B100" s="43"/>
      <c r="C100" s="59"/>
      <c r="D100" s="59"/>
      <c r="E100" s="60"/>
      <c r="F100" s="60"/>
      <c r="G100" s="60"/>
      <c r="H100" s="61"/>
      <c r="I100" s="62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/>
      <c r="U100" s="147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1" spans="1:39" s="2" customFormat="1">
      <c r="A101" s="1"/>
      <c r="B101" s="146"/>
      <c r="C101" s="146"/>
      <c r="D101" s="151"/>
      <c r="E101" s="151"/>
      <c r="F101" s="151"/>
      <c r="G101" s="151"/>
      <c r="H101" s="151"/>
      <c r="I101" s="62"/>
      <c r="J101" s="62"/>
      <c r="K101" s="48"/>
      <c r="L101" s="48"/>
      <c r="M101" s="48"/>
      <c r="N101" s="48"/>
      <c r="O101" s="108"/>
      <c r="P101" s="48"/>
      <c r="Q101" s="48"/>
      <c r="R101" s="48"/>
      <c r="S101" s="48"/>
      <c r="T101" s="48"/>
      <c r="U101" s="48"/>
      <c r="V101" s="1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</row>
    <row r="102" spans="1:39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109"/>
      <c r="P102" s="3"/>
      <c r="Q102" s="3"/>
      <c r="R102" s="3"/>
      <c r="S102" s="3"/>
      <c r="T102" s="3"/>
      <c r="U102" s="3"/>
      <c r="V102" s="1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</row>
    <row r="106" spans="1:39" ht="15.75"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</row>
  </sheetData>
  <sheetProtection formatCells="0" formatColumns="0" formatRows="0" insertColumns="0" insertRows="0" insertHyperlinks="0" deleteColumns="0" deleteRows="0" sort="0" autoFilter="0" pivotTables="0"/>
  <autoFilter ref="A8:AM79">
    <filterColumn colId="3" showButton="0"/>
  </autoFilter>
  <sortState ref="A10:AM79">
    <sortCondition ref="B10:B79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81:C81"/>
    <mergeCell ref="P7:P8"/>
    <mergeCell ref="Q7:Q9"/>
    <mergeCell ref="H7:H8"/>
    <mergeCell ref="I7:I8"/>
    <mergeCell ref="J7:J8"/>
    <mergeCell ref="K7:K8"/>
    <mergeCell ref="L7:L8"/>
    <mergeCell ref="M7:M8"/>
    <mergeCell ref="J100:U100"/>
    <mergeCell ref="F84:O84"/>
    <mergeCell ref="J86:U86"/>
    <mergeCell ref="J87:U87"/>
    <mergeCell ref="B88:H88"/>
    <mergeCell ref="J88:U88"/>
    <mergeCell ref="B90:C90"/>
    <mergeCell ref="D90:H90"/>
    <mergeCell ref="B96:C96"/>
    <mergeCell ref="D96:I96"/>
    <mergeCell ref="B99:H99"/>
    <mergeCell ref="J99:U99"/>
    <mergeCell ref="J96:U96"/>
    <mergeCell ref="B101:C101"/>
    <mergeCell ref="D101:H101"/>
    <mergeCell ref="B106:C106"/>
    <mergeCell ref="D106:I106"/>
    <mergeCell ref="J106:U106"/>
    <mergeCell ref="F83:O83"/>
    <mergeCell ref="O7:O8"/>
    <mergeCell ref="C7:C8"/>
    <mergeCell ref="D7:E8"/>
    <mergeCell ref="F82:O82"/>
  </mergeCells>
  <conditionalFormatting sqref="P10:P79 H10:N79">
    <cfRule type="cellIs" dxfId="51" priority="4" operator="greaterThan">
      <formula>10</formula>
    </cfRule>
  </conditionalFormatting>
  <conditionalFormatting sqref="O101:O1048576 O1:O99">
    <cfRule type="duplicateValues" dxfId="50" priority="3"/>
  </conditionalFormatting>
  <conditionalFormatting sqref="C1:C1048576">
    <cfRule type="duplicateValues" dxfId="49" priority="2"/>
  </conditionalFormatting>
  <conditionalFormatting sqref="O1">
    <cfRule type="duplicateValues" dxfId="48" priority="1"/>
  </conditionalFormatting>
  <dataValidations count="1">
    <dataValidation allowBlank="1" showInputMessage="1" showErrorMessage="1" errorTitle="Không xóa dữ liệu" error="Không xóa dữ liệu" prompt="Không xóa dữ liệu" sqref="D84 Y2:AM8 X10:X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9"/>
  <sheetViews>
    <sheetView workbookViewId="0">
      <pane ySplit="3" topLeftCell="A102" activePane="bottomLeft" state="frozen"/>
      <selection activeCell="A6" sqref="A6:XFD6"/>
      <selection pane="bottomLeft" activeCell="A91" sqref="A91:XFD111"/>
    </sheetView>
  </sheetViews>
  <sheetFormatPr defaultColWidth="9" defaultRowHeight="30"/>
  <cols>
    <col min="1" max="1" width="0.625" style="1" customWidth="1"/>
    <col min="2" max="2" width="4" style="1" customWidth="1"/>
    <col min="3" max="3" width="10.625" style="1" customWidth="1"/>
    <col min="4" max="4" width="12.375" style="1" customWidth="1"/>
    <col min="5" max="5" width="7.25" style="1" customWidth="1"/>
    <col min="6" max="6" width="9.375" style="1" hidden="1" customWidth="1"/>
    <col min="7" max="7" width="12.375" style="1" customWidth="1"/>
    <col min="8" max="8" width="5.625" style="1" hidden="1" customWidth="1"/>
    <col min="9" max="9" width="5.625" style="1" customWidth="1"/>
    <col min="10" max="10" width="4.375" style="1" hidden="1" customWidth="1"/>
    <col min="11" max="11" width="6.75" style="1" customWidth="1"/>
    <col min="12" max="12" width="5" style="1" hidden="1" customWidth="1"/>
    <col min="13" max="13" width="4.75" style="1" hidden="1" customWidth="1"/>
    <col min="14" max="14" width="9" style="1" hidden="1" customWidth="1"/>
    <col min="15" max="15" width="19.5" style="109" hidden="1" customWidth="1"/>
    <col min="16" max="16" width="5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2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03"/>
      <c r="P4" s="177" t="s">
        <v>49</v>
      </c>
      <c r="Q4" s="177"/>
      <c r="R4" s="177"/>
      <c r="S4" s="177" t="s">
        <v>737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50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4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79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79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73</v>
      </c>
      <c r="AB8" s="68">
        <f>COUNTIF($T$9:$T$142,"Khiển trách")</f>
        <v>0</v>
      </c>
      <c r="AC8" s="68">
        <f>COUNTIF($T$9:$T$142,"Cảnh cáo")</f>
        <v>0</v>
      </c>
      <c r="AD8" s="68">
        <f>COUNTIF($T$9:$T$142,"Đình chỉ thi")</f>
        <v>0</v>
      </c>
      <c r="AE8" s="75">
        <f>+($AB$8+$AC$8+$AD$8)/$AA$8*100%</f>
        <v>0</v>
      </c>
      <c r="AF8" s="68">
        <f>SUM(COUNTIF($T$9:$T$140,"Vắng"),COUNTIF($T$9:$T$140,"Vắng có phép"))</f>
        <v>3</v>
      </c>
      <c r="AG8" s="76">
        <f>+$AF$8/$AA$8</f>
        <v>4.1095890410958902E-2</v>
      </c>
      <c r="AH8" s="77">
        <f>COUNTIF($X$9:$X$140,"Thi lại")</f>
        <v>0</v>
      </c>
      <c r="AI8" s="76">
        <f>+$AH$8/$AA$8</f>
        <v>0</v>
      </c>
      <c r="AJ8" s="77">
        <f>COUNTIF($X$9:$X$141,"Học lại")</f>
        <v>24</v>
      </c>
      <c r="AK8" s="76">
        <f>+$AJ$8/$AA$8</f>
        <v>0.32876712328767121</v>
      </c>
      <c r="AL8" s="68">
        <f>COUNTIF($X$10:$X$141,"Đạt")</f>
        <v>49</v>
      </c>
      <c r="AM8" s="75">
        <f>+$AL$8/$AA$8</f>
        <v>0.67123287671232879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05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315</v>
      </c>
      <c r="D10" s="19" t="s">
        <v>316</v>
      </c>
      <c r="E10" s="20" t="s">
        <v>53</v>
      </c>
      <c r="F10" s="21" t="s">
        <v>317</v>
      </c>
      <c r="G10" s="18" t="s">
        <v>272</v>
      </c>
      <c r="H10" s="22" t="s">
        <v>28</v>
      </c>
      <c r="I10" s="22">
        <v>7</v>
      </c>
      <c r="J10" s="22" t="s">
        <v>28</v>
      </c>
      <c r="K10" s="22">
        <v>8</v>
      </c>
      <c r="L10" s="23"/>
      <c r="M10" s="23"/>
      <c r="N10" s="23"/>
      <c r="O10" s="106"/>
      <c r="P10" s="24">
        <v>7.5</v>
      </c>
      <c r="Q10" s="25">
        <f t="shared" ref="Q10:Q41" si="0">ROUND(SUMPRODUCT(H10:P10,$H$9:$P$9)/100,1)</f>
        <v>7.5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7" t="str">
        <f t="shared" ref="T10:T41" si="3">+IF(OR($H10=0,$I10=0,$J10=0,$K10=0),"Không đủ ĐKDT","")</f>
        <v/>
      </c>
      <c r="U10" s="27" t="s">
        <v>1798</v>
      </c>
      <c r="V10" s="3"/>
      <c r="W10" s="28"/>
      <c r="X10" s="79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318</v>
      </c>
      <c r="D11" s="31" t="s">
        <v>319</v>
      </c>
      <c r="E11" s="32" t="s">
        <v>53</v>
      </c>
      <c r="F11" s="33" t="s">
        <v>320</v>
      </c>
      <c r="G11" s="30" t="s">
        <v>105</v>
      </c>
      <c r="H11" s="34" t="s">
        <v>28</v>
      </c>
      <c r="I11" s="34">
        <v>5.5</v>
      </c>
      <c r="J11" s="34" t="s">
        <v>28</v>
      </c>
      <c r="K11" s="34">
        <v>5</v>
      </c>
      <c r="L11" s="35"/>
      <c r="M11" s="35"/>
      <c r="N11" s="35"/>
      <c r="O11" s="107"/>
      <c r="P11" s="36">
        <v>6</v>
      </c>
      <c r="Q11" s="37">
        <f t="shared" si="0"/>
        <v>5.8</v>
      </c>
      <c r="R11" s="38" t="str">
        <f t="shared" si="1"/>
        <v>C</v>
      </c>
      <c r="S11" s="39" t="str">
        <f t="shared" si="2"/>
        <v>Trung bình</v>
      </c>
      <c r="T11" s="40" t="str">
        <f t="shared" si="3"/>
        <v/>
      </c>
      <c r="U11" s="41" t="s">
        <v>1798</v>
      </c>
      <c r="V11" s="3"/>
      <c r="W11" s="28"/>
      <c r="X11" s="79" t="str">
        <f t="shared" si="4"/>
        <v>Đạt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321</v>
      </c>
      <c r="D12" s="31" t="s">
        <v>322</v>
      </c>
      <c r="E12" s="32" t="s">
        <v>53</v>
      </c>
      <c r="F12" s="33" t="s">
        <v>323</v>
      </c>
      <c r="G12" s="30" t="s">
        <v>262</v>
      </c>
      <c r="H12" s="34" t="s">
        <v>28</v>
      </c>
      <c r="I12" s="34">
        <v>6.5</v>
      </c>
      <c r="J12" s="34" t="s">
        <v>28</v>
      </c>
      <c r="K12" s="34">
        <v>6</v>
      </c>
      <c r="L12" s="42"/>
      <c r="M12" s="42"/>
      <c r="N12" s="42"/>
      <c r="O12" s="107"/>
      <c r="P12" s="36">
        <v>4</v>
      </c>
      <c r="Q12" s="37">
        <f t="shared" si="0"/>
        <v>4.7</v>
      </c>
      <c r="R12" s="38" t="str">
        <f t="shared" si="1"/>
        <v>D</v>
      </c>
      <c r="S12" s="39" t="str">
        <f t="shared" si="2"/>
        <v>Trung bình yếu</v>
      </c>
      <c r="T12" s="40" t="str">
        <f t="shared" si="3"/>
        <v/>
      </c>
      <c r="U12" s="41" t="s">
        <v>1798</v>
      </c>
      <c r="V12" s="3"/>
      <c r="W12" s="28"/>
      <c r="X12" s="79" t="str">
        <f t="shared" si="4"/>
        <v>Đạt</v>
      </c>
      <c r="Y12" s="80"/>
      <c r="Z12" s="80"/>
      <c r="AA12" s="89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324</v>
      </c>
      <c r="D13" s="31" t="s">
        <v>325</v>
      </c>
      <c r="E13" s="32" t="s">
        <v>53</v>
      </c>
      <c r="F13" s="33" t="s">
        <v>326</v>
      </c>
      <c r="G13" s="30" t="s">
        <v>287</v>
      </c>
      <c r="H13" s="34" t="s">
        <v>28</v>
      </c>
      <c r="I13" s="34">
        <v>7</v>
      </c>
      <c r="J13" s="34" t="s">
        <v>28</v>
      </c>
      <c r="K13" s="34">
        <v>5</v>
      </c>
      <c r="L13" s="42"/>
      <c r="M13" s="42"/>
      <c r="N13" s="42"/>
      <c r="O13" s="107"/>
      <c r="P13" s="36">
        <v>4.5</v>
      </c>
      <c r="Q13" s="37">
        <f t="shared" si="0"/>
        <v>5.0999999999999996</v>
      </c>
      <c r="R13" s="38" t="str">
        <f t="shared" si="1"/>
        <v>D+</v>
      </c>
      <c r="S13" s="39" t="str">
        <f t="shared" si="2"/>
        <v>Trung bình yếu</v>
      </c>
      <c r="T13" s="40" t="str">
        <f t="shared" si="3"/>
        <v/>
      </c>
      <c r="U13" s="41" t="s">
        <v>1798</v>
      </c>
      <c r="V13" s="3"/>
      <c r="W13" s="28"/>
      <c r="X13" s="79" t="str">
        <f t="shared" si="4"/>
        <v>Đạt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327</v>
      </c>
      <c r="D14" s="31" t="s">
        <v>112</v>
      </c>
      <c r="E14" s="32" t="s">
        <v>53</v>
      </c>
      <c r="F14" s="33" t="s">
        <v>328</v>
      </c>
      <c r="G14" s="30" t="s">
        <v>80</v>
      </c>
      <c r="H14" s="34" t="s">
        <v>28</v>
      </c>
      <c r="I14" s="34">
        <v>7</v>
      </c>
      <c r="J14" s="34" t="s">
        <v>28</v>
      </c>
      <c r="K14" s="34">
        <v>5</v>
      </c>
      <c r="L14" s="42"/>
      <c r="M14" s="42"/>
      <c r="N14" s="42"/>
      <c r="O14" s="107"/>
      <c r="P14" s="36">
        <v>3</v>
      </c>
      <c r="Q14" s="37">
        <f t="shared" si="0"/>
        <v>4</v>
      </c>
      <c r="R14" s="38" t="str">
        <f t="shared" si="1"/>
        <v>D</v>
      </c>
      <c r="S14" s="39" t="str">
        <f t="shared" si="2"/>
        <v>Trung bình yếu</v>
      </c>
      <c r="T14" s="40" t="str">
        <f t="shared" si="3"/>
        <v/>
      </c>
      <c r="U14" s="41" t="s">
        <v>1798</v>
      </c>
      <c r="V14" s="3"/>
      <c r="W14" s="28"/>
      <c r="X14" s="79" t="str">
        <f t="shared" si="4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329</v>
      </c>
      <c r="D15" s="31" t="s">
        <v>330</v>
      </c>
      <c r="E15" s="32" t="s">
        <v>53</v>
      </c>
      <c r="F15" s="33" t="s">
        <v>331</v>
      </c>
      <c r="G15" s="30" t="s">
        <v>262</v>
      </c>
      <c r="H15" s="34" t="s">
        <v>28</v>
      </c>
      <c r="I15" s="34">
        <v>7</v>
      </c>
      <c r="J15" s="34" t="s">
        <v>28</v>
      </c>
      <c r="K15" s="34">
        <v>10</v>
      </c>
      <c r="L15" s="42"/>
      <c r="M15" s="42"/>
      <c r="N15" s="42"/>
      <c r="O15" s="107"/>
      <c r="P15" s="36">
        <v>8</v>
      </c>
      <c r="Q15" s="37">
        <f t="shared" si="0"/>
        <v>8</v>
      </c>
      <c r="R15" s="38" t="str">
        <f t="shared" si="1"/>
        <v>B+</v>
      </c>
      <c r="S15" s="39" t="str">
        <f t="shared" si="2"/>
        <v>Khá</v>
      </c>
      <c r="T15" s="40" t="str">
        <f t="shared" si="3"/>
        <v/>
      </c>
      <c r="U15" s="41" t="s">
        <v>1798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332</v>
      </c>
      <c r="D16" s="31" t="s">
        <v>333</v>
      </c>
      <c r="E16" s="32" t="s">
        <v>53</v>
      </c>
      <c r="F16" s="33" t="s">
        <v>334</v>
      </c>
      <c r="G16" s="30" t="s">
        <v>59</v>
      </c>
      <c r="H16" s="34" t="s">
        <v>28</v>
      </c>
      <c r="I16" s="34">
        <v>4</v>
      </c>
      <c r="J16" s="34" t="s">
        <v>28</v>
      </c>
      <c r="K16" s="34">
        <v>4</v>
      </c>
      <c r="L16" s="42"/>
      <c r="M16" s="42"/>
      <c r="N16" s="42"/>
      <c r="O16" s="107"/>
      <c r="P16" s="36">
        <v>4.5</v>
      </c>
      <c r="Q16" s="37">
        <f t="shared" si="0"/>
        <v>4.4000000000000004</v>
      </c>
      <c r="R16" s="38" t="str">
        <f t="shared" si="1"/>
        <v>D</v>
      </c>
      <c r="S16" s="39" t="str">
        <f t="shared" si="2"/>
        <v>Trung bình yếu</v>
      </c>
      <c r="T16" s="40" t="str">
        <f t="shared" si="3"/>
        <v/>
      </c>
      <c r="U16" s="41" t="s">
        <v>1798</v>
      </c>
      <c r="V16" s="3"/>
      <c r="W16" s="28"/>
      <c r="X16" s="79" t="str">
        <f t="shared" si="4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335</v>
      </c>
      <c r="D17" s="31" t="s">
        <v>336</v>
      </c>
      <c r="E17" s="32" t="s">
        <v>53</v>
      </c>
      <c r="F17" s="33" t="s">
        <v>337</v>
      </c>
      <c r="G17" s="30" t="s">
        <v>287</v>
      </c>
      <c r="H17" s="34" t="s">
        <v>28</v>
      </c>
      <c r="I17" s="34">
        <v>9</v>
      </c>
      <c r="J17" s="34" t="s">
        <v>28</v>
      </c>
      <c r="K17" s="34">
        <v>6.5</v>
      </c>
      <c r="L17" s="42"/>
      <c r="M17" s="42"/>
      <c r="N17" s="42"/>
      <c r="O17" s="107"/>
      <c r="P17" s="36">
        <v>8.5</v>
      </c>
      <c r="Q17" s="37">
        <f t="shared" si="0"/>
        <v>8.4</v>
      </c>
      <c r="R17" s="38" t="str">
        <f t="shared" si="1"/>
        <v>B+</v>
      </c>
      <c r="S17" s="39" t="str">
        <f t="shared" si="2"/>
        <v>Khá</v>
      </c>
      <c r="T17" s="40" t="str">
        <f t="shared" si="3"/>
        <v/>
      </c>
      <c r="U17" s="41" t="s">
        <v>1798</v>
      </c>
      <c r="V17" s="3"/>
      <c r="W17" s="28"/>
      <c r="X17" s="79" t="str">
        <f t="shared" si="4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338</v>
      </c>
      <c r="D18" s="31" t="s">
        <v>339</v>
      </c>
      <c r="E18" s="32" t="s">
        <v>340</v>
      </c>
      <c r="F18" s="33" t="s">
        <v>341</v>
      </c>
      <c r="G18" s="30" t="s">
        <v>105</v>
      </c>
      <c r="H18" s="34" t="s">
        <v>28</v>
      </c>
      <c r="I18" s="34">
        <v>6.5</v>
      </c>
      <c r="J18" s="34" t="s">
        <v>28</v>
      </c>
      <c r="K18" s="34">
        <v>7</v>
      </c>
      <c r="L18" s="42"/>
      <c r="M18" s="42"/>
      <c r="N18" s="42"/>
      <c r="O18" s="107"/>
      <c r="P18" s="36">
        <v>7.5</v>
      </c>
      <c r="Q18" s="37">
        <f t="shared" si="0"/>
        <v>7.3</v>
      </c>
      <c r="R18" s="38" t="str">
        <f t="shared" si="1"/>
        <v>B</v>
      </c>
      <c r="S18" s="39" t="str">
        <f t="shared" si="2"/>
        <v>Khá</v>
      </c>
      <c r="T18" s="40" t="str">
        <f t="shared" si="3"/>
        <v/>
      </c>
      <c r="U18" s="41" t="s">
        <v>1798</v>
      </c>
      <c r="V18" s="3"/>
      <c r="W18" s="28"/>
      <c r="X18" s="79" t="str">
        <f t="shared" si="4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342</v>
      </c>
      <c r="D19" s="31" t="s">
        <v>343</v>
      </c>
      <c r="E19" s="32" t="s">
        <v>344</v>
      </c>
      <c r="F19" s="33" t="s">
        <v>345</v>
      </c>
      <c r="G19" s="30" t="s">
        <v>262</v>
      </c>
      <c r="H19" s="34" t="s">
        <v>28</v>
      </c>
      <c r="I19" s="34">
        <v>9</v>
      </c>
      <c r="J19" s="34" t="s">
        <v>28</v>
      </c>
      <c r="K19" s="34">
        <v>8</v>
      </c>
      <c r="L19" s="42"/>
      <c r="M19" s="42"/>
      <c r="N19" s="42"/>
      <c r="O19" s="107"/>
      <c r="P19" s="36">
        <v>4</v>
      </c>
      <c r="Q19" s="37">
        <f t="shared" si="0"/>
        <v>5.4</v>
      </c>
      <c r="R19" s="38" t="str">
        <f t="shared" si="1"/>
        <v>D+</v>
      </c>
      <c r="S19" s="39" t="str">
        <f t="shared" si="2"/>
        <v>Trung bình yếu</v>
      </c>
      <c r="T19" s="40" t="str">
        <f t="shared" si="3"/>
        <v/>
      </c>
      <c r="U19" s="41" t="s">
        <v>1798</v>
      </c>
      <c r="V19" s="3"/>
      <c r="W19" s="28"/>
      <c r="X19" s="79" t="str">
        <f t="shared" si="4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346</v>
      </c>
      <c r="D20" s="31" t="s">
        <v>347</v>
      </c>
      <c r="E20" s="32" t="s">
        <v>348</v>
      </c>
      <c r="F20" s="33" t="s">
        <v>349</v>
      </c>
      <c r="G20" s="30" t="s">
        <v>63</v>
      </c>
      <c r="H20" s="34" t="s">
        <v>28</v>
      </c>
      <c r="I20" s="34">
        <v>5.5</v>
      </c>
      <c r="J20" s="34" t="s">
        <v>28</v>
      </c>
      <c r="K20" s="34">
        <v>6.5</v>
      </c>
      <c r="L20" s="42"/>
      <c r="M20" s="42"/>
      <c r="N20" s="42"/>
      <c r="O20" s="107"/>
      <c r="P20" s="36">
        <v>1</v>
      </c>
      <c r="Q20" s="37">
        <f t="shared" si="0"/>
        <v>2.5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1798</v>
      </c>
      <c r="V20" s="3"/>
      <c r="W20" s="28"/>
      <c r="X20" s="79" t="str">
        <f t="shared" si="4"/>
        <v>Học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350</v>
      </c>
      <c r="D21" s="31" t="s">
        <v>351</v>
      </c>
      <c r="E21" s="32" t="s">
        <v>352</v>
      </c>
      <c r="F21" s="33" t="s">
        <v>353</v>
      </c>
      <c r="G21" s="30" t="s">
        <v>67</v>
      </c>
      <c r="H21" s="34" t="s">
        <v>28</v>
      </c>
      <c r="I21" s="34">
        <v>9</v>
      </c>
      <c r="J21" s="34" t="s">
        <v>28</v>
      </c>
      <c r="K21" s="34">
        <v>7</v>
      </c>
      <c r="L21" s="42"/>
      <c r="M21" s="42"/>
      <c r="N21" s="42"/>
      <c r="O21" s="107"/>
      <c r="P21" s="36">
        <v>6</v>
      </c>
      <c r="Q21" s="37">
        <f t="shared" si="0"/>
        <v>6.7</v>
      </c>
      <c r="R21" s="38" t="str">
        <f t="shared" si="1"/>
        <v>C+</v>
      </c>
      <c r="S21" s="39" t="str">
        <f t="shared" si="2"/>
        <v>Trung bình</v>
      </c>
      <c r="T21" s="40" t="str">
        <f t="shared" si="3"/>
        <v/>
      </c>
      <c r="U21" s="41" t="s">
        <v>1798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354</v>
      </c>
      <c r="D22" s="31" t="s">
        <v>355</v>
      </c>
      <c r="E22" s="32" t="s">
        <v>356</v>
      </c>
      <c r="F22" s="33" t="s">
        <v>357</v>
      </c>
      <c r="G22" s="30" t="s">
        <v>63</v>
      </c>
      <c r="H22" s="34" t="s">
        <v>28</v>
      </c>
      <c r="I22" s="34">
        <v>8</v>
      </c>
      <c r="J22" s="34" t="s">
        <v>28</v>
      </c>
      <c r="K22" s="34">
        <v>7.5</v>
      </c>
      <c r="L22" s="42"/>
      <c r="M22" s="42"/>
      <c r="N22" s="42"/>
      <c r="O22" s="107"/>
      <c r="P22" s="36">
        <v>7</v>
      </c>
      <c r="Q22" s="37">
        <f t="shared" si="0"/>
        <v>7.3</v>
      </c>
      <c r="R22" s="38" t="str">
        <f t="shared" si="1"/>
        <v>B</v>
      </c>
      <c r="S22" s="39" t="str">
        <f t="shared" si="2"/>
        <v>Khá</v>
      </c>
      <c r="T22" s="40" t="str">
        <f t="shared" si="3"/>
        <v/>
      </c>
      <c r="U22" s="41" t="s">
        <v>1798</v>
      </c>
      <c r="V22" s="3"/>
      <c r="W22" s="28"/>
      <c r="X22" s="79" t="str">
        <f t="shared" si="4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358</v>
      </c>
      <c r="D23" s="31" t="s">
        <v>359</v>
      </c>
      <c r="E23" s="32" t="s">
        <v>360</v>
      </c>
      <c r="F23" s="33" t="s">
        <v>361</v>
      </c>
      <c r="G23" s="30" t="s">
        <v>362</v>
      </c>
      <c r="H23" s="34" t="s">
        <v>28</v>
      </c>
      <c r="I23" s="34">
        <v>5.5</v>
      </c>
      <c r="J23" s="34" t="s">
        <v>28</v>
      </c>
      <c r="K23" s="34">
        <v>5</v>
      </c>
      <c r="L23" s="42"/>
      <c r="M23" s="42"/>
      <c r="N23" s="42"/>
      <c r="O23" s="107"/>
      <c r="P23" s="36">
        <v>3</v>
      </c>
      <c r="Q23" s="37">
        <f t="shared" si="0"/>
        <v>3.7</v>
      </c>
      <c r="R23" s="38" t="str">
        <f t="shared" si="1"/>
        <v>F</v>
      </c>
      <c r="S23" s="39" t="str">
        <f t="shared" si="2"/>
        <v>Kém</v>
      </c>
      <c r="T23" s="40" t="str">
        <f t="shared" si="3"/>
        <v/>
      </c>
      <c r="U23" s="41" t="s">
        <v>1798</v>
      </c>
      <c r="V23" s="3"/>
      <c r="W23" s="28"/>
      <c r="X23" s="79" t="str">
        <f t="shared" si="4"/>
        <v>Học lại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363</v>
      </c>
      <c r="D24" s="31" t="s">
        <v>126</v>
      </c>
      <c r="E24" s="32" t="s">
        <v>364</v>
      </c>
      <c r="F24" s="33" t="s">
        <v>365</v>
      </c>
      <c r="G24" s="30" t="s">
        <v>113</v>
      </c>
      <c r="H24" s="34" t="s">
        <v>28</v>
      </c>
      <c r="I24" s="34">
        <v>4</v>
      </c>
      <c r="J24" s="34" t="s">
        <v>28</v>
      </c>
      <c r="K24" s="34">
        <v>6.5</v>
      </c>
      <c r="L24" s="42"/>
      <c r="M24" s="42"/>
      <c r="N24" s="42"/>
      <c r="O24" s="107"/>
      <c r="P24" s="36">
        <v>9</v>
      </c>
      <c r="Q24" s="37">
        <f t="shared" si="0"/>
        <v>7.8</v>
      </c>
      <c r="R24" s="38" t="str">
        <f t="shared" si="1"/>
        <v>B</v>
      </c>
      <c r="S24" s="39" t="str">
        <f t="shared" si="2"/>
        <v>Khá</v>
      </c>
      <c r="T24" s="40" t="str">
        <f t="shared" si="3"/>
        <v/>
      </c>
      <c r="U24" s="41" t="s">
        <v>1798</v>
      </c>
      <c r="V24" s="3"/>
      <c r="W24" s="28"/>
      <c r="X24" s="79" t="str">
        <f t="shared" si="4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366</v>
      </c>
      <c r="D25" s="31" t="s">
        <v>112</v>
      </c>
      <c r="E25" s="32" t="s">
        <v>367</v>
      </c>
      <c r="F25" s="33" t="s">
        <v>145</v>
      </c>
      <c r="G25" s="30" t="s">
        <v>90</v>
      </c>
      <c r="H25" s="34" t="s">
        <v>28</v>
      </c>
      <c r="I25" s="34">
        <v>6</v>
      </c>
      <c r="J25" s="34" t="s">
        <v>28</v>
      </c>
      <c r="K25" s="34">
        <v>5</v>
      </c>
      <c r="L25" s="42"/>
      <c r="M25" s="42"/>
      <c r="N25" s="42"/>
      <c r="O25" s="107"/>
      <c r="P25" s="36">
        <v>3</v>
      </c>
      <c r="Q25" s="37">
        <f t="shared" si="0"/>
        <v>3.8</v>
      </c>
      <c r="R25" s="38" t="str">
        <f t="shared" si="1"/>
        <v>F</v>
      </c>
      <c r="S25" s="39" t="str">
        <f t="shared" si="2"/>
        <v>Kém</v>
      </c>
      <c r="T25" s="40" t="str">
        <f t="shared" si="3"/>
        <v/>
      </c>
      <c r="U25" s="41" t="s">
        <v>1798</v>
      </c>
      <c r="V25" s="3"/>
      <c r="W25" s="28"/>
      <c r="X25" s="79" t="str">
        <f t="shared" si="4"/>
        <v>Học lại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368</v>
      </c>
      <c r="D26" s="31" t="s">
        <v>369</v>
      </c>
      <c r="E26" s="32" t="s">
        <v>370</v>
      </c>
      <c r="F26" s="33" t="s">
        <v>371</v>
      </c>
      <c r="G26" s="30" t="s">
        <v>63</v>
      </c>
      <c r="H26" s="34" t="s">
        <v>28</v>
      </c>
      <c r="I26" s="34">
        <v>5.5</v>
      </c>
      <c r="J26" s="34" t="s">
        <v>28</v>
      </c>
      <c r="K26" s="34">
        <v>8</v>
      </c>
      <c r="L26" s="42"/>
      <c r="M26" s="42"/>
      <c r="N26" s="42"/>
      <c r="O26" s="107"/>
      <c r="P26" s="36">
        <v>4</v>
      </c>
      <c r="Q26" s="37">
        <f t="shared" si="0"/>
        <v>4.7</v>
      </c>
      <c r="R26" s="38" t="str">
        <f t="shared" si="1"/>
        <v>D</v>
      </c>
      <c r="S26" s="39" t="str">
        <f t="shared" si="2"/>
        <v>Trung bình yếu</v>
      </c>
      <c r="T26" s="40" t="str">
        <f t="shared" si="3"/>
        <v/>
      </c>
      <c r="U26" s="41" t="s">
        <v>1798</v>
      </c>
      <c r="V26" s="3"/>
      <c r="W26" s="28"/>
      <c r="X26" s="79" t="str">
        <f t="shared" si="4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372</v>
      </c>
      <c r="D27" s="31" t="s">
        <v>373</v>
      </c>
      <c r="E27" s="32" t="s">
        <v>96</v>
      </c>
      <c r="F27" s="33" t="s">
        <v>374</v>
      </c>
      <c r="G27" s="30" t="s">
        <v>113</v>
      </c>
      <c r="H27" s="34" t="s">
        <v>28</v>
      </c>
      <c r="I27" s="34">
        <v>7</v>
      </c>
      <c r="J27" s="34" t="s">
        <v>28</v>
      </c>
      <c r="K27" s="34">
        <v>6.5</v>
      </c>
      <c r="L27" s="42"/>
      <c r="M27" s="42"/>
      <c r="N27" s="42"/>
      <c r="O27" s="107"/>
      <c r="P27" s="36">
        <v>0.5</v>
      </c>
      <c r="Q27" s="37">
        <f t="shared" si="0"/>
        <v>2.4</v>
      </c>
      <c r="R27" s="38" t="str">
        <f t="shared" si="1"/>
        <v>F</v>
      </c>
      <c r="S27" s="39" t="str">
        <f t="shared" si="2"/>
        <v>Kém</v>
      </c>
      <c r="T27" s="40" t="str">
        <f t="shared" si="3"/>
        <v/>
      </c>
      <c r="U27" s="41" t="s">
        <v>1798</v>
      </c>
      <c r="V27" s="3"/>
      <c r="W27" s="28"/>
      <c r="X27" s="79" t="str">
        <f t="shared" si="4"/>
        <v>Học lại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375</v>
      </c>
      <c r="D28" s="31" t="s">
        <v>376</v>
      </c>
      <c r="E28" s="32" t="s">
        <v>96</v>
      </c>
      <c r="F28" s="33" t="s">
        <v>377</v>
      </c>
      <c r="G28" s="30" t="s">
        <v>90</v>
      </c>
      <c r="H28" s="34" t="s">
        <v>28</v>
      </c>
      <c r="I28" s="34">
        <v>9</v>
      </c>
      <c r="J28" s="34" t="s">
        <v>28</v>
      </c>
      <c r="K28" s="34">
        <v>6</v>
      </c>
      <c r="L28" s="42"/>
      <c r="M28" s="42"/>
      <c r="N28" s="42"/>
      <c r="O28" s="107"/>
      <c r="P28" s="36">
        <v>9.5</v>
      </c>
      <c r="Q28" s="37">
        <f t="shared" si="0"/>
        <v>9.1</v>
      </c>
      <c r="R28" s="38" t="str">
        <f t="shared" si="1"/>
        <v>A+</v>
      </c>
      <c r="S28" s="39" t="str">
        <f t="shared" si="2"/>
        <v>Giỏi</v>
      </c>
      <c r="T28" s="40" t="str">
        <f t="shared" si="3"/>
        <v/>
      </c>
      <c r="U28" s="41" t="s">
        <v>1798</v>
      </c>
      <c r="V28" s="3"/>
      <c r="W28" s="28"/>
      <c r="X28" s="79" t="str">
        <f t="shared" si="4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378</v>
      </c>
      <c r="D29" s="31" t="s">
        <v>379</v>
      </c>
      <c r="E29" s="32" t="s">
        <v>96</v>
      </c>
      <c r="F29" s="33" t="s">
        <v>145</v>
      </c>
      <c r="G29" s="30" t="s">
        <v>153</v>
      </c>
      <c r="H29" s="34" t="s">
        <v>28</v>
      </c>
      <c r="I29" s="34">
        <v>6.5</v>
      </c>
      <c r="J29" s="34" t="s">
        <v>28</v>
      </c>
      <c r="K29" s="34">
        <v>6.5</v>
      </c>
      <c r="L29" s="42"/>
      <c r="M29" s="42"/>
      <c r="N29" s="42"/>
      <c r="O29" s="107"/>
      <c r="P29" s="36">
        <v>6</v>
      </c>
      <c r="Q29" s="37">
        <f t="shared" si="0"/>
        <v>6.2</v>
      </c>
      <c r="R29" s="38" t="str">
        <f t="shared" si="1"/>
        <v>C</v>
      </c>
      <c r="S29" s="39" t="str">
        <f t="shared" si="2"/>
        <v>Trung bình</v>
      </c>
      <c r="T29" s="40" t="str">
        <f t="shared" si="3"/>
        <v/>
      </c>
      <c r="U29" s="41" t="s">
        <v>1798</v>
      </c>
      <c r="V29" s="3"/>
      <c r="W29" s="28"/>
      <c r="X29" s="79" t="str">
        <f t="shared" si="4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380</v>
      </c>
      <c r="D30" s="31" t="s">
        <v>381</v>
      </c>
      <c r="E30" s="32" t="s">
        <v>96</v>
      </c>
      <c r="F30" s="33" t="s">
        <v>382</v>
      </c>
      <c r="G30" s="30" t="s">
        <v>67</v>
      </c>
      <c r="H30" s="34" t="s">
        <v>28</v>
      </c>
      <c r="I30" s="34">
        <v>5.5</v>
      </c>
      <c r="J30" s="34" t="s">
        <v>28</v>
      </c>
      <c r="K30" s="34">
        <v>9</v>
      </c>
      <c r="L30" s="42"/>
      <c r="M30" s="42"/>
      <c r="N30" s="42"/>
      <c r="O30" s="107"/>
      <c r="P30" s="36">
        <v>3</v>
      </c>
      <c r="Q30" s="37">
        <f t="shared" si="0"/>
        <v>4.0999999999999996</v>
      </c>
      <c r="R30" s="38" t="str">
        <f t="shared" si="1"/>
        <v>D</v>
      </c>
      <c r="S30" s="39" t="str">
        <f t="shared" si="2"/>
        <v>Trung bình yếu</v>
      </c>
      <c r="T30" s="40" t="str">
        <f t="shared" si="3"/>
        <v/>
      </c>
      <c r="U30" s="41" t="s">
        <v>1798</v>
      </c>
      <c r="V30" s="3"/>
      <c r="W30" s="28"/>
      <c r="X30" s="79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383</v>
      </c>
      <c r="D31" s="31" t="s">
        <v>384</v>
      </c>
      <c r="E31" s="32" t="s">
        <v>101</v>
      </c>
      <c r="F31" s="33" t="s">
        <v>385</v>
      </c>
      <c r="G31" s="30" t="s">
        <v>287</v>
      </c>
      <c r="H31" s="34" t="s">
        <v>28</v>
      </c>
      <c r="I31" s="34">
        <v>8</v>
      </c>
      <c r="J31" s="34" t="s">
        <v>28</v>
      </c>
      <c r="K31" s="34">
        <v>7</v>
      </c>
      <c r="L31" s="42"/>
      <c r="M31" s="42"/>
      <c r="N31" s="42"/>
      <c r="O31" s="107"/>
      <c r="P31" s="36">
        <v>7.5</v>
      </c>
      <c r="Q31" s="37">
        <f t="shared" si="0"/>
        <v>7.6</v>
      </c>
      <c r="R31" s="38" t="str">
        <f t="shared" si="1"/>
        <v>B</v>
      </c>
      <c r="S31" s="39" t="str">
        <f t="shared" si="2"/>
        <v>Khá</v>
      </c>
      <c r="T31" s="40" t="str">
        <f t="shared" si="3"/>
        <v/>
      </c>
      <c r="U31" s="41" t="s">
        <v>1798</v>
      </c>
      <c r="V31" s="3"/>
      <c r="W31" s="28"/>
      <c r="X31" s="79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386</v>
      </c>
      <c r="D32" s="31" t="s">
        <v>387</v>
      </c>
      <c r="E32" s="32" t="s">
        <v>101</v>
      </c>
      <c r="F32" s="33" t="s">
        <v>93</v>
      </c>
      <c r="G32" s="30" t="s">
        <v>67</v>
      </c>
      <c r="H32" s="34" t="s">
        <v>28</v>
      </c>
      <c r="I32" s="34">
        <v>0</v>
      </c>
      <c r="J32" s="34" t="s">
        <v>28</v>
      </c>
      <c r="K32" s="34">
        <v>0</v>
      </c>
      <c r="L32" s="42"/>
      <c r="M32" s="42"/>
      <c r="N32" s="42"/>
      <c r="O32" s="107"/>
      <c r="P32" s="36" t="s">
        <v>2326</v>
      </c>
      <c r="Q32" s="37">
        <f t="shared" si="0"/>
        <v>0</v>
      </c>
      <c r="R32" s="38" t="str">
        <f t="shared" si="1"/>
        <v>F</v>
      </c>
      <c r="S32" s="39" t="str">
        <f t="shared" si="2"/>
        <v>Kém</v>
      </c>
      <c r="T32" s="40" t="str">
        <f t="shared" si="3"/>
        <v>Không đủ ĐKDT</v>
      </c>
      <c r="U32" s="41" t="s">
        <v>1798</v>
      </c>
      <c r="V32" s="3"/>
      <c r="W32" s="28"/>
      <c r="X32" s="79" t="str">
        <f t="shared" si="4"/>
        <v>Học lại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388</v>
      </c>
      <c r="D33" s="31" t="s">
        <v>77</v>
      </c>
      <c r="E33" s="32" t="s">
        <v>101</v>
      </c>
      <c r="F33" s="33" t="s">
        <v>382</v>
      </c>
      <c r="G33" s="30" t="s">
        <v>105</v>
      </c>
      <c r="H33" s="34" t="s">
        <v>28</v>
      </c>
      <c r="I33" s="34">
        <v>5</v>
      </c>
      <c r="J33" s="34" t="s">
        <v>28</v>
      </c>
      <c r="K33" s="34">
        <v>5</v>
      </c>
      <c r="L33" s="42"/>
      <c r="M33" s="42"/>
      <c r="N33" s="42"/>
      <c r="O33" s="107"/>
      <c r="P33" s="36">
        <v>5</v>
      </c>
      <c r="Q33" s="37">
        <f t="shared" si="0"/>
        <v>5</v>
      </c>
      <c r="R33" s="38" t="str">
        <f t="shared" si="1"/>
        <v>D+</v>
      </c>
      <c r="S33" s="39" t="str">
        <f t="shared" si="2"/>
        <v>Trung bình yếu</v>
      </c>
      <c r="T33" s="40" t="str">
        <f t="shared" si="3"/>
        <v/>
      </c>
      <c r="U33" s="41" t="s">
        <v>1798</v>
      </c>
      <c r="V33" s="3"/>
      <c r="W33" s="28"/>
      <c r="X33" s="79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389</v>
      </c>
      <c r="D34" s="31" t="s">
        <v>390</v>
      </c>
      <c r="E34" s="32" t="s">
        <v>391</v>
      </c>
      <c r="F34" s="33" t="s">
        <v>392</v>
      </c>
      <c r="G34" s="30" t="s">
        <v>63</v>
      </c>
      <c r="H34" s="34" t="s">
        <v>28</v>
      </c>
      <c r="I34" s="34">
        <v>5.5</v>
      </c>
      <c r="J34" s="34" t="s">
        <v>28</v>
      </c>
      <c r="K34" s="34">
        <v>6.5</v>
      </c>
      <c r="L34" s="42"/>
      <c r="M34" s="42"/>
      <c r="N34" s="42"/>
      <c r="O34" s="107"/>
      <c r="P34" s="36">
        <v>0.5</v>
      </c>
      <c r="Q34" s="37">
        <f t="shared" si="0"/>
        <v>2.1</v>
      </c>
      <c r="R34" s="38" t="str">
        <f t="shared" si="1"/>
        <v>F</v>
      </c>
      <c r="S34" s="39" t="str">
        <f t="shared" si="2"/>
        <v>Kém</v>
      </c>
      <c r="T34" s="40" t="str">
        <f t="shared" si="3"/>
        <v/>
      </c>
      <c r="U34" s="41" t="s">
        <v>1798</v>
      </c>
      <c r="V34" s="3"/>
      <c r="W34" s="28"/>
      <c r="X34" s="79" t="str">
        <f t="shared" si="4"/>
        <v>Học lại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393</v>
      </c>
      <c r="D35" s="31" t="s">
        <v>394</v>
      </c>
      <c r="E35" s="32" t="s">
        <v>395</v>
      </c>
      <c r="F35" s="33" t="s">
        <v>396</v>
      </c>
      <c r="G35" s="30" t="s">
        <v>90</v>
      </c>
      <c r="H35" s="34" t="s">
        <v>28</v>
      </c>
      <c r="I35" s="34">
        <v>7.5</v>
      </c>
      <c r="J35" s="34" t="s">
        <v>28</v>
      </c>
      <c r="K35" s="34">
        <v>5</v>
      </c>
      <c r="L35" s="42"/>
      <c r="M35" s="42"/>
      <c r="N35" s="42"/>
      <c r="O35" s="107"/>
      <c r="P35" s="36">
        <v>5.5</v>
      </c>
      <c r="Q35" s="37">
        <f t="shared" si="0"/>
        <v>5.9</v>
      </c>
      <c r="R35" s="38" t="str">
        <f t="shared" si="1"/>
        <v>C</v>
      </c>
      <c r="S35" s="39" t="str">
        <f t="shared" si="2"/>
        <v>Trung bình</v>
      </c>
      <c r="T35" s="40" t="str">
        <f t="shared" si="3"/>
        <v/>
      </c>
      <c r="U35" s="41" t="s">
        <v>1798</v>
      </c>
      <c r="V35" s="3"/>
      <c r="W35" s="28"/>
      <c r="X35" s="79" t="str">
        <f t="shared" si="4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397</v>
      </c>
      <c r="D36" s="31" t="s">
        <v>351</v>
      </c>
      <c r="E36" s="32" t="s">
        <v>108</v>
      </c>
      <c r="F36" s="33" t="s">
        <v>398</v>
      </c>
      <c r="G36" s="30" t="s">
        <v>105</v>
      </c>
      <c r="H36" s="34" t="s">
        <v>28</v>
      </c>
      <c r="I36" s="34">
        <v>5</v>
      </c>
      <c r="J36" s="34" t="s">
        <v>28</v>
      </c>
      <c r="K36" s="34">
        <v>6</v>
      </c>
      <c r="L36" s="42"/>
      <c r="M36" s="42"/>
      <c r="N36" s="42"/>
      <c r="O36" s="107"/>
      <c r="P36" s="36">
        <v>1.5</v>
      </c>
      <c r="Q36" s="37">
        <f t="shared" si="0"/>
        <v>2.7</v>
      </c>
      <c r="R36" s="38" t="str">
        <f t="shared" si="1"/>
        <v>F</v>
      </c>
      <c r="S36" s="39" t="str">
        <f t="shared" si="2"/>
        <v>Kém</v>
      </c>
      <c r="T36" s="40" t="str">
        <f t="shared" si="3"/>
        <v/>
      </c>
      <c r="U36" s="41" t="s">
        <v>1798</v>
      </c>
      <c r="V36" s="3"/>
      <c r="W36" s="28"/>
      <c r="X36" s="79" t="str">
        <f t="shared" si="4"/>
        <v>Học lại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399</v>
      </c>
      <c r="D37" s="31" t="s">
        <v>57</v>
      </c>
      <c r="E37" s="32" t="s">
        <v>108</v>
      </c>
      <c r="F37" s="33" t="s">
        <v>400</v>
      </c>
      <c r="G37" s="30" t="s">
        <v>287</v>
      </c>
      <c r="H37" s="34" t="s">
        <v>28</v>
      </c>
      <c r="I37" s="34">
        <v>6.5</v>
      </c>
      <c r="J37" s="34" t="s">
        <v>28</v>
      </c>
      <c r="K37" s="34">
        <v>6.5</v>
      </c>
      <c r="L37" s="42"/>
      <c r="M37" s="42"/>
      <c r="N37" s="42"/>
      <c r="O37" s="107"/>
      <c r="P37" s="36">
        <v>6.5</v>
      </c>
      <c r="Q37" s="37">
        <f t="shared" si="0"/>
        <v>6.5</v>
      </c>
      <c r="R37" s="38" t="str">
        <f t="shared" si="1"/>
        <v>C+</v>
      </c>
      <c r="S37" s="39" t="str">
        <f t="shared" si="2"/>
        <v>Trung bình</v>
      </c>
      <c r="T37" s="40" t="str">
        <f t="shared" si="3"/>
        <v/>
      </c>
      <c r="U37" s="41" t="s">
        <v>1798</v>
      </c>
      <c r="V37" s="3"/>
      <c r="W37" s="28"/>
      <c r="X37" s="79" t="str">
        <f t="shared" si="4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401</v>
      </c>
      <c r="D38" s="31" t="s">
        <v>402</v>
      </c>
      <c r="E38" s="32" t="s">
        <v>108</v>
      </c>
      <c r="F38" s="33" t="s">
        <v>403</v>
      </c>
      <c r="G38" s="30" t="s">
        <v>404</v>
      </c>
      <c r="H38" s="34" t="s">
        <v>28</v>
      </c>
      <c r="I38" s="34">
        <v>0</v>
      </c>
      <c r="J38" s="34" t="s">
        <v>28</v>
      </c>
      <c r="K38" s="34">
        <v>0</v>
      </c>
      <c r="L38" s="42"/>
      <c r="M38" s="42"/>
      <c r="N38" s="42"/>
      <c r="O38" s="107"/>
      <c r="P38" s="36" t="s">
        <v>2326</v>
      </c>
      <c r="Q38" s="37">
        <f t="shared" si="0"/>
        <v>0</v>
      </c>
      <c r="R38" s="38" t="str">
        <f t="shared" si="1"/>
        <v>F</v>
      </c>
      <c r="S38" s="39" t="str">
        <f t="shared" si="2"/>
        <v>Kém</v>
      </c>
      <c r="T38" s="40" t="str">
        <f t="shared" si="3"/>
        <v>Không đủ ĐKDT</v>
      </c>
      <c r="U38" s="41" t="s">
        <v>1798</v>
      </c>
      <c r="V38" s="3"/>
      <c r="W38" s="28"/>
      <c r="X38" s="79" t="str">
        <f t="shared" si="4"/>
        <v>Học lại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405</v>
      </c>
      <c r="D39" s="31" t="s">
        <v>406</v>
      </c>
      <c r="E39" s="32" t="s">
        <v>119</v>
      </c>
      <c r="F39" s="33" t="s">
        <v>407</v>
      </c>
      <c r="G39" s="30" t="s">
        <v>153</v>
      </c>
      <c r="H39" s="34" t="s">
        <v>28</v>
      </c>
      <c r="I39" s="34">
        <v>7</v>
      </c>
      <c r="J39" s="34" t="s">
        <v>28</v>
      </c>
      <c r="K39" s="34">
        <v>6.5</v>
      </c>
      <c r="L39" s="42"/>
      <c r="M39" s="42"/>
      <c r="N39" s="42"/>
      <c r="O39" s="107"/>
      <c r="P39" s="36">
        <v>8</v>
      </c>
      <c r="Q39" s="37">
        <f t="shared" si="0"/>
        <v>7.7</v>
      </c>
      <c r="R39" s="38" t="str">
        <f t="shared" si="1"/>
        <v>B</v>
      </c>
      <c r="S39" s="39" t="str">
        <f t="shared" si="2"/>
        <v>Khá</v>
      </c>
      <c r="T39" s="40" t="str">
        <f t="shared" si="3"/>
        <v/>
      </c>
      <c r="U39" s="41" t="s">
        <v>1798</v>
      </c>
      <c r="V39" s="3"/>
      <c r="W39" s="28"/>
      <c r="X39" s="79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408</v>
      </c>
      <c r="D40" s="31" t="s">
        <v>409</v>
      </c>
      <c r="E40" s="32" t="s">
        <v>130</v>
      </c>
      <c r="F40" s="33" t="s">
        <v>226</v>
      </c>
      <c r="G40" s="30" t="s">
        <v>287</v>
      </c>
      <c r="H40" s="34" t="s">
        <v>28</v>
      </c>
      <c r="I40" s="34">
        <v>7</v>
      </c>
      <c r="J40" s="34" t="s">
        <v>28</v>
      </c>
      <c r="K40" s="34">
        <v>4</v>
      </c>
      <c r="L40" s="42"/>
      <c r="M40" s="42"/>
      <c r="N40" s="42"/>
      <c r="O40" s="107"/>
      <c r="P40" s="36">
        <v>2.5</v>
      </c>
      <c r="Q40" s="37">
        <f t="shared" si="0"/>
        <v>3.6</v>
      </c>
      <c r="R40" s="38" t="str">
        <f t="shared" si="1"/>
        <v>F</v>
      </c>
      <c r="S40" s="39" t="str">
        <f t="shared" si="2"/>
        <v>Kém</v>
      </c>
      <c r="T40" s="40" t="str">
        <f t="shared" si="3"/>
        <v/>
      </c>
      <c r="U40" s="41" t="s">
        <v>1798</v>
      </c>
      <c r="V40" s="3"/>
      <c r="W40" s="28"/>
      <c r="X40" s="79" t="str">
        <f t="shared" si="4"/>
        <v>Học lại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410</v>
      </c>
      <c r="D41" s="31" t="s">
        <v>411</v>
      </c>
      <c r="E41" s="32" t="s">
        <v>412</v>
      </c>
      <c r="F41" s="33" t="s">
        <v>413</v>
      </c>
      <c r="G41" s="30" t="s">
        <v>113</v>
      </c>
      <c r="H41" s="34" t="s">
        <v>28</v>
      </c>
      <c r="I41" s="34">
        <v>7</v>
      </c>
      <c r="J41" s="34" t="s">
        <v>28</v>
      </c>
      <c r="K41" s="34">
        <v>7</v>
      </c>
      <c r="L41" s="42"/>
      <c r="M41" s="42"/>
      <c r="N41" s="42"/>
      <c r="O41" s="107"/>
      <c r="P41" s="36">
        <v>2.5</v>
      </c>
      <c r="Q41" s="37">
        <f t="shared" si="0"/>
        <v>3.9</v>
      </c>
      <c r="R41" s="38" t="str">
        <f t="shared" si="1"/>
        <v>F</v>
      </c>
      <c r="S41" s="39" t="str">
        <f t="shared" si="2"/>
        <v>Kém</v>
      </c>
      <c r="T41" s="40" t="str">
        <f t="shared" si="3"/>
        <v/>
      </c>
      <c r="U41" s="41" t="s">
        <v>1798</v>
      </c>
      <c r="V41" s="3"/>
      <c r="W41" s="28"/>
      <c r="X41" s="79" t="str">
        <f t="shared" si="4"/>
        <v>Học lại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414</v>
      </c>
      <c r="D42" s="31" t="s">
        <v>415</v>
      </c>
      <c r="E42" s="32" t="s">
        <v>138</v>
      </c>
      <c r="F42" s="33" t="s">
        <v>416</v>
      </c>
      <c r="G42" s="30" t="s">
        <v>72</v>
      </c>
      <c r="H42" s="34" t="s">
        <v>28</v>
      </c>
      <c r="I42" s="34">
        <v>6.5</v>
      </c>
      <c r="J42" s="34" t="s">
        <v>28</v>
      </c>
      <c r="K42" s="34">
        <v>6.5</v>
      </c>
      <c r="L42" s="42"/>
      <c r="M42" s="42"/>
      <c r="N42" s="42"/>
      <c r="O42" s="107"/>
      <c r="P42" s="36">
        <v>4</v>
      </c>
      <c r="Q42" s="37">
        <f t="shared" ref="Q42:Q73" si="5">ROUND(SUMPRODUCT(H42:P42,$H$9:$P$9)/100,1)</f>
        <v>4.8</v>
      </c>
      <c r="R42" s="38" t="str">
        <f t="shared" ref="R42:R73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9" t="str">
        <f t="shared" ref="S42:S73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40" t="str">
        <f t="shared" ref="T42:T59" si="8">+IF(OR($H42=0,$I42=0,$J42=0,$K42=0),"Không đủ ĐKDT","")</f>
        <v/>
      </c>
      <c r="U42" s="41" t="s">
        <v>1798</v>
      </c>
      <c r="V42" s="3"/>
      <c r="W42" s="28"/>
      <c r="X42" s="79" t="str">
        <f t="shared" ref="X42:X73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417</v>
      </c>
      <c r="D43" s="31" t="s">
        <v>418</v>
      </c>
      <c r="E43" s="32" t="s">
        <v>138</v>
      </c>
      <c r="F43" s="33" t="s">
        <v>419</v>
      </c>
      <c r="G43" s="30" t="s">
        <v>262</v>
      </c>
      <c r="H43" s="34" t="s">
        <v>28</v>
      </c>
      <c r="I43" s="34">
        <v>6</v>
      </c>
      <c r="J43" s="34" t="s">
        <v>28</v>
      </c>
      <c r="K43" s="34">
        <v>6.5</v>
      </c>
      <c r="L43" s="42"/>
      <c r="M43" s="42"/>
      <c r="N43" s="42"/>
      <c r="O43" s="107"/>
      <c r="P43" s="36">
        <v>5.5</v>
      </c>
      <c r="Q43" s="37">
        <f t="shared" si="5"/>
        <v>5.7</v>
      </c>
      <c r="R43" s="38" t="str">
        <f t="shared" si="6"/>
        <v>C</v>
      </c>
      <c r="S43" s="39" t="str">
        <f t="shared" si="7"/>
        <v>Trung bình</v>
      </c>
      <c r="T43" s="40" t="str">
        <f t="shared" si="8"/>
        <v/>
      </c>
      <c r="U43" s="41" t="s">
        <v>1798</v>
      </c>
      <c r="V43" s="3"/>
      <c r="W43" s="28"/>
      <c r="X43" s="79" t="str">
        <f t="shared" si="9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420</v>
      </c>
      <c r="D44" s="31" t="s">
        <v>421</v>
      </c>
      <c r="E44" s="32" t="s">
        <v>138</v>
      </c>
      <c r="F44" s="33" t="s">
        <v>422</v>
      </c>
      <c r="G44" s="30" t="s">
        <v>276</v>
      </c>
      <c r="H44" s="34" t="s">
        <v>28</v>
      </c>
      <c r="I44" s="34">
        <v>6.5</v>
      </c>
      <c r="J44" s="34" t="s">
        <v>28</v>
      </c>
      <c r="K44" s="34">
        <v>6</v>
      </c>
      <c r="L44" s="42"/>
      <c r="M44" s="42"/>
      <c r="N44" s="42"/>
      <c r="O44" s="107"/>
      <c r="P44" s="36">
        <v>4</v>
      </c>
      <c r="Q44" s="37">
        <f t="shared" si="5"/>
        <v>4.7</v>
      </c>
      <c r="R44" s="38" t="str">
        <f t="shared" si="6"/>
        <v>D</v>
      </c>
      <c r="S44" s="39" t="str">
        <f t="shared" si="7"/>
        <v>Trung bình yếu</v>
      </c>
      <c r="T44" s="40" t="str">
        <f t="shared" si="8"/>
        <v/>
      </c>
      <c r="U44" s="41" t="s">
        <v>1798</v>
      </c>
      <c r="V44" s="3"/>
      <c r="W44" s="28"/>
      <c r="X44" s="79" t="str">
        <f t="shared" si="9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423</v>
      </c>
      <c r="D45" s="31" t="s">
        <v>424</v>
      </c>
      <c r="E45" s="32" t="s">
        <v>425</v>
      </c>
      <c r="F45" s="33" t="s">
        <v>304</v>
      </c>
      <c r="G45" s="30" t="s">
        <v>90</v>
      </c>
      <c r="H45" s="34" t="s">
        <v>28</v>
      </c>
      <c r="I45" s="34">
        <v>6.5</v>
      </c>
      <c r="J45" s="34" t="s">
        <v>28</v>
      </c>
      <c r="K45" s="34">
        <v>5</v>
      </c>
      <c r="L45" s="42"/>
      <c r="M45" s="42"/>
      <c r="N45" s="42"/>
      <c r="O45" s="107"/>
      <c r="P45" s="36">
        <v>3</v>
      </c>
      <c r="Q45" s="37">
        <f t="shared" si="5"/>
        <v>3.9</v>
      </c>
      <c r="R45" s="38" t="str">
        <f t="shared" si="6"/>
        <v>F</v>
      </c>
      <c r="S45" s="39" t="str">
        <f t="shared" si="7"/>
        <v>Kém</v>
      </c>
      <c r="T45" s="40" t="str">
        <f t="shared" si="8"/>
        <v/>
      </c>
      <c r="U45" s="41" t="s">
        <v>1798</v>
      </c>
      <c r="V45" s="3"/>
      <c r="W45" s="28"/>
      <c r="X45" s="79" t="str">
        <f t="shared" si="9"/>
        <v>Học lại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426</v>
      </c>
      <c r="D46" s="31" t="s">
        <v>57</v>
      </c>
      <c r="E46" s="32" t="s">
        <v>425</v>
      </c>
      <c r="F46" s="33" t="s">
        <v>427</v>
      </c>
      <c r="G46" s="30" t="s">
        <v>287</v>
      </c>
      <c r="H46" s="34" t="s">
        <v>28</v>
      </c>
      <c r="I46" s="34">
        <v>10</v>
      </c>
      <c r="J46" s="34" t="s">
        <v>28</v>
      </c>
      <c r="K46" s="34">
        <v>10</v>
      </c>
      <c r="L46" s="42"/>
      <c r="M46" s="42"/>
      <c r="N46" s="42"/>
      <c r="O46" s="107"/>
      <c r="P46" s="36">
        <v>7</v>
      </c>
      <c r="Q46" s="37">
        <f t="shared" si="5"/>
        <v>7.9</v>
      </c>
      <c r="R46" s="38" t="str">
        <f t="shared" si="6"/>
        <v>B</v>
      </c>
      <c r="S46" s="39" t="str">
        <f t="shared" si="7"/>
        <v>Khá</v>
      </c>
      <c r="T46" s="40" t="str">
        <f t="shared" si="8"/>
        <v/>
      </c>
      <c r="U46" s="41" t="s">
        <v>1798</v>
      </c>
      <c r="V46" s="3"/>
      <c r="W46" s="28"/>
      <c r="X46" s="79" t="str">
        <f t="shared" si="9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428</v>
      </c>
      <c r="D47" s="31" t="s">
        <v>429</v>
      </c>
      <c r="E47" s="32" t="s">
        <v>151</v>
      </c>
      <c r="F47" s="33" t="s">
        <v>430</v>
      </c>
      <c r="G47" s="30" t="s">
        <v>431</v>
      </c>
      <c r="H47" s="34" t="s">
        <v>28</v>
      </c>
      <c r="I47" s="34">
        <v>10</v>
      </c>
      <c r="J47" s="34" t="s">
        <v>28</v>
      </c>
      <c r="K47" s="34">
        <v>6</v>
      </c>
      <c r="L47" s="42"/>
      <c r="M47" s="42"/>
      <c r="N47" s="42"/>
      <c r="O47" s="107"/>
      <c r="P47" s="36">
        <v>7</v>
      </c>
      <c r="Q47" s="37">
        <f t="shared" si="5"/>
        <v>7.5</v>
      </c>
      <c r="R47" s="38" t="str">
        <f t="shared" si="6"/>
        <v>B</v>
      </c>
      <c r="S47" s="39" t="str">
        <f t="shared" si="7"/>
        <v>Khá</v>
      </c>
      <c r="T47" s="40" t="str">
        <f t="shared" si="8"/>
        <v/>
      </c>
      <c r="U47" s="41" t="s">
        <v>1799</v>
      </c>
      <c r="V47" s="3"/>
      <c r="W47" s="28"/>
      <c r="X47" s="79" t="str">
        <f t="shared" si="9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432</v>
      </c>
      <c r="D48" s="31" t="s">
        <v>433</v>
      </c>
      <c r="E48" s="32" t="s">
        <v>434</v>
      </c>
      <c r="F48" s="33" t="s">
        <v>435</v>
      </c>
      <c r="G48" s="30" t="s">
        <v>80</v>
      </c>
      <c r="H48" s="34" t="s">
        <v>28</v>
      </c>
      <c r="I48" s="34">
        <v>7.5</v>
      </c>
      <c r="J48" s="34" t="s">
        <v>28</v>
      </c>
      <c r="K48" s="34">
        <v>6.5</v>
      </c>
      <c r="L48" s="42"/>
      <c r="M48" s="42"/>
      <c r="N48" s="42"/>
      <c r="O48" s="107"/>
      <c r="P48" s="36">
        <v>7</v>
      </c>
      <c r="Q48" s="37">
        <f t="shared" si="5"/>
        <v>7.1</v>
      </c>
      <c r="R48" s="38" t="str">
        <f t="shared" si="6"/>
        <v>B</v>
      </c>
      <c r="S48" s="39" t="str">
        <f t="shared" si="7"/>
        <v>Khá</v>
      </c>
      <c r="T48" s="40" t="str">
        <f t="shared" si="8"/>
        <v/>
      </c>
      <c r="U48" s="41" t="s">
        <v>1799</v>
      </c>
      <c r="V48" s="3"/>
      <c r="W48" s="28"/>
      <c r="X48" s="79" t="str">
        <f t="shared" si="9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436</v>
      </c>
      <c r="D49" s="31" t="s">
        <v>224</v>
      </c>
      <c r="E49" s="32" t="s">
        <v>434</v>
      </c>
      <c r="F49" s="33" t="s">
        <v>437</v>
      </c>
      <c r="G49" s="30" t="s">
        <v>90</v>
      </c>
      <c r="H49" s="34" t="s">
        <v>28</v>
      </c>
      <c r="I49" s="34">
        <v>6</v>
      </c>
      <c r="J49" s="34" t="s">
        <v>28</v>
      </c>
      <c r="K49" s="34">
        <v>6</v>
      </c>
      <c r="L49" s="42"/>
      <c r="M49" s="42"/>
      <c r="N49" s="42"/>
      <c r="O49" s="107"/>
      <c r="P49" s="36">
        <v>6</v>
      </c>
      <c r="Q49" s="37">
        <f t="shared" si="5"/>
        <v>6</v>
      </c>
      <c r="R49" s="38" t="str">
        <f t="shared" si="6"/>
        <v>C</v>
      </c>
      <c r="S49" s="39" t="str">
        <f t="shared" si="7"/>
        <v>Trung bình</v>
      </c>
      <c r="T49" s="40" t="str">
        <f t="shared" si="8"/>
        <v/>
      </c>
      <c r="U49" s="41" t="s">
        <v>1799</v>
      </c>
      <c r="V49" s="3"/>
      <c r="W49" s="28"/>
      <c r="X49" s="79" t="str">
        <f t="shared" si="9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438</v>
      </c>
      <c r="D50" s="31" t="s">
        <v>137</v>
      </c>
      <c r="E50" s="32" t="s">
        <v>439</v>
      </c>
      <c r="F50" s="33" t="s">
        <v>440</v>
      </c>
      <c r="G50" s="30" t="s">
        <v>105</v>
      </c>
      <c r="H50" s="34" t="s">
        <v>28</v>
      </c>
      <c r="I50" s="34">
        <v>7</v>
      </c>
      <c r="J50" s="34" t="s">
        <v>28</v>
      </c>
      <c r="K50" s="34">
        <v>7</v>
      </c>
      <c r="L50" s="42"/>
      <c r="M50" s="42"/>
      <c r="N50" s="42"/>
      <c r="O50" s="107"/>
      <c r="P50" s="36">
        <v>6.5</v>
      </c>
      <c r="Q50" s="37">
        <f t="shared" si="5"/>
        <v>6.7</v>
      </c>
      <c r="R50" s="38" t="str">
        <f t="shared" si="6"/>
        <v>C+</v>
      </c>
      <c r="S50" s="39" t="str">
        <f t="shared" si="7"/>
        <v>Trung bình</v>
      </c>
      <c r="T50" s="40" t="str">
        <f t="shared" si="8"/>
        <v/>
      </c>
      <c r="U50" s="41" t="s">
        <v>1799</v>
      </c>
      <c r="V50" s="3"/>
      <c r="W50" s="28"/>
      <c r="X50" s="79" t="str">
        <f t="shared" si="9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441</v>
      </c>
      <c r="D51" s="31" t="s">
        <v>442</v>
      </c>
      <c r="E51" s="32" t="s">
        <v>443</v>
      </c>
      <c r="F51" s="33" t="s">
        <v>435</v>
      </c>
      <c r="G51" s="30" t="s">
        <v>63</v>
      </c>
      <c r="H51" s="34" t="s">
        <v>28</v>
      </c>
      <c r="I51" s="34">
        <v>8.5</v>
      </c>
      <c r="J51" s="34" t="s">
        <v>28</v>
      </c>
      <c r="K51" s="34">
        <v>8</v>
      </c>
      <c r="L51" s="42"/>
      <c r="M51" s="42"/>
      <c r="N51" s="42"/>
      <c r="O51" s="107"/>
      <c r="P51" s="36">
        <v>6</v>
      </c>
      <c r="Q51" s="37">
        <f t="shared" si="5"/>
        <v>6.7</v>
      </c>
      <c r="R51" s="38" t="str">
        <f t="shared" si="6"/>
        <v>C+</v>
      </c>
      <c r="S51" s="39" t="str">
        <f t="shared" si="7"/>
        <v>Trung bình</v>
      </c>
      <c r="T51" s="40" t="str">
        <f t="shared" si="8"/>
        <v/>
      </c>
      <c r="U51" s="41" t="s">
        <v>1799</v>
      </c>
      <c r="V51" s="3"/>
      <c r="W51" s="28"/>
      <c r="X51" s="79" t="str">
        <f t="shared" si="9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444</v>
      </c>
      <c r="D52" s="31" t="s">
        <v>445</v>
      </c>
      <c r="E52" s="32" t="s">
        <v>194</v>
      </c>
      <c r="F52" s="33" t="s">
        <v>446</v>
      </c>
      <c r="G52" s="30" t="s">
        <v>90</v>
      </c>
      <c r="H52" s="34" t="s">
        <v>28</v>
      </c>
      <c r="I52" s="34">
        <v>0</v>
      </c>
      <c r="J52" s="34" t="s">
        <v>28</v>
      </c>
      <c r="K52" s="34">
        <v>0</v>
      </c>
      <c r="L52" s="42"/>
      <c r="M52" s="42"/>
      <c r="N52" s="42"/>
      <c r="O52" s="107"/>
      <c r="P52" s="36" t="s">
        <v>2326</v>
      </c>
      <c r="Q52" s="37">
        <f t="shared" si="5"/>
        <v>0</v>
      </c>
      <c r="R52" s="38" t="str">
        <f t="shared" si="6"/>
        <v>F</v>
      </c>
      <c r="S52" s="39" t="str">
        <f t="shared" si="7"/>
        <v>Kém</v>
      </c>
      <c r="T52" s="40" t="str">
        <f t="shared" si="8"/>
        <v>Không đủ ĐKDT</v>
      </c>
      <c r="U52" s="41" t="s">
        <v>1799</v>
      </c>
      <c r="V52" s="3"/>
      <c r="W52" s="28"/>
      <c r="X52" s="79" t="str">
        <f t="shared" si="9"/>
        <v>Học lại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447</v>
      </c>
      <c r="D53" s="31" t="s">
        <v>448</v>
      </c>
      <c r="E53" s="32" t="s">
        <v>198</v>
      </c>
      <c r="F53" s="33" t="s">
        <v>449</v>
      </c>
      <c r="G53" s="30" t="s">
        <v>450</v>
      </c>
      <c r="H53" s="34" t="s">
        <v>28</v>
      </c>
      <c r="I53" s="34">
        <v>5</v>
      </c>
      <c r="J53" s="34" t="s">
        <v>28</v>
      </c>
      <c r="K53" s="34">
        <v>0.5</v>
      </c>
      <c r="L53" s="42"/>
      <c r="M53" s="42"/>
      <c r="N53" s="42"/>
      <c r="O53" s="107"/>
      <c r="P53" s="36">
        <v>3.5</v>
      </c>
      <c r="Q53" s="37">
        <f t="shared" si="5"/>
        <v>3.5</v>
      </c>
      <c r="R53" s="38" t="str">
        <f t="shared" si="6"/>
        <v>F</v>
      </c>
      <c r="S53" s="39" t="str">
        <f t="shared" si="7"/>
        <v>Kém</v>
      </c>
      <c r="T53" s="40" t="str">
        <f t="shared" si="8"/>
        <v/>
      </c>
      <c r="U53" s="41" t="s">
        <v>1799</v>
      </c>
      <c r="V53" s="3"/>
      <c r="W53" s="28"/>
      <c r="X53" s="79" t="str">
        <f t="shared" si="9"/>
        <v>Học lại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451</v>
      </c>
      <c r="D54" s="31" t="s">
        <v>452</v>
      </c>
      <c r="E54" s="32" t="s">
        <v>198</v>
      </c>
      <c r="F54" s="33" t="s">
        <v>453</v>
      </c>
      <c r="G54" s="30" t="s">
        <v>105</v>
      </c>
      <c r="H54" s="34" t="s">
        <v>28</v>
      </c>
      <c r="I54" s="34">
        <v>6</v>
      </c>
      <c r="J54" s="34" t="s">
        <v>28</v>
      </c>
      <c r="K54" s="34">
        <v>0.5</v>
      </c>
      <c r="L54" s="42"/>
      <c r="M54" s="42"/>
      <c r="N54" s="42"/>
      <c r="O54" s="107"/>
      <c r="P54" s="36">
        <v>1</v>
      </c>
      <c r="Q54" s="37">
        <f t="shared" si="5"/>
        <v>2</v>
      </c>
      <c r="R54" s="38" t="str">
        <f t="shared" si="6"/>
        <v>F</v>
      </c>
      <c r="S54" s="39" t="str">
        <f t="shared" si="7"/>
        <v>Kém</v>
      </c>
      <c r="T54" s="40" t="str">
        <f t="shared" si="8"/>
        <v/>
      </c>
      <c r="U54" s="41" t="s">
        <v>1799</v>
      </c>
      <c r="V54" s="3"/>
      <c r="W54" s="28"/>
      <c r="X54" s="79" t="str">
        <f t="shared" si="9"/>
        <v>Học lại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454</v>
      </c>
      <c r="D55" s="31" t="s">
        <v>455</v>
      </c>
      <c r="E55" s="32" t="s">
        <v>456</v>
      </c>
      <c r="F55" s="33" t="s">
        <v>457</v>
      </c>
      <c r="G55" s="30" t="s">
        <v>113</v>
      </c>
      <c r="H55" s="34" t="s">
        <v>28</v>
      </c>
      <c r="I55" s="34">
        <v>7.5</v>
      </c>
      <c r="J55" s="34" t="s">
        <v>28</v>
      </c>
      <c r="K55" s="34">
        <v>6</v>
      </c>
      <c r="L55" s="42"/>
      <c r="M55" s="42"/>
      <c r="N55" s="42"/>
      <c r="O55" s="107"/>
      <c r="P55" s="36">
        <v>5.5</v>
      </c>
      <c r="Q55" s="37">
        <f t="shared" si="5"/>
        <v>6</v>
      </c>
      <c r="R55" s="38" t="str">
        <f t="shared" si="6"/>
        <v>C</v>
      </c>
      <c r="S55" s="39" t="str">
        <f t="shared" si="7"/>
        <v>Trung bình</v>
      </c>
      <c r="T55" s="40" t="str">
        <f t="shared" si="8"/>
        <v/>
      </c>
      <c r="U55" s="41" t="s">
        <v>1799</v>
      </c>
      <c r="V55" s="3"/>
      <c r="W55" s="28"/>
      <c r="X55" s="79" t="str">
        <f t="shared" si="9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458</v>
      </c>
      <c r="D56" s="31" t="s">
        <v>77</v>
      </c>
      <c r="E56" s="32" t="s">
        <v>209</v>
      </c>
      <c r="F56" s="33" t="s">
        <v>459</v>
      </c>
      <c r="G56" s="30" t="s">
        <v>110</v>
      </c>
      <c r="H56" s="34" t="s">
        <v>28</v>
      </c>
      <c r="I56" s="34">
        <v>7</v>
      </c>
      <c r="J56" s="34" t="s">
        <v>28</v>
      </c>
      <c r="K56" s="34">
        <v>7</v>
      </c>
      <c r="L56" s="42"/>
      <c r="M56" s="42"/>
      <c r="N56" s="42"/>
      <c r="O56" s="107"/>
      <c r="P56" s="36">
        <v>5.5</v>
      </c>
      <c r="Q56" s="37">
        <f t="shared" si="5"/>
        <v>6</v>
      </c>
      <c r="R56" s="38" t="str">
        <f t="shared" si="6"/>
        <v>C</v>
      </c>
      <c r="S56" s="39" t="str">
        <f t="shared" si="7"/>
        <v>Trung bình</v>
      </c>
      <c r="T56" s="40" t="str">
        <f t="shared" si="8"/>
        <v/>
      </c>
      <c r="U56" s="41" t="s">
        <v>1799</v>
      </c>
      <c r="V56" s="3"/>
      <c r="W56" s="28"/>
      <c r="X56" s="79" t="str">
        <f t="shared" si="9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460</v>
      </c>
      <c r="D57" s="31" t="s">
        <v>461</v>
      </c>
      <c r="E57" s="32" t="s">
        <v>462</v>
      </c>
      <c r="F57" s="33" t="s">
        <v>463</v>
      </c>
      <c r="G57" s="30" t="s">
        <v>59</v>
      </c>
      <c r="H57" s="34" t="s">
        <v>28</v>
      </c>
      <c r="I57" s="34">
        <v>5.5</v>
      </c>
      <c r="J57" s="34" t="s">
        <v>28</v>
      </c>
      <c r="K57" s="34">
        <v>4</v>
      </c>
      <c r="L57" s="42"/>
      <c r="M57" s="42"/>
      <c r="N57" s="42"/>
      <c r="O57" s="107"/>
      <c r="P57" s="36">
        <v>1</v>
      </c>
      <c r="Q57" s="37">
        <f t="shared" si="5"/>
        <v>2.2000000000000002</v>
      </c>
      <c r="R57" s="38" t="str">
        <f t="shared" si="6"/>
        <v>F</v>
      </c>
      <c r="S57" s="39" t="str">
        <f t="shared" si="7"/>
        <v>Kém</v>
      </c>
      <c r="T57" s="40" t="str">
        <f t="shared" si="8"/>
        <v/>
      </c>
      <c r="U57" s="41" t="s">
        <v>1799</v>
      </c>
      <c r="V57" s="3"/>
      <c r="W57" s="28"/>
      <c r="X57" s="79" t="str">
        <f t="shared" si="9"/>
        <v>Học lại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464</v>
      </c>
      <c r="D58" s="31" t="s">
        <v>465</v>
      </c>
      <c r="E58" s="32" t="s">
        <v>466</v>
      </c>
      <c r="F58" s="33" t="s">
        <v>148</v>
      </c>
      <c r="G58" s="30" t="s">
        <v>80</v>
      </c>
      <c r="H58" s="34" t="s">
        <v>28</v>
      </c>
      <c r="I58" s="34">
        <v>4</v>
      </c>
      <c r="J58" s="34" t="s">
        <v>28</v>
      </c>
      <c r="K58" s="34">
        <v>7</v>
      </c>
      <c r="L58" s="42"/>
      <c r="M58" s="42"/>
      <c r="N58" s="42"/>
      <c r="O58" s="107"/>
      <c r="P58" s="36">
        <v>8</v>
      </c>
      <c r="Q58" s="37">
        <f t="shared" si="5"/>
        <v>7.1</v>
      </c>
      <c r="R58" s="38" t="str">
        <f t="shared" si="6"/>
        <v>B</v>
      </c>
      <c r="S58" s="39" t="str">
        <f t="shared" si="7"/>
        <v>Khá</v>
      </c>
      <c r="T58" s="40" t="str">
        <f t="shared" si="8"/>
        <v/>
      </c>
      <c r="U58" s="41" t="s">
        <v>1799</v>
      </c>
      <c r="V58" s="3"/>
      <c r="W58" s="28"/>
      <c r="X58" s="79" t="str">
        <f t="shared" si="9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467</v>
      </c>
      <c r="D59" s="31" t="s">
        <v>306</v>
      </c>
      <c r="E59" s="32" t="s">
        <v>225</v>
      </c>
      <c r="F59" s="33" t="s">
        <v>468</v>
      </c>
      <c r="G59" s="30" t="s">
        <v>469</v>
      </c>
      <c r="H59" s="34" t="s">
        <v>28</v>
      </c>
      <c r="I59" s="34">
        <v>8</v>
      </c>
      <c r="J59" s="34" t="s">
        <v>28</v>
      </c>
      <c r="K59" s="34">
        <v>6.5</v>
      </c>
      <c r="L59" s="42"/>
      <c r="M59" s="42"/>
      <c r="N59" s="42"/>
      <c r="O59" s="107"/>
      <c r="P59" s="36">
        <v>5.5</v>
      </c>
      <c r="Q59" s="37">
        <f t="shared" si="5"/>
        <v>6.1</v>
      </c>
      <c r="R59" s="38" t="str">
        <f t="shared" si="6"/>
        <v>C</v>
      </c>
      <c r="S59" s="39" t="str">
        <f t="shared" si="7"/>
        <v>Trung bình</v>
      </c>
      <c r="T59" s="40" t="str">
        <f t="shared" si="8"/>
        <v/>
      </c>
      <c r="U59" s="41" t="s">
        <v>1799</v>
      </c>
      <c r="V59" s="3"/>
      <c r="W59" s="28"/>
      <c r="X59" s="79" t="str">
        <f t="shared" si="9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470</v>
      </c>
      <c r="D60" s="31" t="s">
        <v>471</v>
      </c>
      <c r="E60" s="32" t="s">
        <v>472</v>
      </c>
      <c r="F60" s="33" t="s">
        <v>473</v>
      </c>
      <c r="G60" s="30" t="s">
        <v>63</v>
      </c>
      <c r="H60" s="34" t="s">
        <v>28</v>
      </c>
      <c r="I60" s="34">
        <v>8</v>
      </c>
      <c r="J60" s="34" t="s">
        <v>28</v>
      </c>
      <c r="K60" s="34">
        <v>7</v>
      </c>
      <c r="L60" s="42"/>
      <c r="M60" s="42"/>
      <c r="N60" s="42"/>
      <c r="O60" s="107"/>
      <c r="P60" s="36" t="s">
        <v>2324</v>
      </c>
      <c r="Q60" s="37">
        <f t="shared" si="5"/>
        <v>2.2999999999999998</v>
      </c>
      <c r="R60" s="38" t="str">
        <f t="shared" si="6"/>
        <v>F</v>
      </c>
      <c r="S60" s="39" t="str">
        <f t="shared" si="7"/>
        <v>Kém</v>
      </c>
      <c r="T60" s="40" t="s">
        <v>2325</v>
      </c>
      <c r="U60" s="41" t="s">
        <v>1799</v>
      </c>
      <c r="V60" s="3"/>
      <c r="W60" s="28"/>
      <c r="X60" s="79" t="str">
        <f t="shared" si="9"/>
        <v>Học lại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474</v>
      </c>
      <c r="D61" s="31" t="s">
        <v>475</v>
      </c>
      <c r="E61" s="32" t="s">
        <v>476</v>
      </c>
      <c r="F61" s="33" t="s">
        <v>477</v>
      </c>
      <c r="G61" s="30" t="s">
        <v>153</v>
      </c>
      <c r="H61" s="34" t="s">
        <v>28</v>
      </c>
      <c r="I61" s="34">
        <v>4</v>
      </c>
      <c r="J61" s="34" t="s">
        <v>28</v>
      </c>
      <c r="K61" s="34">
        <v>7</v>
      </c>
      <c r="L61" s="42"/>
      <c r="M61" s="42"/>
      <c r="N61" s="42"/>
      <c r="O61" s="107"/>
      <c r="P61" s="36">
        <v>7</v>
      </c>
      <c r="Q61" s="37">
        <f t="shared" si="5"/>
        <v>6.4</v>
      </c>
      <c r="R61" s="38" t="str">
        <f t="shared" si="6"/>
        <v>C</v>
      </c>
      <c r="S61" s="39" t="str">
        <f t="shared" si="7"/>
        <v>Trung bình</v>
      </c>
      <c r="T61" s="40" t="str">
        <f>+IF(OR($H61=0,$I61=0,$J61=0,$K61=0),"Không đủ ĐKDT","")</f>
        <v/>
      </c>
      <c r="U61" s="41" t="s">
        <v>1799</v>
      </c>
      <c r="V61" s="3"/>
      <c r="W61" s="28"/>
      <c r="X61" s="79" t="str">
        <f t="shared" si="9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478</v>
      </c>
      <c r="D62" s="31" t="s">
        <v>193</v>
      </c>
      <c r="E62" s="32" t="s">
        <v>251</v>
      </c>
      <c r="F62" s="33" t="s">
        <v>479</v>
      </c>
      <c r="G62" s="30" t="s">
        <v>59</v>
      </c>
      <c r="H62" s="34" t="s">
        <v>28</v>
      </c>
      <c r="I62" s="34">
        <v>7</v>
      </c>
      <c r="J62" s="34" t="s">
        <v>28</v>
      </c>
      <c r="K62" s="34">
        <v>9</v>
      </c>
      <c r="L62" s="42"/>
      <c r="M62" s="42"/>
      <c r="N62" s="42"/>
      <c r="O62" s="107"/>
      <c r="P62" s="36">
        <v>7.5</v>
      </c>
      <c r="Q62" s="37">
        <f t="shared" si="5"/>
        <v>7.6</v>
      </c>
      <c r="R62" s="38" t="str">
        <f t="shared" si="6"/>
        <v>B</v>
      </c>
      <c r="S62" s="39" t="str">
        <f t="shared" si="7"/>
        <v>Khá</v>
      </c>
      <c r="T62" s="40" t="str">
        <f>+IF(OR($H62=0,$I62=0,$J62=0,$K62=0),"Không đủ ĐKDT","")</f>
        <v/>
      </c>
      <c r="U62" s="41" t="s">
        <v>1799</v>
      </c>
      <c r="V62" s="3"/>
      <c r="W62" s="28"/>
      <c r="X62" s="79" t="str">
        <f t="shared" si="9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480</v>
      </c>
      <c r="D63" s="31" t="s">
        <v>481</v>
      </c>
      <c r="E63" s="32" t="s">
        <v>251</v>
      </c>
      <c r="F63" s="33" t="s">
        <v>482</v>
      </c>
      <c r="G63" s="30" t="s">
        <v>80</v>
      </c>
      <c r="H63" s="34" t="s">
        <v>28</v>
      </c>
      <c r="I63" s="34">
        <v>7.5</v>
      </c>
      <c r="J63" s="34" t="s">
        <v>28</v>
      </c>
      <c r="K63" s="34">
        <v>5</v>
      </c>
      <c r="L63" s="42"/>
      <c r="M63" s="42"/>
      <c r="N63" s="42"/>
      <c r="O63" s="107"/>
      <c r="P63" s="36">
        <v>5.5</v>
      </c>
      <c r="Q63" s="37">
        <f t="shared" si="5"/>
        <v>5.9</v>
      </c>
      <c r="R63" s="38" t="str">
        <f t="shared" si="6"/>
        <v>C</v>
      </c>
      <c r="S63" s="39" t="str">
        <f t="shared" si="7"/>
        <v>Trung bình</v>
      </c>
      <c r="T63" s="40" t="str">
        <f>+IF(OR($H63=0,$I63=0,$J63=0,$K63=0),"Không đủ ĐKDT","")</f>
        <v/>
      </c>
      <c r="U63" s="41" t="s">
        <v>1799</v>
      </c>
      <c r="V63" s="3"/>
      <c r="W63" s="28"/>
      <c r="X63" s="79" t="str">
        <f t="shared" si="9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483</v>
      </c>
      <c r="D64" s="31" t="s">
        <v>484</v>
      </c>
      <c r="E64" s="32" t="s">
        <v>251</v>
      </c>
      <c r="F64" s="33" t="s">
        <v>187</v>
      </c>
      <c r="G64" s="30" t="s">
        <v>72</v>
      </c>
      <c r="H64" s="34" t="s">
        <v>28</v>
      </c>
      <c r="I64" s="34">
        <v>0</v>
      </c>
      <c r="J64" s="34" t="s">
        <v>28</v>
      </c>
      <c r="K64" s="34">
        <v>0</v>
      </c>
      <c r="L64" s="42"/>
      <c r="M64" s="42"/>
      <c r="N64" s="42"/>
      <c r="O64" s="107"/>
      <c r="P64" s="36" t="s">
        <v>2326</v>
      </c>
      <c r="Q64" s="37">
        <f t="shared" si="5"/>
        <v>0</v>
      </c>
      <c r="R64" s="38" t="str">
        <f t="shared" si="6"/>
        <v>F</v>
      </c>
      <c r="S64" s="39" t="str">
        <f t="shared" si="7"/>
        <v>Kém</v>
      </c>
      <c r="T64" s="40" t="str">
        <f>+IF(OR($H64=0,$I64=0,$J64=0,$K64=0),"Không đủ ĐKDT","")</f>
        <v>Không đủ ĐKDT</v>
      </c>
      <c r="U64" s="41" t="s">
        <v>1799</v>
      </c>
      <c r="V64" s="3"/>
      <c r="W64" s="28"/>
      <c r="X64" s="79" t="str">
        <f t="shared" si="9"/>
        <v>Học lại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2:39" ht="30" customHeight="1">
      <c r="B65" s="29">
        <v>56</v>
      </c>
      <c r="C65" s="30" t="s">
        <v>485</v>
      </c>
      <c r="D65" s="31" t="s">
        <v>486</v>
      </c>
      <c r="E65" s="32" t="s">
        <v>487</v>
      </c>
      <c r="F65" s="33" t="s">
        <v>488</v>
      </c>
      <c r="G65" s="30" t="s">
        <v>105</v>
      </c>
      <c r="H65" s="34" t="s">
        <v>28</v>
      </c>
      <c r="I65" s="34">
        <v>5</v>
      </c>
      <c r="J65" s="34" t="s">
        <v>28</v>
      </c>
      <c r="K65" s="34">
        <v>4</v>
      </c>
      <c r="L65" s="42"/>
      <c r="M65" s="42"/>
      <c r="N65" s="42"/>
      <c r="O65" s="107"/>
      <c r="P65" s="36" t="s">
        <v>2324</v>
      </c>
      <c r="Q65" s="37">
        <f t="shared" si="5"/>
        <v>1.4</v>
      </c>
      <c r="R65" s="38" t="str">
        <f t="shared" si="6"/>
        <v>F</v>
      </c>
      <c r="S65" s="39" t="str">
        <f t="shared" si="7"/>
        <v>Kém</v>
      </c>
      <c r="T65" s="40" t="s">
        <v>2325</v>
      </c>
      <c r="U65" s="41" t="s">
        <v>1799</v>
      </c>
      <c r="V65" s="3"/>
      <c r="W65" s="28"/>
      <c r="X65" s="79" t="str">
        <f t="shared" si="9"/>
        <v>Học lại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2:39" ht="30" customHeight="1">
      <c r="B66" s="29">
        <v>57</v>
      </c>
      <c r="C66" s="30" t="s">
        <v>489</v>
      </c>
      <c r="D66" s="31" t="s">
        <v>490</v>
      </c>
      <c r="E66" s="32" t="s">
        <v>487</v>
      </c>
      <c r="F66" s="33" t="s">
        <v>491</v>
      </c>
      <c r="G66" s="30" t="s">
        <v>287</v>
      </c>
      <c r="H66" s="34" t="s">
        <v>28</v>
      </c>
      <c r="I66" s="34">
        <v>6.5</v>
      </c>
      <c r="J66" s="34" t="s">
        <v>28</v>
      </c>
      <c r="K66" s="34">
        <v>6</v>
      </c>
      <c r="L66" s="42"/>
      <c r="M66" s="42"/>
      <c r="N66" s="42"/>
      <c r="O66" s="107"/>
      <c r="P66" s="36">
        <v>7</v>
      </c>
      <c r="Q66" s="37">
        <f t="shared" si="5"/>
        <v>6.8</v>
      </c>
      <c r="R66" s="38" t="str">
        <f t="shared" si="6"/>
        <v>C+</v>
      </c>
      <c r="S66" s="39" t="str">
        <f t="shared" si="7"/>
        <v>Trung bình</v>
      </c>
      <c r="T66" s="40" t="str">
        <f t="shared" ref="T66:T78" si="10">+IF(OR($H66=0,$I66=0,$J66=0,$K66=0),"Không đủ ĐKDT","")</f>
        <v/>
      </c>
      <c r="U66" s="41" t="s">
        <v>1799</v>
      </c>
      <c r="V66" s="3"/>
      <c r="W66" s="28"/>
      <c r="X66" s="79" t="str">
        <f t="shared" si="9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2:39" ht="30" customHeight="1">
      <c r="B67" s="29">
        <v>58</v>
      </c>
      <c r="C67" s="30" t="s">
        <v>492</v>
      </c>
      <c r="D67" s="31" t="s">
        <v>493</v>
      </c>
      <c r="E67" s="32" t="s">
        <v>494</v>
      </c>
      <c r="F67" s="33" t="s">
        <v>495</v>
      </c>
      <c r="G67" s="30" t="s">
        <v>55</v>
      </c>
      <c r="H67" s="34" t="s">
        <v>28</v>
      </c>
      <c r="I67" s="34">
        <v>6</v>
      </c>
      <c r="J67" s="34" t="s">
        <v>28</v>
      </c>
      <c r="K67" s="34">
        <v>10</v>
      </c>
      <c r="L67" s="42"/>
      <c r="M67" s="42"/>
      <c r="N67" s="42"/>
      <c r="O67" s="107"/>
      <c r="P67" s="36">
        <v>4</v>
      </c>
      <c r="Q67" s="37">
        <f t="shared" si="5"/>
        <v>5</v>
      </c>
      <c r="R67" s="38" t="str">
        <f t="shared" si="6"/>
        <v>D+</v>
      </c>
      <c r="S67" s="39" t="str">
        <f t="shared" si="7"/>
        <v>Trung bình yếu</v>
      </c>
      <c r="T67" s="40" t="str">
        <f t="shared" si="10"/>
        <v/>
      </c>
      <c r="U67" s="41" t="s">
        <v>1799</v>
      </c>
      <c r="V67" s="3"/>
      <c r="W67" s="28"/>
      <c r="X67" s="79" t="str">
        <f t="shared" si="9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2:39" ht="30" customHeight="1">
      <c r="B68" s="29">
        <v>59</v>
      </c>
      <c r="C68" s="30" t="s">
        <v>496</v>
      </c>
      <c r="D68" s="31" t="s">
        <v>497</v>
      </c>
      <c r="E68" s="32" t="s">
        <v>494</v>
      </c>
      <c r="F68" s="33" t="s">
        <v>498</v>
      </c>
      <c r="G68" s="30" t="s">
        <v>499</v>
      </c>
      <c r="H68" s="34" t="s">
        <v>28</v>
      </c>
      <c r="I68" s="34">
        <v>7</v>
      </c>
      <c r="J68" s="34" t="s">
        <v>28</v>
      </c>
      <c r="K68" s="34">
        <v>7</v>
      </c>
      <c r="L68" s="42"/>
      <c r="M68" s="42"/>
      <c r="N68" s="42"/>
      <c r="O68" s="107"/>
      <c r="P68" s="36">
        <v>1.5</v>
      </c>
      <c r="Q68" s="37">
        <f t="shared" si="5"/>
        <v>3.2</v>
      </c>
      <c r="R68" s="38" t="str">
        <f t="shared" si="6"/>
        <v>F</v>
      </c>
      <c r="S68" s="39" t="str">
        <f t="shared" si="7"/>
        <v>Kém</v>
      </c>
      <c r="T68" s="40" t="str">
        <f t="shared" si="10"/>
        <v/>
      </c>
      <c r="U68" s="41" t="s">
        <v>1799</v>
      </c>
      <c r="V68" s="3"/>
      <c r="W68" s="28"/>
      <c r="X68" s="79" t="str">
        <f t="shared" si="9"/>
        <v>Học lại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2:39" ht="30" customHeight="1">
      <c r="B69" s="29">
        <v>60</v>
      </c>
      <c r="C69" s="30" t="s">
        <v>500</v>
      </c>
      <c r="D69" s="31" t="s">
        <v>126</v>
      </c>
      <c r="E69" s="32" t="s">
        <v>501</v>
      </c>
      <c r="F69" s="33" t="s">
        <v>328</v>
      </c>
      <c r="G69" s="30" t="s">
        <v>272</v>
      </c>
      <c r="H69" s="34" t="s">
        <v>28</v>
      </c>
      <c r="I69" s="34">
        <v>9</v>
      </c>
      <c r="J69" s="34" t="s">
        <v>28</v>
      </c>
      <c r="K69" s="34">
        <v>7</v>
      </c>
      <c r="L69" s="42"/>
      <c r="M69" s="42"/>
      <c r="N69" s="42"/>
      <c r="O69" s="107"/>
      <c r="P69" s="36">
        <v>6</v>
      </c>
      <c r="Q69" s="37">
        <f t="shared" si="5"/>
        <v>6.7</v>
      </c>
      <c r="R69" s="38" t="str">
        <f t="shared" si="6"/>
        <v>C+</v>
      </c>
      <c r="S69" s="39" t="str">
        <f t="shared" si="7"/>
        <v>Trung bình</v>
      </c>
      <c r="T69" s="40" t="str">
        <f t="shared" si="10"/>
        <v/>
      </c>
      <c r="U69" s="41" t="s">
        <v>1799</v>
      </c>
      <c r="V69" s="3"/>
      <c r="W69" s="28"/>
      <c r="X69" s="79" t="str">
        <f t="shared" si="9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2:39" ht="30" customHeight="1">
      <c r="B70" s="29">
        <v>61</v>
      </c>
      <c r="C70" s="30" t="s">
        <v>502</v>
      </c>
      <c r="D70" s="31" t="s">
        <v>159</v>
      </c>
      <c r="E70" s="32" t="s">
        <v>279</v>
      </c>
      <c r="F70" s="33" t="s">
        <v>503</v>
      </c>
      <c r="G70" s="30" t="s">
        <v>153</v>
      </c>
      <c r="H70" s="34" t="s">
        <v>28</v>
      </c>
      <c r="I70" s="34">
        <v>5</v>
      </c>
      <c r="J70" s="34" t="s">
        <v>28</v>
      </c>
      <c r="K70" s="34">
        <v>6</v>
      </c>
      <c r="L70" s="42"/>
      <c r="M70" s="42"/>
      <c r="N70" s="42"/>
      <c r="O70" s="107"/>
      <c r="P70" s="36">
        <v>2.5</v>
      </c>
      <c r="Q70" s="37">
        <f t="shared" si="5"/>
        <v>3.4</v>
      </c>
      <c r="R70" s="38" t="str">
        <f t="shared" si="6"/>
        <v>F</v>
      </c>
      <c r="S70" s="39" t="str">
        <f t="shared" si="7"/>
        <v>Kém</v>
      </c>
      <c r="T70" s="40" t="str">
        <f t="shared" si="10"/>
        <v/>
      </c>
      <c r="U70" s="41" t="s">
        <v>1799</v>
      </c>
      <c r="V70" s="3"/>
      <c r="W70" s="28"/>
      <c r="X70" s="79" t="str">
        <f t="shared" si="9"/>
        <v>Học lại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2:39" ht="30" customHeight="1">
      <c r="B71" s="29">
        <v>62</v>
      </c>
      <c r="C71" s="30" t="s">
        <v>504</v>
      </c>
      <c r="D71" s="31" t="s">
        <v>505</v>
      </c>
      <c r="E71" s="32" t="s">
        <v>283</v>
      </c>
      <c r="F71" s="33" t="s">
        <v>506</v>
      </c>
      <c r="G71" s="30" t="s">
        <v>431</v>
      </c>
      <c r="H71" s="34" t="s">
        <v>28</v>
      </c>
      <c r="I71" s="34">
        <v>4.5</v>
      </c>
      <c r="J71" s="34" t="s">
        <v>28</v>
      </c>
      <c r="K71" s="34">
        <v>5</v>
      </c>
      <c r="L71" s="42"/>
      <c r="M71" s="42"/>
      <c r="N71" s="42"/>
      <c r="O71" s="107"/>
      <c r="P71" s="36">
        <v>5</v>
      </c>
      <c r="Q71" s="37">
        <f t="shared" si="5"/>
        <v>4.9000000000000004</v>
      </c>
      <c r="R71" s="38" t="str">
        <f t="shared" si="6"/>
        <v>D</v>
      </c>
      <c r="S71" s="39" t="str">
        <f t="shared" si="7"/>
        <v>Trung bình yếu</v>
      </c>
      <c r="T71" s="40" t="str">
        <f t="shared" si="10"/>
        <v/>
      </c>
      <c r="U71" s="41" t="s">
        <v>1799</v>
      </c>
      <c r="V71" s="3"/>
      <c r="W71" s="28"/>
      <c r="X71" s="79" t="str">
        <f t="shared" si="9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2:39" ht="30" customHeight="1">
      <c r="B72" s="29">
        <v>63</v>
      </c>
      <c r="C72" s="30" t="s">
        <v>507</v>
      </c>
      <c r="D72" s="31" t="s">
        <v>508</v>
      </c>
      <c r="E72" s="32" t="s">
        <v>290</v>
      </c>
      <c r="F72" s="33" t="s">
        <v>509</v>
      </c>
      <c r="G72" s="30" t="s">
        <v>55</v>
      </c>
      <c r="H72" s="34" t="s">
        <v>28</v>
      </c>
      <c r="I72" s="34">
        <v>10</v>
      </c>
      <c r="J72" s="34" t="s">
        <v>28</v>
      </c>
      <c r="K72" s="34">
        <v>7</v>
      </c>
      <c r="L72" s="42"/>
      <c r="M72" s="42"/>
      <c r="N72" s="42"/>
      <c r="O72" s="107"/>
      <c r="P72" s="36">
        <v>3.5</v>
      </c>
      <c r="Q72" s="37">
        <f t="shared" si="5"/>
        <v>5.2</v>
      </c>
      <c r="R72" s="38" t="str">
        <f t="shared" si="6"/>
        <v>D+</v>
      </c>
      <c r="S72" s="39" t="str">
        <f t="shared" si="7"/>
        <v>Trung bình yếu</v>
      </c>
      <c r="T72" s="40" t="str">
        <f t="shared" si="10"/>
        <v/>
      </c>
      <c r="U72" s="41" t="s">
        <v>1799</v>
      </c>
      <c r="V72" s="3"/>
      <c r="W72" s="28"/>
      <c r="X72" s="79" t="str">
        <f t="shared" si="9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2:39" ht="30" customHeight="1">
      <c r="B73" s="29">
        <v>64</v>
      </c>
      <c r="C73" s="30" t="s">
        <v>510</v>
      </c>
      <c r="D73" s="31" t="s">
        <v>228</v>
      </c>
      <c r="E73" s="32" t="s">
        <v>303</v>
      </c>
      <c r="F73" s="33" t="s">
        <v>131</v>
      </c>
      <c r="G73" s="30" t="s">
        <v>110</v>
      </c>
      <c r="H73" s="34" t="s">
        <v>28</v>
      </c>
      <c r="I73" s="34">
        <v>5</v>
      </c>
      <c r="J73" s="34" t="s">
        <v>28</v>
      </c>
      <c r="K73" s="34">
        <v>0.5</v>
      </c>
      <c r="L73" s="42"/>
      <c r="M73" s="42"/>
      <c r="N73" s="42"/>
      <c r="O73" s="107"/>
      <c r="P73" s="36">
        <v>3</v>
      </c>
      <c r="Q73" s="37">
        <f t="shared" si="5"/>
        <v>3.2</v>
      </c>
      <c r="R73" s="38" t="str">
        <f t="shared" si="6"/>
        <v>F</v>
      </c>
      <c r="S73" s="39" t="str">
        <f t="shared" si="7"/>
        <v>Kém</v>
      </c>
      <c r="T73" s="40" t="str">
        <f t="shared" si="10"/>
        <v/>
      </c>
      <c r="U73" s="41" t="s">
        <v>1799</v>
      </c>
      <c r="V73" s="3"/>
      <c r="W73" s="28"/>
      <c r="X73" s="79" t="str">
        <f t="shared" si="9"/>
        <v>Học lại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2:39" ht="30" customHeight="1">
      <c r="B74" s="29">
        <v>65</v>
      </c>
      <c r="C74" s="30" t="s">
        <v>511</v>
      </c>
      <c r="D74" s="31" t="s">
        <v>107</v>
      </c>
      <c r="E74" s="32" t="s">
        <v>512</v>
      </c>
      <c r="F74" s="33" t="s">
        <v>513</v>
      </c>
      <c r="G74" s="30" t="s">
        <v>514</v>
      </c>
      <c r="H74" s="34" t="s">
        <v>28</v>
      </c>
      <c r="I74" s="34">
        <v>5</v>
      </c>
      <c r="J74" s="34" t="s">
        <v>28</v>
      </c>
      <c r="K74" s="34">
        <v>6.5</v>
      </c>
      <c r="L74" s="42"/>
      <c r="M74" s="42"/>
      <c r="N74" s="42"/>
      <c r="O74" s="107"/>
      <c r="P74" s="36">
        <v>8.5</v>
      </c>
      <c r="Q74" s="37">
        <f t="shared" ref="Q74:Q82" si="11">ROUND(SUMPRODUCT(H74:P74,$H$9:$P$9)/100,1)</f>
        <v>7.6</v>
      </c>
      <c r="R74" s="38" t="str">
        <f t="shared" ref="R74:R82" si="12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B</v>
      </c>
      <c r="S74" s="39" t="str">
        <f t="shared" ref="S74:S82" si="13">IF($Q74&lt;4,"Kém",IF(AND($Q74&gt;=4,$Q74&lt;=5.4),"Trung bình yếu",IF(AND($Q74&gt;=5.5,$Q74&lt;=6.9),"Trung bình",IF(AND($Q74&gt;=7,$Q74&lt;=8.4),"Khá",IF(AND($Q74&gt;=8.5,$Q74&lt;=10),"Giỏi","")))))</f>
        <v>Khá</v>
      </c>
      <c r="T74" s="40" t="str">
        <f t="shared" si="10"/>
        <v/>
      </c>
      <c r="U74" s="41" t="s">
        <v>1799</v>
      </c>
      <c r="V74" s="3"/>
      <c r="W74" s="28"/>
      <c r="X74" s="79" t="str">
        <f t="shared" ref="X74:X82" si="14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2:39" ht="30" customHeight="1">
      <c r="B75" s="29">
        <v>66</v>
      </c>
      <c r="C75" s="30" t="s">
        <v>515</v>
      </c>
      <c r="D75" s="31" t="s">
        <v>516</v>
      </c>
      <c r="E75" s="32" t="s">
        <v>512</v>
      </c>
      <c r="F75" s="33" t="s">
        <v>218</v>
      </c>
      <c r="G75" s="30" t="s">
        <v>153</v>
      </c>
      <c r="H75" s="34" t="s">
        <v>28</v>
      </c>
      <c r="I75" s="34">
        <v>6.5</v>
      </c>
      <c r="J75" s="34" t="s">
        <v>28</v>
      </c>
      <c r="K75" s="34">
        <v>6.5</v>
      </c>
      <c r="L75" s="42"/>
      <c r="M75" s="42"/>
      <c r="N75" s="42"/>
      <c r="O75" s="107"/>
      <c r="P75" s="36">
        <v>2</v>
      </c>
      <c r="Q75" s="37">
        <f t="shared" si="11"/>
        <v>3.4</v>
      </c>
      <c r="R75" s="38" t="str">
        <f t="shared" si="12"/>
        <v>F</v>
      </c>
      <c r="S75" s="39" t="str">
        <f t="shared" si="13"/>
        <v>Kém</v>
      </c>
      <c r="T75" s="40" t="str">
        <f t="shared" si="10"/>
        <v/>
      </c>
      <c r="U75" s="41" t="s">
        <v>1799</v>
      </c>
      <c r="V75" s="3"/>
      <c r="W75" s="28"/>
      <c r="X75" s="79" t="str">
        <f t="shared" si="14"/>
        <v>Học lại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2:39" ht="30" customHeight="1">
      <c r="B76" s="29">
        <v>67</v>
      </c>
      <c r="C76" s="30" t="s">
        <v>517</v>
      </c>
      <c r="D76" s="31" t="s">
        <v>197</v>
      </c>
      <c r="E76" s="32" t="s">
        <v>512</v>
      </c>
      <c r="F76" s="33" t="s">
        <v>518</v>
      </c>
      <c r="G76" s="30" t="s">
        <v>105</v>
      </c>
      <c r="H76" s="34" t="s">
        <v>28</v>
      </c>
      <c r="I76" s="34">
        <v>6.5</v>
      </c>
      <c r="J76" s="34" t="s">
        <v>28</v>
      </c>
      <c r="K76" s="34">
        <v>7</v>
      </c>
      <c r="L76" s="42"/>
      <c r="M76" s="42"/>
      <c r="N76" s="42"/>
      <c r="O76" s="107"/>
      <c r="P76" s="36">
        <v>5.5</v>
      </c>
      <c r="Q76" s="37">
        <f t="shared" si="11"/>
        <v>5.9</v>
      </c>
      <c r="R76" s="38" t="str">
        <f t="shared" si="12"/>
        <v>C</v>
      </c>
      <c r="S76" s="39" t="str">
        <f t="shared" si="13"/>
        <v>Trung bình</v>
      </c>
      <c r="T76" s="40" t="str">
        <f t="shared" si="10"/>
        <v/>
      </c>
      <c r="U76" s="41" t="s">
        <v>1799</v>
      </c>
      <c r="V76" s="3"/>
      <c r="W76" s="28"/>
      <c r="X76" s="79" t="str">
        <f t="shared" si="14"/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2:39" ht="30" customHeight="1">
      <c r="B77" s="29">
        <v>68</v>
      </c>
      <c r="C77" s="30" t="s">
        <v>519</v>
      </c>
      <c r="D77" s="31" t="s">
        <v>520</v>
      </c>
      <c r="E77" s="32" t="s">
        <v>521</v>
      </c>
      <c r="F77" s="33" t="s">
        <v>314</v>
      </c>
      <c r="G77" s="30" t="s">
        <v>262</v>
      </c>
      <c r="H77" s="34" t="s">
        <v>28</v>
      </c>
      <c r="I77" s="34">
        <v>6.5</v>
      </c>
      <c r="J77" s="34" t="s">
        <v>28</v>
      </c>
      <c r="K77" s="34">
        <v>7</v>
      </c>
      <c r="L77" s="42"/>
      <c r="M77" s="42"/>
      <c r="N77" s="42"/>
      <c r="O77" s="107"/>
      <c r="P77" s="36">
        <v>5.5</v>
      </c>
      <c r="Q77" s="37">
        <f t="shared" si="11"/>
        <v>5.9</v>
      </c>
      <c r="R77" s="38" t="str">
        <f t="shared" si="12"/>
        <v>C</v>
      </c>
      <c r="S77" s="39" t="str">
        <f t="shared" si="13"/>
        <v>Trung bình</v>
      </c>
      <c r="T77" s="40" t="str">
        <f t="shared" si="10"/>
        <v/>
      </c>
      <c r="U77" s="41" t="s">
        <v>1799</v>
      </c>
      <c r="V77" s="3"/>
      <c r="W77" s="28"/>
      <c r="X77" s="79" t="str">
        <f t="shared" si="14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2:39" ht="30" customHeight="1">
      <c r="B78" s="29">
        <v>69</v>
      </c>
      <c r="C78" s="30" t="s">
        <v>522</v>
      </c>
      <c r="D78" s="31" t="s">
        <v>246</v>
      </c>
      <c r="E78" s="32" t="s">
        <v>521</v>
      </c>
      <c r="F78" s="33" t="s">
        <v>459</v>
      </c>
      <c r="G78" s="30" t="s">
        <v>153</v>
      </c>
      <c r="H78" s="34" t="s">
        <v>28</v>
      </c>
      <c r="I78" s="34">
        <v>4</v>
      </c>
      <c r="J78" s="34" t="s">
        <v>28</v>
      </c>
      <c r="K78" s="34">
        <v>6</v>
      </c>
      <c r="L78" s="42"/>
      <c r="M78" s="42"/>
      <c r="N78" s="42"/>
      <c r="O78" s="107"/>
      <c r="P78" s="36">
        <v>1.5</v>
      </c>
      <c r="Q78" s="37">
        <f t="shared" si="11"/>
        <v>2.5</v>
      </c>
      <c r="R78" s="38" t="str">
        <f t="shared" si="12"/>
        <v>F</v>
      </c>
      <c r="S78" s="39" t="str">
        <f t="shared" si="13"/>
        <v>Kém</v>
      </c>
      <c r="T78" s="40" t="str">
        <f t="shared" si="10"/>
        <v/>
      </c>
      <c r="U78" s="41" t="s">
        <v>1799</v>
      </c>
      <c r="V78" s="3"/>
      <c r="W78" s="28"/>
      <c r="X78" s="79" t="str">
        <f t="shared" si="14"/>
        <v>Học lại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2:39" ht="30" customHeight="1">
      <c r="B79" s="29">
        <v>70</v>
      </c>
      <c r="C79" s="30" t="s">
        <v>523</v>
      </c>
      <c r="D79" s="31" t="s">
        <v>524</v>
      </c>
      <c r="E79" s="32" t="s">
        <v>521</v>
      </c>
      <c r="F79" s="33" t="s">
        <v>525</v>
      </c>
      <c r="G79" s="30" t="s">
        <v>526</v>
      </c>
      <c r="H79" s="34" t="s">
        <v>28</v>
      </c>
      <c r="I79" s="34">
        <v>4</v>
      </c>
      <c r="J79" s="34" t="s">
        <v>28</v>
      </c>
      <c r="K79" s="34">
        <v>0.5</v>
      </c>
      <c r="L79" s="42"/>
      <c r="M79" s="42"/>
      <c r="N79" s="42"/>
      <c r="O79" s="107"/>
      <c r="P79" s="36" t="s">
        <v>2324</v>
      </c>
      <c r="Q79" s="37">
        <f t="shared" si="11"/>
        <v>0.9</v>
      </c>
      <c r="R79" s="38" t="str">
        <f t="shared" si="12"/>
        <v>F</v>
      </c>
      <c r="S79" s="39" t="str">
        <f t="shared" si="13"/>
        <v>Kém</v>
      </c>
      <c r="T79" s="40" t="s">
        <v>2325</v>
      </c>
      <c r="U79" s="41" t="s">
        <v>1799</v>
      </c>
      <c r="V79" s="3"/>
      <c r="W79" s="28"/>
      <c r="X79" s="79" t="str">
        <f t="shared" si="14"/>
        <v>Học lại</v>
      </c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</row>
    <row r="80" spans="2:39" ht="30" customHeight="1">
      <c r="B80" s="29">
        <v>71</v>
      </c>
      <c r="C80" s="30" t="s">
        <v>527</v>
      </c>
      <c r="D80" s="31" t="s">
        <v>330</v>
      </c>
      <c r="E80" s="32" t="s">
        <v>528</v>
      </c>
      <c r="F80" s="33" t="s">
        <v>268</v>
      </c>
      <c r="G80" s="30" t="s">
        <v>153</v>
      </c>
      <c r="H80" s="34" t="s">
        <v>28</v>
      </c>
      <c r="I80" s="34">
        <v>7.5</v>
      </c>
      <c r="J80" s="34" t="s">
        <v>28</v>
      </c>
      <c r="K80" s="34">
        <v>9</v>
      </c>
      <c r="L80" s="42"/>
      <c r="M80" s="42"/>
      <c r="N80" s="42"/>
      <c r="O80" s="107"/>
      <c r="P80" s="36">
        <v>4</v>
      </c>
      <c r="Q80" s="37">
        <f t="shared" si="11"/>
        <v>5.2</v>
      </c>
      <c r="R80" s="38" t="str">
        <f t="shared" si="12"/>
        <v>D+</v>
      </c>
      <c r="S80" s="39" t="str">
        <f t="shared" si="13"/>
        <v>Trung bình yếu</v>
      </c>
      <c r="T80" s="40" t="str">
        <f>+IF(OR($H80=0,$I80=0,$J80=0,$K80=0),"Không đủ ĐKDT","")</f>
        <v/>
      </c>
      <c r="U80" s="41" t="s">
        <v>1799</v>
      </c>
      <c r="V80" s="3"/>
      <c r="W80" s="28"/>
      <c r="X80" s="79" t="str">
        <f t="shared" si="14"/>
        <v>Đạt</v>
      </c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</row>
    <row r="81" spans="1:39" ht="30" customHeight="1">
      <c r="B81" s="29">
        <v>72</v>
      </c>
      <c r="C81" s="30" t="s">
        <v>529</v>
      </c>
      <c r="D81" s="31" t="s">
        <v>524</v>
      </c>
      <c r="E81" s="32" t="s">
        <v>310</v>
      </c>
      <c r="F81" s="33" t="s">
        <v>530</v>
      </c>
      <c r="G81" s="30" t="s">
        <v>514</v>
      </c>
      <c r="H81" s="34" t="s">
        <v>28</v>
      </c>
      <c r="I81" s="34">
        <v>6.5</v>
      </c>
      <c r="J81" s="34" t="s">
        <v>28</v>
      </c>
      <c r="K81" s="34">
        <v>6.5</v>
      </c>
      <c r="L81" s="42"/>
      <c r="M81" s="42"/>
      <c r="N81" s="42"/>
      <c r="O81" s="107"/>
      <c r="P81" s="36">
        <v>7</v>
      </c>
      <c r="Q81" s="37">
        <f t="shared" si="11"/>
        <v>6.9</v>
      </c>
      <c r="R81" s="38" t="str">
        <f t="shared" si="12"/>
        <v>C+</v>
      </c>
      <c r="S81" s="39" t="str">
        <f t="shared" si="13"/>
        <v>Trung bình</v>
      </c>
      <c r="T81" s="40" t="str">
        <f>+IF(OR($H81=0,$I81=0,$J81=0,$K81=0),"Không đủ ĐKDT","")</f>
        <v/>
      </c>
      <c r="U81" s="41" t="s">
        <v>1799</v>
      </c>
      <c r="V81" s="3"/>
      <c r="W81" s="28"/>
      <c r="X81" s="79" t="str">
        <f t="shared" si="14"/>
        <v>Đạt</v>
      </c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</row>
    <row r="82" spans="1:39" ht="30" customHeight="1">
      <c r="B82" s="29">
        <v>73</v>
      </c>
      <c r="C82" s="30" t="s">
        <v>531</v>
      </c>
      <c r="D82" s="31" t="s">
        <v>174</v>
      </c>
      <c r="E82" s="32" t="s">
        <v>532</v>
      </c>
      <c r="F82" s="33" t="s">
        <v>533</v>
      </c>
      <c r="G82" s="30" t="s">
        <v>262</v>
      </c>
      <c r="H82" s="34" t="s">
        <v>28</v>
      </c>
      <c r="I82" s="34">
        <v>10</v>
      </c>
      <c r="J82" s="34" t="s">
        <v>28</v>
      </c>
      <c r="K82" s="34">
        <v>10</v>
      </c>
      <c r="L82" s="42"/>
      <c r="M82" s="42"/>
      <c r="N82" s="42"/>
      <c r="O82" s="107"/>
      <c r="P82" s="36">
        <v>8</v>
      </c>
      <c r="Q82" s="37">
        <f t="shared" si="11"/>
        <v>8.6</v>
      </c>
      <c r="R82" s="38" t="str">
        <f t="shared" si="12"/>
        <v>A</v>
      </c>
      <c r="S82" s="39" t="str">
        <f t="shared" si="13"/>
        <v>Giỏi</v>
      </c>
      <c r="T82" s="40" t="str">
        <f>+IF(OR($H82=0,$I82=0,$J82=0,$K82=0),"Không đủ ĐKDT","")</f>
        <v/>
      </c>
      <c r="U82" s="41" t="s">
        <v>1799</v>
      </c>
      <c r="V82" s="3"/>
      <c r="W82" s="28"/>
      <c r="X82" s="79" t="str">
        <f t="shared" si="14"/>
        <v>Đạt</v>
      </c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</row>
    <row r="83" spans="1:39" ht="9" customHeight="1">
      <c r="A83" s="2"/>
      <c r="B83" s="43"/>
      <c r="C83" s="44"/>
      <c r="D83" s="44"/>
      <c r="E83" s="45"/>
      <c r="F83" s="45"/>
      <c r="G83" s="45"/>
      <c r="H83" s="46"/>
      <c r="I83" s="47"/>
      <c r="J83" s="47"/>
      <c r="K83" s="48"/>
      <c r="L83" s="48"/>
      <c r="M83" s="48"/>
      <c r="N83" s="48"/>
      <c r="O83" s="108"/>
      <c r="P83" s="48"/>
      <c r="Q83" s="48"/>
      <c r="R83" s="48"/>
      <c r="S83" s="48"/>
      <c r="T83" s="48"/>
      <c r="U83" s="48"/>
      <c r="V83" s="3"/>
    </row>
    <row r="84" spans="1:39">
      <c r="A84" s="2"/>
      <c r="B84" s="160" t="s">
        <v>29</v>
      </c>
      <c r="C84" s="160"/>
      <c r="D84" s="44"/>
      <c r="E84" s="45"/>
      <c r="F84" s="45"/>
      <c r="G84" s="45"/>
      <c r="H84" s="46"/>
      <c r="I84" s="47"/>
      <c r="J84" s="47"/>
      <c r="K84" s="48"/>
      <c r="L84" s="48"/>
      <c r="M84" s="48"/>
      <c r="N84" s="48"/>
      <c r="O84" s="108"/>
      <c r="P84" s="48"/>
      <c r="Q84" s="48"/>
      <c r="R84" s="48"/>
      <c r="S84" s="48"/>
      <c r="T84" s="48"/>
      <c r="U84" s="48"/>
      <c r="V84" s="3"/>
    </row>
    <row r="85" spans="1:39" ht="16.5" customHeight="1">
      <c r="A85" s="2"/>
      <c r="B85" s="49" t="s">
        <v>30</v>
      </c>
      <c r="C85" s="49"/>
      <c r="D85" s="50">
        <f>+$AA$8</f>
        <v>73</v>
      </c>
      <c r="E85" s="51" t="s">
        <v>31</v>
      </c>
      <c r="F85" s="148" t="s">
        <v>32</v>
      </c>
      <c r="G85" s="148"/>
      <c r="H85" s="148"/>
      <c r="I85" s="148"/>
      <c r="J85" s="148"/>
      <c r="K85" s="148"/>
      <c r="L85" s="148"/>
      <c r="M85" s="148"/>
      <c r="N85" s="148"/>
      <c r="O85" s="148"/>
      <c r="P85" s="52">
        <f>$AA$8 -COUNTIF($T$9:$T$272,"Vắng") -COUNTIF($T$9:$T$272,"Vắng có phép") - COUNTIF($T$9:$T$272,"Đình chỉ thi") - COUNTIF($T$9:$T$272,"Không đủ ĐKDT")</f>
        <v>66</v>
      </c>
      <c r="Q85" s="52"/>
      <c r="R85" s="52"/>
      <c r="S85" s="53"/>
      <c r="T85" s="54" t="s">
        <v>31</v>
      </c>
      <c r="U85" s="53"/>
      <c r="V85" s="3"/>
    </row>
    <row r="86" spans="1:39" ht="16.5" customHeight="1">
      <c r="A86" s="2"/>
      <c r="B86" s="49" t="s">
        <v>33</v>
      </c>
      <c r="C86" s="49"/>
      <c r="D86" s="50">
        <f>+$AL$8</f>
        <v>49</v>
      </c>
      <c r="E86" s="51" t="s">
        <v>31</v>
      </c>
      <c r="F86" s="148" t="s">
        <v>34</v>
      </c>
      <c r="G86" s="148"/>
      <c r="H86" s="148"/>
      <c r="I86" s="148"/>
      <c r="J86" s="148"/>
      <c r="K86" s="148"/>
      <c r="L86" s="148"/>
      <c r="M86" s="148"/>
      <c r="N86" s="148"/>
      <c r="O86" s="148"/>
      <c r="P86" s="55">
        <f>COUNTIF($T$9:$T$148,"Vắng")</f>
        <v>3</v>
      </c>
      <c r="Q86" s="55"/>
      <c r="R86" s="55"/>
      <c r="S86" s="56"/>
      <c r="T86" s="54" t="s">
        <v>31</v>
      </c>
      <c r="U86" s="56"/>
      <c r="V86" s="3"/>
    </row>
    <row r="87" spans="1:39" ht="16.5" customHeight="1">
      <c r="A87" s="2"/>
      <c r="B87" s="49" t="s">
        <v>42</v>
      </c>
      <c r="C87" s="49"/>
      <c r="D87" s="65">
        <f>COUNTIF(X10:X82,"Học lại")</f>
        <v>24</v>
      </c>
      <c r="E87" s="51" t="s">
        <v>31</v>
      </c>
      <c r="F87" s="148" t="s">
        <v>43</v>
      </c>
      <c r="G87" s="148"/>
      <c r="H87" s="148"/>
      <c r="I87" s="148"/>
      <c r="J87" s="148"/>
      <c r="K87" s="148"/>
      <c r="L87" s="148"/>
      <c r="M87" s="148"/>
      <c r="N87" s="148"/>
      <c r="O87" s="148"/>
      <c r="P87" s="52">
        <f>COUNTIF($T$9:$T$148,"Vắng có phép")</f>
        <v>0</v>
      </c>
      <c r="Q87" s="52"/>
      <c r="R87" s="52"/>
      <c r="S87" s="53"/>
      <c r="T87" s="54" t="s">
        <v>31</v>
      </c>
      <c r="U87" s="53"/>
      <c r="V87" s="3"/>
    </row>
    <row r="88" spans="1:39" ht="3" customHeight="1">
      <c r="A88" s="2"/>
      <c r="B88" s="43"/>
      <c r="C88" s="44"/>
      <c r="D88" s="44"/>
      <c r="E88" s="45"/>
      <c r="F88" s="45"/>
      <c r="G88" s="45"/>
      <c r="H88" s="46"/>
      <c r="I88" s="47"/>
      <c r="J88" s="47"/>
      <c r="K88" s="48"/>
      <c r="L88" s="48"/>
      <c r="M88" s="48"/>
      <c r="N88" s="48"/>
      <c r="O88" s="108"/>
      <c r="P88" s="48"/>
      <c r="Q88" s="48"/>
      <c r="R88" s="48"/>
      <c r="S88" s="48"/>
      <c r="T88" s="48"/>
      <c r="U88" s="48"/>
      <c r="V88" s="3"/>
    </row>
    <row r="89" spans="1:39" ht="15.75">
      <c r="B89" s="84" t="s">
        <v>44</v>
      </c>
      <c r="C89" s="84"/>
      <c r="D89" s="85">
        <f>COUNTIF(X10:X82,"Thi lại")</f>
        <v>0</v>
      </c>
      <c r="E89" s="86" t="s">
        <v>31</v>
      </c>
      <c r="F89" s="3"/>
      <c r="G89" s="3"/>
      <c r="H89" s="3"/>
      <c r="I89" s="3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  <c r="U89" s="152"/>
      <c r="V89" s="3"/>
    </row>
    <row r="90" spans="1:39" ht="24.75" customHeight="1">
      <c r="B90" s="84"/>
      <c r="C90" s="84"/>
      <c r="D90" s="85"/>
      <c r="E90" s="86"/>
      <c r="F90" s="3"/>
      <c r="G90" s="3"/>
      <c r="H90" s="3"/>
      <c r="I90" s="3"/>
      <c r="J90" s="152" t="s">
        <v>45</v>
      </c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52"/>
      <c r="V90" s="3"/>
    </row>
    <row r="91" spans="1:39" ht="15.75">
      <c r="A91" s="57"/>
      <c r="B91" s="146"/>
      <c r="C91" s="146"/>
      <c r="D91" s="146"/>
      <c r="E91" s="146"/>
      <c r="F91" s="146"/>
      <c r="G91" s="146"/>
      <c r="H91" s="146"/>
      <c r="I91" s="58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3"/>
    </row>
    <row r="92" spans="1:39" ht="4.5" customHeight="1">
      <c r="A92" s="2"/>
      <c r="B92" s="43"/>
      <c r="C92" s="59"/>
      <c r="D92" s="59"/>
      <c r="E92" s="60"/>
      <c r="F92" s="60"/>
      <c r="G92" s="60"/>
      <c r="H92" s="61"/>
      <c r="I92" s="62"/>
      <c r="J92" s="62"/>
      <c r="K92" s="3"/>
      <c r="L92" s="3"/>
      <c r="M92" s="3"/>
      <c r="N92" s="3"/>
      <c r="P92" s="3"/>
      <c r="Q92" s="3"/>
      <c r="R92" s="3"/>
      <c r="S92" s="3"/>
      <c r="T92" s="3"/>
      <c r="U92" s="3"/>
      <c r="V92" s="3"/>
    </row>
    <row r="93" spans="1:39" s="2" customFormat="1">
      <c r="B93" s="146"/>
      <c r="C93" s="146"/>
      <c r="D93" s="151"/>
      <c r="E93" s="151"/>
      <c r="F93" s="151"/>
      <c r="G93" s="151"/>
      <c r="H93" s="151"/>
      <c r="I93" s="62"/>
      <c r="J93" s="62"/>
      <c r="K93" s="48"/>
      <c r="L93" s="48"/>
      <c r="M93" s="48"/>
      <c r="N93" s="48"/>
      <c r="O93" s="108"/>
      <c r="P93" s="48"/>
      <c r="Q93" s="48"/>
      <c r="R93" s="48"/>
      <c r="S93" s="48"/>
      <c r="T93" s="48"/>
      <c r="U93" s="48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9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9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09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9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09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3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09"/>
      <c r="P98" s="3"/>
      <c r="Q98" s="3"/>
      <c r="R98" s="3"/>
      <c r="S98" s="3"/>
      <c r="T98" s="3"/>
      <c r="U98" s="3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 ht="18" customHeight="1">
      <c r="A99" s="1"/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3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 ht="4.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09"/>
      <c r="P100" s="3"/>
      <c r="Q100" s="3"/>
      <c r="R100" s="3"/>
      <c r="S100" s="3"/>
      <c r="T100" s="3"/>
      <c r="U100" s="3"/>
      <c r="V100" s="3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1" spans="1:39" s="2" customFormat="1" ht="36.7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09"/>
      <c r="P101" s="3"/>
      <c r="Q101" s="3"/>
      <c r="R101" s="3"/>
      <c r="S101" s="3"/>
      <c r="T101" s="3"/>
      <c r="U101" s="3"/>
      <c r="V101" s="3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</row>
    <row r="102" spans="1:39" s="2" customFormat="1" ht="21.75" customHeight="1">
      <c r="A102" s="1"/>
      <c r="B102" s="146"/>
      <c r="C102" s="146"/>
      <c r="D102" s="146"/>
      <c r="E102" s="146"/>
      <c r="F102" s="146"/>
      <c r="G102" s="146"/>
      <c r="H102" s="146"/>
      <c r="I102" s="58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7"/>
      <c r="U102" s="147"/>
      <c r="V102" s="3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</row>
    <row r="103" spans="1:39" s="2" customFormat="1" ht="15.75">
      <c r="A103" s="1"/>
      <c r="B103" s="43"/>
      <c r="C103" s="59"/>
      <c r="D103" s="59"/>
      <c r="E103" s="60"/>
      <c r="F103" s="60"/>
      <c r="G103" s="60"/>
      <c r="H103" s="61"/>
      <c r="I103" s="62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</row>
    <row r="104" spans="1:39" s="2" customFormat="1">
      <c r="A104" s="1"/>
      <c r="B104" s="146"/>
      <c r="C104" s="146"/>
      <c r="D104" s="151"/>
      <c r="E104" s="151"/>
      <c r="F104" s="151"/>
      <c r="G104" s="151"/>
      <c r="H104" s="151"/>
      <c r="I104" s="62"/>
      <c r="J104" s="62"/>
      <c r="K104" s="48"/>
      <c r="L104" s="48"/>
      <c r="M104" s="48"/>
      <c r="N104" s="48"/>
      <c r="O104" s="108"/>
      <c r="P104" s="48"/>
      <c r="Q104" s="48"/>
      <c r="R104" s="48"/>
      <c r="S104" s="48"/>
      <c r="T104" s="48"/>
      <c r="U104" s="48"/>
      <c r="V104" s="1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</row>
    <row r="105" spans="1:39" s="2" customFormat="1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109"/>
      <c r="P105" s="3"/>
      <c r="Q105" s="3"/>
      <c r="R105" s="3"/>
      <c r="S105" s="3"/>
      <c r="T105" s="3"/>
      <c r="U105" s="3"/>
      <c r="V105" s="1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</row>
    <row r="109" spans="1:39" ht="15.75">
      <c r="B109" s="149"/>
      <c r="C109" s="149"/>
      <c r="D109" s="149"/>
      <c r="E109" s="149"/>
      <c r="F109" s="149"/>
      <c r="G109" s="149"/>
      <c r="H109" s="149"/>
      <c r="I109" s="149"/>
      <c r="J109" s="149"/>
      <c r="K109" s="149"/>
      <c r="L109" s="149"/>
      <c r="M109" s="149"/>
      <c r="N109" s="149"/>
      <c r="O109" s="149"/>
      <c r="P109" s="149"/>
      <c r="Q109" s="149"/>
      <c r="R109" s="149"/>
      <c r="S109" s="149"/>
      <c r="T109" s="149"/>
      <c r="U109" s="149"/>
    </row>
  </sheetData>
  <sheetProtection formatCells="0" formatColumns="0" formatRows="0" insertColumns="0" insertRows="0" insertHyperlinks="0" deleteColumns="0" deleteRows="0" sort="0" autoFilter="0" pivotTables="0"/>
  <autoFilter ref="A8:AM82">
    <filterColumn colId="3" showButton="0"/>
  </autoFilter>
  <sortState ref="A10:AM82">
    <sortCondition ref="B10:B82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84:C84"/>
    <mergeCell ref="P7:P8"/>
    <mergeCell ref="Q7:Q9"/>
    <mergeCell ref="H7:H8"/>
    <mergeCell ref="I7:I8"/>
    <mergeCell ref="J7:J8"/>
    <mergeCell ref="K7:K8"/>
    <mergeCell ref="L7:L8"/>
    <mergeCell ref="M7:M8"/>
    <mergeCell ref="J103:U103"/>
    <mergeCell ref="F87:O87"/>
    <mergeCell ref="J89:U89"/>
    <mergeCell ref="J90:U90"/>
    <mergeCell ref="B91:H91"/>
    <mergeCell ref="J91:U91"/>
    <mergeCell ref="B93:C93"/>
    <mergeCell ref="D93:H93"/>
    <mergeCell ref="B99:C99"/>
    <mergeCell ref="D99:I99"/>
    <mergeCell ref="B102:H102"/>
    <mergeCell ref="J102:U102"/>
    <mergeCell ref="J99:U99"/>
    <mergeCell ref="B104:C104"/>
    <mergeCell ref="D104:H104"/>
    <mergeCell ref="B109:C109"/>
    <mergeCell ref="D109:I109"/>
    <mergeCell ref="J109:U109"/>
    <mergeCell ref="F86:O86"/>
    <mergeCell ref="O7:O8"/>
    <mergeCell ref="C7:C8"/>
    <mergeCell ref="D7:E8"/>
    <mergeCell ref="F85:O85"/>
  </mergeCells>
  <conditionalFormatting sqref="P10:P82 H10:N82">
    <cfRule type="cellIs" dxfId="47" priority="4" operator="greaterThan">
      <formula>10</formula>
    </cfRule>
  </conditionalFormatting>
  <conditionalFormatting sqref="O104:O1048576 O1:O102">
    <cfRule type="duplicateValues" dxfId="46" priority="3"/>
  </conditionalFormatting>
  <conditionalFormatting sqref="C1:C1048576">
    <cfRule type="duplicateValues" dxfId="45" priority="2"/>
  </conditionalFormatting>
  <conditionalFormatting sqref="O1">
    <cfRule type="duplicateValues" dxfId="44" priority="1"/>
  </conditionalFormatting>
  <dataValidations count="1">
    <dataValidation allowBlank="1" showInputMessage="1" showErrorMessage="1" errorTitle="Không xóa dữ liệu" error="Không xóa dữ liệu" prompt="Không xóa dữ liệu" sqref="D87 Y2:AM8 X10:X8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6"/>
  <sheetViews>
    <sheetView workbookViewId="0">
      <pane ySplit="3" topLeftCell="A99" activePane="bottomLeft" state="frozen"/>
      <selection activeCell="A6" sqref="A6:XFD6"/>
      <selection pane="bottomLeft" activeCell="A88" sqref="A88:XFD108"/>
    </sheetView>
  </sheetViews>
  <sheetFormatPr defaultColWidth="9" defaultRowHeight="30"/>
  <cols>
    <col min="1" max="1" width="0.625" style="1" customWidth="1"/>
    <col min="2" max="2" width="4" style="1" customWidth="1"/>
    <col min="3" max="3" width="11.75" style="1" customWidth="1"/>
    <col min="4" max="4" width="15.5" style="1" customWidth="1"/>
    <col min="5" max="5" width="13.25" style="1" customWidth="1"/>
    <col min="6" max="6" width="9.375" style="1" hidden="1" customWidth="1"/>
    <col min="7" max="7" width="10.875" style="1" customWidth="1"/>
    <col min="8" max="8" width="5.75" style="1" hidden="1" customWidth="1"/>
    <col min="9" max="9" width="5.5" style="1" customWidth="1"/>
    <col min="10" max="10" width="4.375" style="1" hidden="1" customWidth="1"/>
    <col min="11" max="11" width="5.25" style="1" customWidth="1"/>
    <col min="12" max="12" width="4.875" style="1" hidden="1" customWidth="1"/>
    <col min="13" max="13" width="5.25" style="1" hidden="1" customWidth="1"/>
    <col min="14" max="14" width="9" style="1" hidden="1" customWidth="1"/>
    <col min="15" max="15" width="16.5" style="109" hidden="1" customWidth="1"/>
    <col min="16" max="16" width="6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2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03"/>
      <c r="P4" s="177" t="s">
        <v>49</v>
      </c>
      <c r="Q4" s="177"/>
      <c r="R4" s="177"/>
      <c r="S4" s="177" t="s">
        <v>738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50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4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79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79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70</v>
      </c>
      <c r="AB8" s="68">
        <f>COUNTIF($T$9:$T$139,"Khiển trách")</f>
        <v>0</v>
      </c>
      <c r="AC8" s="68">
        <f>COUNTIF($T$9:$T$139,"Cảnh cáo")</f>
        <v>0</v>
      </c>
      <c r="AD8" s="68">
        <f>COUNTIF($T$9:$T$139,"Đình chỉ thi")</f>
        <v>0</v>
      </c>
      <c r="AE8" s="75">
        <f>+($AB$8+$AC$8+$AD$8)/$AA$8*100%</f>
        <v>0</v>
      </c>
      <c r="AF8" s="68">
        <f>SUM(COUNTIF($T$9:$T$137,"Vắng"),COUNTIF($T$9:$T$137,"Vắng có phép"))</f>
        <v>3</v>
      </c>
      <c r="AG8" s="76">
        <f>+$AF$8/$AA$8</f>
        <v>4.2857142857142858E-2</v>
      </c>
      <c r="AH8" s="77">
        <f>COUNTIF($X$9:$X$137,"Thi lại")</f>
        <v>0</v>
      </c>
      <c r="AI8" s="76">
        <f>+$AH$8/$AA$8</f>
        <v>0</v>
      </c>
      <c r="AJ8" s="77">
        <f>COUNTIF($X$9:$X$138,"Học lại")</f>
        <v>15</v>
      </c>
      <c r="AK8" s="76">
        <f>+$AJ$8/$AA$8</f>
        <v>0.21428571428571427</v>
      </c>
      <c r="AL8" s="68">
        <f>COUNTIF($X$10:$X$138,"Đạt")</f>
        <v>55</v>
      </c>
      <c r="AM8" s="75">
        <f>+$AL$8/$AA$8</f>
        <v>0.7857142857142857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05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534</v>
      </c>
      <c r="D10" s="19" t="s">
        <v>535</v>
      </c>
      <c r="E10" s="20" t="s">
        <v>536</v>
      </c>
      <c r="F10" s="21" t="s">
        <v>218</v>
      </c>
      <c r="G10" s="18" t="s">
        <v>72</v>
      </c>
      <c r="H10" s="22" t="s">
        <v>28</v>
      </c>
      <c r="I10" s="22">
        <v>10</v>
      </c>
      <c r="J10" s="22" t="s">
        <v>28</v>
      </c>
      <c r="K10" s="22">
        <v>10</v>
      </c>
      <c r="L10" s="23"/>
      <c r="M10" s="23"/>
      <c r="N10" s="23"/>
      <c r="O10" s="106"/>
      <c r="P10" s="24">
        <v>9</v>
      </c>
      <c r="Q10" s="25">
        <f t="shared" ref="Q10:Q41" si="0">ROUND(SUMPRODUCT(H10:P10,$H$9:$P$9)/100,1)</f>
        <v>9.3000000000000007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A+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Giỏi</v>
      </c>
      <c r="T10" s="87" t="str">
        <f t="shared" ref="T10:T17" si="3">+IF(OR($H10=0,$I10=0,$J10=0,$K10=0),"Không đủ ĐKDT","")</f>
        <v/>
      </c>
      <c r="U10" s="27" t="s">
        <v>1800</v>
      </c>
      <c r="V10" s="3"/>
      <c r="W10" s="28"/>
      <c r="X10" s="79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537</v>
      </c>
      <c r="D11" s="31" t="s">
        <v>538</v>
      </c>
      <c r="E11" s="32" t="s">
        <v>53</v>
      </c>
      <c r="F11" s="33" t="s">
        <v>539</v>
      </c>
      <c r="G11" s="30" t="s">
        <v>276</v>
      </c>
      <c r="H11" s="34" t="s">
        <v>28</v>
      </c>
      <c r="I11" s="34">
        <v>8.5</v>
      </c>
      <c r="J11" s="34" t="s">
        <v>28</v>
      </c>
      <c r="K11" s="34">
        <v>7</v>
      </c>
      <c r="L11" s="35"/>
      <c r="M11" s="35"/>
      <c r="N11" s="35"/>
      <c r="O11" s="107"/>
      <c r="P11" s="36">
        <v>9.5</v>
      </c>
      <c r="Q11" s="37">
        <f t="shared" si="0"/>
        <v>9.1</v>
      </c>
      <c r="R11" s="38" t="str">
        <f t="shared" si="1"/>
        <v>A+</v>
      </c>
      <c r="S11" s="39" t="str">
        <f t="shared" si="2"/>
        <v>Giỏi</v>
      </c>
      <c r="T11" s="40" t="str">
        <f t="shared" si="3"/>
        <v/>
      </c>
      <c r="U11" s="41" t="s">
        <v>1800</v>
      </c>
      <c r="V11" s="3"/>
      <c r="W11" s="28"/>
      <c r="X11" s="79" t="str">
        <f t="shared" si="4"/>
        <v>Đạt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540</v>
      </c>
      <c r="D12" s="31" t="s">
        <v>541</v>
      </c>
      <c r="E12" s="32" t="s">
        <v>53</v>
      </c>
      <c r="F12" s="33" t="s">
        <v>89</v>
      </c>
      <c r="G12" s="30" t="s">
        <v>113</v>
      </c>
      <c r="H12" s="34" t="s">
        <v>28</v>
      </c>
      <c r="I12" s="34">
        <v>0</v>
      </c>
      <c r="J12" s="34" t="s">
        <v>28</v>
      </c>
      <c r="K12" s="34">
        <v>0</v>
      </c>
      <c r="L12" s="42"/>
      <c r="M12" s="42"/>
      <c r="N12" s="42"/>
      <c r="O12" s="107"/>
      <c r="P12" s="36" t="s">
        <v>2326</v>
      </c>
      <c r="Q12" s="37">
        <f t="shared" si="0"/>
        <v>0</v>
      </c>
      <c r="R12" s="38" t="str">
        <f t="shared" si="1"/>
        <v>F</v>
      </c>
      <c r="S12" s="39" t="str">
        <f t="shared" si="2"/>
        <v>Kém</v>
      </c>
      <c r="T12" s="40" t="str">
        <f t="shared" si="3"/>
        <v>Không đủ ĐKDT</v>
      </c>
      <c r="U12" s="41" t="s">
        <v>1800</v>
      </c>
      <c r="V12" s="3"/>
      <c r="W12" s="28"/>
      <c r="X12" s="79" t="str">
        <f t="shared" si="4"/>
        <v>Học lại</v>
      </c>
      <c r="Y12" s="80"/>
      <c r="Z12" s="80"/>
      <c r="AA12" s="89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542</v>
      </c>
      <c r="D13" s="31" t="s">
        <v>322</v>
      </c>
      <c r="E13" s="32" t="s">
        <v>53</v>
      </c>
      <c r="F13" s="33" t="s">
        <v>543</v>
      </c>
      <c r="G13" s="30" t="s">
        <v>110</v>
      </c>
      <c r="H13" s="34" t="s">
        <v>28</v>
      </c>
      <c r="I13" s="34">
        <v>0.5</v>
      </c>
      <c r="J13" s="34" t="s">
        <v>28</v>
      </c>
      <c r="K13" s="34">
        <v>5</v>
      </c>
      <c r="L13" s="42"/>
      <c r="M13" s="42"/>
      <c r="N13" s="42"/>
      <c r="O13" s="107"/>
      <c r="P13" s="36">
        <v>5</v>
      </c>
      <c r="Q13" s="37">
        <f t="shared" si="0"/>
        <v>4.0999999999999996</v>
      </c>
      <c r="R13" s="38" t="str">
        <f t="shared" si="1"/>
        <v>D</v>
      </c>
      <c r="S13" s="39" t="str">
        <f t="shared" si="2"/>
        <v>Trung bình yếu</v>
      </c>
      <c r="T13" s="40" t="str">
        <f t="shared" si="3"/>
        <v/>
      </c>
      <c r="U13" s="41" t="s">
        <v>1800</v>
      </c>
      <c r="V13" s="3"/>
      <c r="W13" s="28"/>
      <c r="X13" s="79" t="str">
        <f t="shared" si="4"/>
        <v>Đạt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544</v>
      </c>
      <c r="D14" s="31" t="s">
        <v>409</v>
      </c>
      <c r="E14" s="32" t="s">
        <v>53</v>
      </c>
      <c r="F14" s="33" t="s">
        <v>545</v>
      </c>
      <c r="G14" s="30" t="s">
        <v>90</v>
      </c>
      <c r="H14" s="34" t="s">
        <v>28</v>
      </c>
      <c r="I14" s="34">
        <v>8.5</v>
      </c>
      <c r="J14" s="34" t="s">
        <v>28</v>
      </c>
      <c r="K14" s="34">
        <v>6.5</v>
      </c>
      <c r="L14" s="42"/>
      <c r="M14" s="42"/>
      <c r="N14" s="42"/>
      <c r="O14" s="107"/>
      <c r="P14" s="36">
        <v>7.5</v>
      </c>
      <c r="Q14" s="37">
        <f t="shared" si="0"/>
        <v>7.6</v>
      </c>
      <c r="R14" s="38" t="str">
        <f t="shared" si="1"/>
        <v>B</v>
      </c>
      <c r="S14" s="39" t="str">
        <f t="shared" si="2"/>
        <v>Khá</v>
      </c>
      <c r="T14" s="40" t="str">
        <f t="shared" si="3"/>
        <v/>
      </c>
      <c r="U14" s="41" t="s">
        <v>1800</v>
      </c>
      <c r="V14" s="3"/>
      <c r="W14" s="28"/>
      <c r="X14" s="79" t="str">
        <f t="shared" si="4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546</v>
      </c>
      <c r="D15" s="31" t="s">
        <v>57</v>
      </c>
      <c r="E15" s="32" t="s">
        <v>53</v>
      </c>
      <c r="F15" s="33" t="s">
        <v>547</v>
      </c>
      <c r="G15" s="30" t="s">
        <v>153</v>
      </c>
      <c r="H15" s="34" t="s">
        <v>28</v>
      </c>
      <c r="I15" s="34">
        <v>6.5</v>
      </c>
      <c r="J15" s="34" t="s">
        <v>28</v>
      </c>
      <c r="K15" s="34">
        <v>8.5</v>
      </c>
      <c r="L15" s="42"/>
      <c r="M15" s="42"/>
      <c r="N15" s="42"/>
      <c r="O15" s="107"/>
      <c r="P15" s="36">
        <v>4.5</v>
      </c>
      <c r="Q15" s="37">
        <f t="shared" si="0"/>
        <v>5.3</v>
      </c>
      <c r="R15" s="38" t="str">
        <f t="shared" si="1"/>
        <v>D+</v>
      </c>
      <c r="S15" s="39" t="str">
        <f t="shared" si="2"/>
        <v>Trung bình yếu</v>
      </c>
      <c r="T15" s="40" t="str">
        <f t="shared" si="3"/>
        <v/>
      </c>
      <c r="U15" s="41" t="s">
        <v>1800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548</v>
      </c>
      <c r="D16" s="31" t="s">
        <v>330</v>
      </c>
      <c r="E16" s="32" t="s">
        <v>53</v>
      </c>
      <c r="F16" s="33" t="s">
        <v>549</v>
      </c>
      <c r="G16" s="30" t="s">
        <v>550</v>
      </c>
      <c r="H16" s="34" t="s">
        <v>28</v>
      </c>
      <c r="I16" s="34">
        <v>8.5</v>
      </c>
      <c r="J16" s="34" t="s">
        <v>28</v>
      </c>
      <c r="K16" s="34">
        <v>9</v>
      </c>
      <c r="L16" s="42"/>
      <c r="M16" s="42"/>
      <c r="N16" s="42"/>
      <c r="O16" s="107"/>
      <c r="P16" s="36">
        <v>5.5</v>
      </c>
      <c r="Q16" s="37">
        <f t="shared" si="0"/>
        <v>6.5</v>
      </c>
      <c r="R16" s="38" t="str">
        <f t="shared" si="1"/>
        <v>C+</v>
      </c>
      <c r="S16" s="39" t="str">
        <f t="shared" si="2"/>
        <v>Trung bình</v>
      </c>
      <c r="T16" s="40" t="str">
        <f t="shared" si="3"/>
        <v/>
      </c>
      <c r="U16" s="41" t="s">
        <v>1800</v>
      </c>
      <c r="V16" s="3"/>
      <c r="W16" s="28"/>
      <c r="X16" s="79" t="str">
        <f t="shared" si="4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551</v>
      </c>
      <c r="D17" s="31" t="s">
        <v>552</v>
      </c>
      <c r="E17" s="32" t="s">
        <v>53</v>
      </c>
      <c r="F17" s="33" t="s">
        <v>553</v>
      </c>
      <c r="G17" s="30" t="s">
        <v>113</v>
      </c>
      <c r="H17" s="34" t="s">
        <v>28</v>
      </c>
      <c r="I17" s="34">
        <v>8.5</v>
      </c>
      <c r="J17" s="34" t="s">
        <v>28</v>
      </c>
      <c r="K17" s="34">
        <v>6.5</v>
      </c>
      <c r="L17" s="42"/>
      <c r="M17" s="42"/>
      <c r="N17" s="42"/>
      <c r="O17" s="107"/>
      <c r="P17" s="36">
        <v>4.5</v>
      </c>
      <c r="Q17" s="37">
        <f t="shared" si="0"/>
        <v>5.5</v>
      </c>
      <c r="R17" s="38" t="str">
        <f t="shared" si="1"/>
        <v>C</v>
      </c>
      <c r="S17" s="39" t="str">
        <f t="shared" si="2"/>
        <v>Trung bình</v>
      </c>
      <c r="T17" s="40" t="str">
        <f t="shared" si="3"/>
        <v/>
      </c>
      <c r="U17" s="41" t="s">
        <v>1800</v>
      </c>
      <c r="V17" s="3"/>
      <c r="W17" s="28"/>
      <c r="X17" s="79" t="str">
        <f t="shared" si="4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554</v>
      </c>
      <c r="D18" s="31" t="s">
        <v>555</v>
      </c>
      <c r="E18" s="32" t="s">
        <v>53</v>
      </c>
      <c r="F18" s="33" t="s">
        <v>556</v>
      </c>
      <c r="G18" s="30" t="s">
        <v>80</v>
      </c>
      <c r="H18" s="34" t="s">
        <v>28</v>
      </c>
      <c r="I18" s="34">
        <v>6</v>
      </c>
      <c r="J18" s="34" t="s">
        <v>28</v>
      </c>
      <c r="K18" s="34">
        <v>6.5</v>
      </c>
      <c r="L18" s="42"/>
      <c r="M18" s="42"/>
      <c r="N18" s="42"/>
      <c r="O18" s="107"/>
      <c r="P18" s="36" t="s">
        <v>2324</v>
      </c>
      <c r="Q18" s="37">
        <f t="shared" si="0"/>
        <v>1.9</v>
      </c>
      <c r="R18" s="38" t="str">
        <f t="shared" si="1"/>
        <v>F</v>
      </c>
      <c r="S18" s="39" t="str">
        <f t="shared" si="2"/>
        <v>Kém</v>
      </c>
      <c r="T18" s="40" t="s">
        <v>2325</v>
      </c>
      <c r="U18" s="41" t="s">
        <v>1800</v>
      </c>
      <c r="V18" s="3"/>
      <c r="W18" s="28"/>
      <c r="X18" s="79" t="str">
        <f t="shared" si="4"/>
        <v>Học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557</v>
      </c>
      <c r="D19" s="31" t="s">
        <v>558</v>
      </c>
      <c r="E19" s="32" t="s">
        <v>559</v>
      </c>
      <c r="F19" s="33" t="s">
        <v>560</v>
      </c>
      <c r="G19" s="30" t="s">
        <v>67</v>
      </c>
      <c r="H19" s="34" t="s">
        <v>28</v>
      </c>
      <c r="I19" s="34">
        <v>7</v>
      </c>
      <c r="J19" s="34" t="s">
        <v>28</v>
      </c>
      <c r="K19" s="34">
        <v>7</v>
      </c>
      <c r="L19" s="42"/>
      <c r="M19" s="42"/>
      <c r="N19" s="42"/>
      <c r="O19" s="107"/>
      <c r="P19" s="36">
        <v>2.5</v>
      </c>
      <c r="Q19" s="37">
        <f t="shared" si="0"/>
        <v>3.9</v>
      </c>
      <c r="R19" s="38" t="str">
        <f t="shared" si="1"/>
        <v>F</v>
      </c>
      <c r="S19" s="39" t="str">
        <f t="shared" si="2"/>
        <v>Kém</v>
      </c>
      <c r="T19" s="40" t="str">
        <f t="shared" ref="T19:T45" si="5">+IF(OR($H19=0,$I19=0,$J19=0,$K19=0),"Không đủ ĐKDT","")</f>
        <v/>
      </c>
      <c r="U19" s="41" t="s">
        <v>1800</v>
      </c>
      <c r="V19" s="3"/>
      <c r="W19" s="28"/>
      <c r="X19" s="79" t="str">
        <f t="shared" si="4"/>
        <v>Học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561</v>
      </c>
      <c r="D20" s="31" t="s">
        <v>562</v>
      </c>
      <c r="E20" s="32" t="s">
        <v>364</v>
      </c>
      <c r="F20" s="33" t="s">
        <v>317</v>
      </c>
      <c r="G20" s="30" t="s">
        <v>287</v>
      </c>
      <c r="H20" s="34" t="s">
        <v>28</v>
      </c>
      <c r="I20" s="34">
        <v>10</v>
      </c>
      <c r="J20" s="34" t="s">
        <v>28</v>
      </c>
      <c r="K20" s="34">
        <v>9</v>
      </c>
      <c r="L20" s="42"/>
      <c r="M20" s="42"/>
      <c r="N20" s="42"/>
      <c r="O20" s="107"/>
      <c r="P20" s="36">
        <v>6</v>
      </c>
      <c r="Q20" s="37">
        <f t="shared" si="0"/>
        <v>7.1</v>
      </c>
      <c r="R20" s="38" t="str">
        <f t="shared" si="1"/>
        <v>B</v>
      </c>
      <c r="S20" s="39" t="str">
        <f t="shared" si="2"/>
        <v>Khá</v>
      </c>
      <c r="T20" s="40" t="str">
        <f t="shared" si="5"/>
        <v/>
      </c>
      <c r="U20" s="41" t="s">
        <v>1800</v>
      </c>
      <c r="V20" s="3"/>
      <c r="W20" s="28"/>
      <c r="X20" s="79" t="str">
        <f t="shared" si="4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563</v>
      </c>
      <c r="D21" s="31" t="s">
        <v>564</v>
      </c>
      <c r="E21" s="32" t="s">
        <v>367</v>
      </c>
      <c r="F21" s="33" t="s">
        <v>341</v>
      </c>
      <c r="G21" s="30" t="s">
        <v>98</v>
      </c>
      <c r="H21" s="34" t="s">
        <v>28</v>
      </c>
      <c r="I21" s="34">
        <v>0</v>
      </c>
      <c r="J21" s="34" t="s">
        <v>28</v>
      </c>
      <c r="K21" s="34">
        <v>0</v>
      </c>
      <c r="L21" s="42"/>
      <c r="M21" s="42"/>
      <c r="N21" s="42"/>
      <c r="O21" s="107"/>
      <c r="P21" s="36" t="s">
        <v>2326</v>
      </c>
      <c r="Q21" s="37">
        <f t="shared" si="0"/>
        <v>0</v>
      </c>
      <c r="R21" s="38" t="str">
        <f t="shared" si="1"/>
        <v>F</v>
      </c>
      <c r="S21" s="39" t="str">
        <f t="shared" si="2"/>
        <v>Kém</v>
      </c>
      <c r="T21" s="40" t="str">
        <f t="shared" si="5"/>
        <v>Không đủ ĐKDT</v>
      </c>
      <c r="U21" s="41" t="s">
        <v>1800</v>
      </c>
      <c r="V21" s="3"/>
      <c r="W21" s="28"/>
      <c r="X21" s="79" t="str">
        <f t="shared" si="4"/>
        <v>Học lại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565</v>
      </c>
      <c r="D22" s="31" t="s">
        <v>115</v>
      </c>
      <c r="E22" s="32" t="s">
        <v>367</v>
      </c>
      <c r="F22" s="33" t="s">
        <v>419</v>
      </c>
      <c r="G22" s="30" t="s">
        <v>276</v>
      </c>
      <c r="H22" s="34" t="s">
        <v>28</v>
      </c>
      <c r="I22" s="34">
        <v>8.5</v>
      </c>
      <c r="J22" s="34" t="s">
        <v>28</v>
      </c>
      <c r="K22" s="34">
        <v>7</v>
      </c>
      <c r="L22" s="42"/>
      <c r="M22" s="42"/>
      <c r="N22" s="42"/>
      <c r="O22" s="107"/>
      <c r="P22" s="36">
        <v>6.5</v>
      </c>
      <c r="Q22" s="37">
        <f t="shared" si="0"/>
        <v>7</v>
      </c>
      <c r="R22" s="38" t="str">
        <f t="shared" si="1"/>
        <v>B</v>
      </c>
      <c r="S22" s="39" t="str">
        <f t="shared" si="2"/>
        <v>Khá</v>
      </c>
      <c r="T22" s="40" t="str">
        <f t="shared" si="5"/>
        <v/>
      </c>
      <c r="U22" s="41" t="s">
        <v>1800</v>
      </c>
      <c r="V22" s="3"/>
      <c r="W22" s="28"/>
      <c r="X22" s="79" t="str">
        <f t="shared" si="4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566</v>
      </c>
      <c r="D23" s="31" t="s">
        <v>567</v>
      </c>
      <c r="E23" s="32" t="s">
        <v>96</v>
      </c>
      <c r="F23" s="33" t="s">
        <v>568</v>
      </c>
      <c r="G23" s="30" t="s">
        <v>569</v>
      </c>
      <c r="H23" s="34" t="s">
        <v>28</v>
      </c>
      <c r="I23" s="34">
        <v>6.5</v>
      </c>
      <c r="J23" s="34" t="s">
        <v>28</v>
      </c>
      <c r="K23" s="34">
        <v>7.5</v>
      </c>
      <c r="L23" s="42"/>
      <c r="M23" s="42"/>
      <c r="N23" s="42"/>
      <c r="O23" s="107"/>
      <c r="P23" s="36">
        <v>5.5</v>
      </c>
      <c r="Q23" s="37">
        <f t="shared" si="0"/>
        <v>5.9</v>
      </c>
      <c r="R23" s="38" t="str">
        <f t="shared" si="1"/>
        <v>C</v>
      </c>
      <c r="S23" s="39" t="str">
        <f t="shared" si="2"/>
        <v>Trung bình</v>
      </c>
      <c r="T23" s="40" t="str">
        <f t="shared" si="5"/>
        <v/>
      </c>
      <c r="U23" s="41" t="s">
        <v>1800</v>
      </c>
      <c r="V23" s="3"/>
      <c r="W23" s="28"/>
      <c r="X23" s="79" t="str">
        <f t="shared" si="4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570</v>
      </c>
      <c r="D24" s="31" t="s">
        <v>571</v>
      </c>
      <c r="E24" s="32" t="s">
        <v>101</v>
      </c>
      <c r="F24" s="33" t="s">
        <v>572</v>
      </c>
      <c r="G24" s="30" t="s">
        <v>113</v>
      </c>
      <c r="H24" s="34" t="s">
        <v>28</v>
      </c>
      <c r="I24" s="34">
        <v>7</v>
      </c>
      <c r="J24" s="34" t="s">
        <v>28</v>
      </c>
      <c r="K24" s="34">
        <v>6.5</v>
      </c>
      <c r="L24" s="42"/>
      <c r="M24" s="42"/>
      <c r="N24" s="42"/>
      <c r="O24" s="107"/>
      <c r="P24" s="36">
        <v>4.5</v>
      </c>
      <c r="Q24" s="37">
        <f t="shared" si="0"/>
        <v>5.2</v>
      </c>
      <c r="R24" s="38" t="str">
        <f t="shared" si="1"/>
        <v>D+</v>
      </c>
      <c r="S24" s="39" t="str">
        <f t="shared" si="2"/>
        <v>Trung bình yếu</v>
      </c>
      <c r="T24" s="40" t="str">
        <f t="shared" si="5"/>
        <v/>
      </c>
      <c r="U24" s="41" t="s">
        <v>1800</v>
      </c>
      <c r="V24" s="3"/>
      <c r="W24" s="28"/>
      <c r="X24" s="79" t="str">
        <f t="shared" si="4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573</v>
      </c>
      <c r="D25" s="31" t="s">
        <v>574</v>
      </c>
      <c r="E25" s="32" t="s">
        <v>101</v>
      </c>
      <c r="F25" s="33" t="s">
        <v>575</v>
      </c>
      <c r="G25" s="30" t="s">
        <v>113</v>
      </c>
      <c r="H25" s="34" t="s">
        <v>28</v>
      </c>
      <c r="I25" s="34">
        <v>6.5</v>
      </c>
      <c r="J25" s="34" t="s">
        <v>28</v>
      </c>
      <c r="K25" s="34">
        <v>7</v>
      </c>
      <c r="L25" s="42"/>
      <c r="M25" s="42"/>
      <c r="N25" s="42"/>
      <c r="O25" s="107"/>
      <c r="P25" s="36">
        <v>2.5</v>
      </c>
      <c r="Q25" s="37">
        <f t="shared" si="0"/>
        <v>3.8</v>
      </c>
      <c r="R25" s="38" t="str">
        <f t="shared" si="1"/>
        <v>F</v>
      </c>
      <c r="S25" s="39" t="str">
        <f t="shared" si="2"/>
        <v>Kém</v>
      </c>
      <c r="T25" s="40" t="str">
        <f t="shared" si="5"/>
        <v/>
      </c>
      <c r="U25" s="41" t="s">
        <v>1800</v>
      </c>
      <c r="V25" s="3"/>
      <c r="W25" s="28"/>
      <c r="X25" s="79" t="str">
        <f t="shared" si="4"/>
        <v>Học lại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576</v>
      </c>
      <c r="D26" s="31" t="s">
        <v>61</v>
      </c>
      <c r="E26" s="32" t="s">
        <v>391</v>
      </c>
      <c r="F26" s="33" t="s">
        <v>311</v>
      </c>
      <c r="G26" s="30" t="s">
        <v>287</v>
      </c>
      <c r="H26" s="34" t="s">
        <v>28</v>
      </c>
      <c r="I26" s="34">
        <v>7</v>
      </c>
      <c r="J26" s="34" t="s">
        <v>28</v>
      </c>
      <c r="K26" s="34">
        <v>10</v>
      </c>
      <c r="L26" s="42"/>
      <c r="M26" s="42"/>
      <c r="N26" s="42"/>
      <c r="O26" s="107"/>
      <c r="P26" s="36">
        <v>4</v>
      </c>
      <c r="Q26" s="37">
        <f t="shared" si="0"/>
        <v>5.2</v>
      </c>
      <c r="R26" s="38" t="str">
        <f t="shared" si="1"/>
        <v>D+</v>
      </c>
      <c r="S26" s="39" t="str">
        <f t="shared" si="2"/>
        <v>Trung bình yếu</v>
      </c>
      <c r="T26" s="40" t="str">
        <f t="shared" si="5"/>
        <v/>
      </c>
      <c r="U26" s="41" t="s">
        <v>1800</v>
      </c>
      <c r="V26" s="3"/>
      <c r="W26" s="28"/>
      <c r="X26" s="79" t="str">
        <f t="shared" si="4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577</v>
      </c>
      <c r="D27" s="31" t="s">
        <v>578</v>
      </c>
      <c r="E27" s="32" t="s">
        <v>579</v>
      </c>
      <c r="F27" s="33" t="s">
        <v>161</v>
      </c>
      <c r="G27" s="30" t="s">
        <v>287</v>
      </c>
      <c r="H27" s="34" t="s">
        <v>28</v>
      </c>
      <c r="I27" s="34">
        <v>10</v>
      </c>
      <c r="J27" s="34" t="s">
        <v>28</v>
      </c>
      <c r="K27" s="34">
        <v>8.5</v>
      </c>
      <c r="L27" s="42"/>
      <c r="M27" s="42"/>
      <c r="N27" s="42"/>
      <c r="O27" s="107"/>
      <c r="P27" s="36">
        <v>7</v>
      </c>
      <c r="Q27" s="37">
        <f t="shared" si="0"/>
        <v>7.8</v>
      </c>
      <c r="R27" s="38" t="str">
        <f t="shared" si="1"/>
        <v>B</v>
      </c>
      <c r="S27" s="39" t="str">
        <f t="shared" si="2"/>
        <v>Khá</v>
      </c>
      <c r="T27" s="40" t="str">
        <f t="shared" si="5"/>
        <v/>
      </c>
      <c r="U27" s="41" t="s">
        <v>1800</v>
      </c>
      <c r="V27" s="3"/>
      <c r="W27" s="28"/>
      <c r="X27" s="79" t="str">
        <f t="shared" si="4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580</v>
      </c>
      <c r="D28" s="31" t="s">
        <v>581</v>
      </c>
      <c r="E28" s="32" t="s">
        <v>582</v>
      </c>
      <c r="F28" s="33" t="s">
        <v>583</v>
      </c>
      <c r="G28" s="30" t="s">
        <v>90</v>
      </c>
      <c r="H28" s="34" t="s">
        <v>28</v>
      </c>
      <c r="I28" s="34">
        <v>9</v>
      </c>
      <c r="J28" s="34" t="s">
        <v>28</v>
      </c>
      <c r="K28" s="34">
        <v>10</v>
      </c>
      <c r="L28" s="42"/>
      <c r="M28" s="42"/>
      <c r="N28" s="42"/>
      <c r="O28" s="107"/>
      <c r="P28" s="36">
        <v>5.5</v>
      </c>
      <c r="Q28" s="37">
        <f t="shared" si="0"/>
        <v>6.7</v>
      </c>
      <c r="R28" s="38" t="str">
        <f t="shared" si="1"/>
        <v>C+</v>
      </c>
      <c r="S28" s="39" t="str">
        <f t="shared" si="2"/>
        <v>Trung bình</v>
      </c>
      <c r="T28" s="40" t="str">
        <f t="shared" si="5"/>
        <v/>
      </c>
      <c r="U28" s="41" t="s">
        <v>1800</v>
      </c>
      <c r="V28" s="3"/>
      <c r="W28" s="28"/>
      <c r="X28" s="79" t="str">
        <f t="shared" si="4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584</v>
      </c>
      <c r="D29" s="31" t="s">
        <v>278</v>
      </c>
      <c r="E29" s="32" t="s">
        <v>138</v>
      </c>
      <c r="F29" s="33" t="s">
        <v>585</v>
      </c>
      <c r="G29" s="30" t="s">
        <v>63</v>
      </c>
      <c r="H29" s="34" t="s">
        <v>28</v>
      </c>
      <c r="I29" s="34">
        <v>8.5</v>
      </c>
      <c r="J29" s="34" t="s">
        <v>28</v>
      </c>
      <c r="K29" s="34">
        <v>8.5</v>
      </c>
      <c r="L29" s="42"/>
      <c r="M29" s="42"/>
      <c r="N29" s="42"/>
      <c r="O29" s="107"/>
      <c r="P29" s="36">
        <v>7.5</v>
      </c>
      <c r="Q29" s="37">
        <f t="shared" si="0"/>
        <v>7.8</v>
      </c>
      <c r="R29" s="38" t="str">
        <f t="shared" si="1"/>
        <v>B</v>
      </c>
      <c r="S29" s="39" t="str">
        <f t="shared" si="2"/>
        <v>Khá</v>
      </c>
      <c r="T29" s="40" t="str">
        <f t="shared" si="5"/>
        <v/>
      </c>
      <c r="U29" s="41" t="s">
        <v>1800</v>
      </c>
      <c r="V29" s="3"/>
      <c r="W29" s="28"/>
      <c r="X29" s="79" t="str">
        <f t="shared" si="4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586</v>
      </c>
      <c r="D30" s="31" t="s">
        <v>587</v>
      </c>
      <c r="E30" s="32" t="s">
        <v>138</v>
      </c>
      <c r="F30" s="33" t="s">
        <v>588</v>
      </c>
      <c r="G30" s="30" t="s">
        <v>80</v>
      </c>
      <c r="H30" s="34" t="s">
        <v>28</v>
      </c>
      <c r="I30" s="34">
        <v>9</v>
      </c>
      <c r="J30" s="34" t="s">
        <v>28</v>
      </c>
      <c r="K30" s="34">
        <v>7.5</v>
      </c>
      <c r="L30" s="42"/>
      <c r="M30" s="42"/>
      <c r="N30" s="42"/>
      <c r="O30" s="107"/>
      <c r="P30" s="36">
        <v>10</v>
      </c>
      <c r="Q30" s="37">
        <f t="shared" si="0"/>
        <v>9.6</v>
      </c>
      <c r="R30" s="38" t="str">
        <f t="shared" si="1"/>
        <v>A+</v>
      </c>
      <c r="S30" s="39" t="str">
        <f t="shared" si="2"/>
        <v>Giỏi</v>
      </c>
      <c r="T30" s="40" t="str">
        <f t="shared" si="5"/>
        <v/>
      </c>
      <c r="U30" s="41" t="s">
        <v>1800</v>
      </c>
      <c r="V30" s="3"/>
      <c r="W30" s="28"/>
      <c r="X30" s="79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589</v>
      </c>
      <c r="D31" s="31" t="s">
        <v>228</v>
      </c>
      <c r="E31" s="32" t="s">
        <v>590</v>
      </c>
      <c r="F31" s="33" t="s">
        <v>591</v>
      </c>
      <c r="G31" s="30" t="s">
        <v>592</v>
      </c>
      <c r="H31" s="34" t="s">
        <v>28</v>
      </c>
      <c r="I31" s="34">
        <v>0</v>
      </c>
      <c r="J31" s="34" t="s">
        <v>28</v>
      </c>
      <c r="K31" s="34">
        <v>0</v>
      </c>
      <c r="L31" s="42"/>
      <c r="M31" s="42"/>
      <c r="N31" s="42"/>
      <c r="O31" s="107"/>
      <c r="P31" s="36" t="s">
        <v>2326</v>
      </c>
      <c r="Q31" s="37">
        <f t="shared" si="0"/>
        <v>0</v>
      </c>
      <c r="R31" s="38" t="str">
        <f t="shared" si="1"/>
        <v>F</v>
      </c>
      <c r="S31" s="39" t="str">
        <f t="shared" si="2"/>
        <v>Kém</v>
      </c>
      <c r="T31" s="40" t="str">
        <f t="shared" si="5"/>
        <v>Không đủ ĐKDT</v>
      </c>
      <c r="U31" s="41" t="s">
        <v>1800</v>
      </c>
      <c r="V31" s="3"/>
      <c r="W31" s="28"/>
      <c r="X31" s="79" t="str">
        <f t="shared" si="4"/>
        <v>Học lại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593</v>
      </c>
      <c r="D32" s="31" t="s">
        <v>594</v>
      </c>
      <c r="E32" s="32" t="s">
        <v>425</v>
      </c>
      <c r="F32" s="33" t="s">
        <v>595</v>
      </c>
      <c r="G32" s="30" t="s">
        <v>153</v>
      </c>
      <c r="H32" s="34" t="s">
        <v>28</v>
      </c>
      <c r="I32" s="34">
        <v>9</v>
      </c>
      <c r="J32" s="34" t="s">
        <v>28</v>
      </c>
      <c r="K32" s="34">
        <v>7</v>
      </c>
      <c r="L32" s="42"/>
      <c r="M32" s="42"/>
      <c r="N32" s="42"/>
      <c r="O32" s="107"/>
      <c r="P32" s="36">
        <v>5.5</v>
      </c>
      <c r="Q32" s="37">
        <f t="shared" si="0"/>
        <v>6.4</v>
      </c>
      <c r="R32" s="38" t="str">
        <f t="shared" si="1"/>
        <v>C</v>
      </c>
      <c r="S32" s="39" t="str">
        <f t="shared" si="2"/>
        <v>Trung bình</v>
      </c>
      <c r="T32" s="40" t="str">
        <f t="shared" si="5"/>
        <v/>
      </c>
      <c r="U32" s="41" t="s">
        <v>1800</v>
      </c>
      <c r="V32" s="3"/>
      <c r="W32" s="28"/>
      <c r="X32" s="79" t="str">
        <f t="shared" si="4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596</v>
      </c>
      <c r="D33" s="31" t="s">
        <v>597</v>
      </c>
      <c r="E33" s="32" t="s">
        <v>151</v>
      </c>
      <c r="F33" s="33" t="s">
        <v>79</v>
      </c>
      <c r="G33" s="30" t="s">
        <v>272</v>
      </c>
      <c r="H33" s="34" t="s">
        <v>28</v>
      </c>
      <c r="I33" s="34">
        <v>7.5</v>
      </c>
      <c r="J33" s="34" t="s">
        <v>28</v>
      </c>
      <c r="K33" s="34">
        <v>7</v>
      </c>
      <c r="L33" s="42"/>
      <c r="M33" s="42"/>
      <c r="N33" s="42"/>
      <c r="O33" s="107"/>
      <c r="P33" s="36">
        <v>8.5</v>
      </c>
      <c r="Q33" s="37">
        <f t="shared" si="0"/>
        <v>8.1999999999999993</v>
      </c>
      <c r="R33" s="38" t="str">
        <f t="shared" si="1"/>
        <v>B+</v>
      </c>
      <c r="S33" s="39" t="str">
        <f t="shared" si="2"/>
        <v>Khá</v>
      </c>
      <c r="T33" s="40" t="str">
        <f t="shared" si="5"/>
        <v/>
      </c>
      <c r="U33" s="41" t="s">
        <v>1800</v>
      </c>
      <c r="V33" s="3"/>
      <c r="W33" s="28"/>
      <c r="X33" s="79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598</v>
      </c>
      <c r="D34" s="31" t="s">
        <v>587</v>
      </c>
      <c r="E34" s="32" t="s">
        <v>151</v>
      </c>
      <c r="F34" s="33" t="s">
        <v>599</v>
      </c>
      <c r="G34" s="30" t="s">
        <v>600</v>
      </c>
      <c r="H34" s="34" t="s">
        <v>28</v>
      </c>
      <c r="I34" s="34">
        <v>5</v>
      </c>
      <c r="J34" s="34" t="s">
        <v>28</v>
      </c>
      <c r="K34" s="34">
        <v>6.5</v>
      </c>
      <c r="L34" s="42"/>
      <c r="M34" s="42"/>
      <c r="N34" s="42"/>
      <c r="O34" s="107"/>
      <c r="P34" s="36">
        <v>5.5</v>
      </c>
      <c r="Q34" s="37">
        <f t="shared" si="0"/>
        <v>5.5</v>
      </c>
      <c r="R34" s="38" t="str">
        <f t="shared" si="1"/>
        <v>C</v>
      </c>
      <c r="S34" s="39" t="str">
        <f t="shared" si="2"/>
        <v>Trung bình</v>
      </c>
      <c r="T34" s="40" t="str">
        <f t="shared" si="5"/>
        <v/>
      </c>
      <c r="U34" s="41" t="s">
        <v>1800</v>
      </c>
      <c r="V34" s="3"/>
      <c r="W34" s="28"/>
      <c r="X34" s="79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601</v>
      </c>
      <c r="D35" s="31" t="s">
        <v>322</v>
      </c>
      <c r="E35" s="32" t="s">
        <v>151</v>
      </c>
      <c r="F35" s="33" t="s">
        <v>602</v>
      </c>
      <c r="G35" s="30" t="s">
        <v>153</v>
      </c>
      <c r="H35" s="34" t="s">
        <v>28</v>
      </c>
      <c r="I35" s="34">
        <v>6.5</v>
      </c>
      <c r="J35" s="34" t="s">
        <v>28</v>
      </c>
      <c r="K35" s="34">
        <v>6.5</v>
      </c>
      <c r="L35" s="42"/>
      <c r="M35" s="42"/>
      <c r="N35" s="42"/>
      <c r="O35" s="107"/>
      <c r="P35" s="36">
        <v>3</v>
      </c>
      <c r="Q35" s="37">
        <f t="shared" si="0"/>
        <v>4.0999999999999996</v>
      </c>
      <c r="R35" s="38" t="str">
        <f t="shared" si="1"/>
        <v>D</v>
      </c>
      <c r="S35" s="39" t="str">
        <f t="shared" si="2"/>
        <v>Trung bình yếu</v>
      </c>
      <c r="T35" s="40" t="str">
        <f t="shared" si="5"/>
        <v/>
      </c>
      <c r="U35" s="41" t="s">
        <v>1800</v>
      </c>
      <c r="V35" s="3"/>
      <c r="W35" s="28"/>
      <c r="X35" s="79" t="str">
        <f t="shared" si="4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603</v>
      </c>
      <c r="D36" s="31" t="s">
        <v>604</v>
      </c>
      <c r="E36" s="32" t="s">
        <v>434</v>
      </c>
      <c r="F36" s="33" t="s">
        <v>605</v>
      </c>
      <c r="G36" s="30" t="s">
        <v>287</v>
      </c>
      <c r="H36" s="34" t="s">
        <v>28</v>
      </c>
      <c r="I36" s="34">
        <v>10</v>
      </c>
      <c r="J36" s="34" t="s">
        <v>28</v>
      </c>
      <c r="K36" s="34">
        <v>10</v>
      </c>
      <c r="L36" s="42"/>
      <c r="M36" s="42"/>
      <c r="N36" s="42"/>
      <c r="O36" s="107"/>
      <c r="P36" s="36">
        <v>10</v>
      </c>
      <c r="Q36" s="37">
        <f t="shared" si="0"/>
        <v>10</v>
      </c>
      <c r="R36" s="38" t="str">
        <f t="shared" si="1"/>
        <v>A+</v>
      </c>
      <c r="S36" s="39" t="str">
        <f t="shared" si="2"/>
        <v>Giỏi</v>
      </c>
      <c r="T36" s="40" t="str">
        <f t="shared" si="5"/>
        <v/>
      </c>
      <c r="U36" s="41" t="s">
        <v>1800</v>
      </c>
      <c r="V36" s="3"/>
      <c r="W36" s="28"/>
      <c r="X36" s="79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606</v>
      </c>
      <c r="D37" s="31" t="s">
        <v>126</v>
      </c>
      <c r="E37" s="32" t="s">
        <v>607</v>
      </c>
      <c r="F37" s="33" t="s">
        <v>608</v>
      </c>
      <c r="G37" s="30" t="s">
        <v>67</v>
      </c>
      <c r="H37" s="34" t="s">
        <v>28</v>
      </c>
      <c r="I37" s="34">
        <v>7</v>
      </c>
      <c r="J37" s="34" t="s">
        <v>28</v>
      </c>
      <c r="K37" s="34">
        <v>8.5</v>
      </c>
      <c r="L37" s="42"/>
      <c r="M37" s="42"/>
      <c r="N37" s="42"/>
      <c r="O37" s="107"/>
      <c r="P37" s="36">
        <v>8.5</v>
      </c>
      <c r="Q37" s="37">
        <f t="shared" si="0"/>
        <v>8.1999999999999993</v>
      </c>
      <c r="R37" s="38" t="str">
        <f t="shared" si="1"/>
        <v>B+</v>
      </c>
      <c r="S37" s="39" t="str">
        <f t="shared" si="2"/>
        <v>Khá</v>
      </c>
      <c r="T37" s="40" t="str">
        <f t="shared" si="5"/>
        <v/>
      </c>
      <c r="U37" s="41" t="s">
        <v>1800</v>
      </c>
      <c r="V37" s="3"/>
      <c r="W37" s="28"/>
      <c r="X37" s="79" t="str">
        <f t="shared" si="4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609</v>
      </c>
      <c r="D38" s="31" t="s">
        <v>490</v>
      </c>
      <c r="E38" s="32" t="s">
        <v>439</v>
      </c>
      <c r="F38" s="33" t="s">
        <v>610</v>
      </c>
      <c r="G38" s="30" t="s">
        <v>63</v>
      </c>
      <c r="H38" s="34" t="s">
        <v>28</v>
      </c>
      <c r="I38" s="34">
        <v>7</v>
      </c>
      <c r="J38" s="34" t="s">
        <v>28</v>
      </c>
      <c r="K38" s="34">
        <v>7</v>
      </c>
      <c r="L38" s="42"/>
      <c r="M38" s="42"/>
      <c r="N38" s="42"/>
      <c r="O38" s="107"/>
      <c r="P38" s="36">
        <v>8</v>
      </c>
      <c r="Q38" s="37">
        <f t="shared" si="0"/>
        <v>7.7</v>
      </c>
      <c r="R38" s="38" t="str">
        <f t="shared" si="1"/>
        <v>B</v>
      </c>
      <c r="S38" s="39" t="str">
        <f t="shared" si="2"/>
        <v>Khá</v>
      </c>
      <c r="T38" s="40" t="str">
        <f t="shared" si="5"/>
        <v/>
      </c>
      <c r="U38" s="41" t="s">
        <v>1800</v>
      </c>
      <c r="V38" s="3"/>
      <c r="W38" s="28"/>
      <c r="X38" s="79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611</v>
      </c>
      <c r="D39" s="31" t="s">
        <v>612</v>
      </c>
      <c r="E39" s="32" t="s">
        <v>613</v>
      </c>
      <c r="F39" s="33" t="s">
        <v>62</v>
      </c>
      <c r="G39" s="30" t="s">
        <v>276</v>
      </c>
      <c r="H39" s="34" t="s">
        <v>28</v>
      </c>
      <c r="I39" s="34">
        <v>6.5</v>
      </c>
      <c r="J39" s="34" t="s">
        <v>28</v>
      </c>
      <c r="K39" s="34">
        <v>9</v>
      </c>
      <c r="L39" s="42"/>
      <c r="M39" s="42"/>
      <c r="N39" s="42"/>
      <c r="O39" s="107"/>
      <c r="P39" s="36">
        <v>7.5</v>
      </c>
      <c r="Q39" s="37">
        <f t="shared" si="0"/>
        <v>7.5</v>
      </c>
      <c r="R39" s="38" t="str">
        <f t="shared" si="1"/>
        <v>B</v>
      </c>
      <c r="S39" s="39" t="str">
        <f t="shared" si="2"/>
        <v>Khá</v>
      </c>
      <c r="T39" s="40" t="str">
        <f t="shared" si="5"/>
        <v/>
      </c>
      <c r="U39" s="41" t="s">
        <v>1800</v>
      </c>
      <c r="V39" s="3"/>
      <c r="W39" s="28"/>
      <c r="X39" s="79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614</v>
      </c>
      <c r="D40" s="31" t="s">
        <v>493</v>
      </c>
      <c r="E40" s="32" t="s">
        <v>160</v>
      </c>
      <c r="F40" s="33" t="s">
        <v>427</v>
      </c>
      <c r="G40" s="30" t="s">
        <v>272</v>
      </c>
      <c r="H40" s="34" t="s">
        <v>28</v>
      </c>
      <c r="I40" s="34">
        <v>7</v>
      </c>
      <c r="J40" s="34" t="s">
        <v>28</v>
      </c>
      <c r="K40" s="34">
        <v>6.5</v>
      </c>
      <c r="L40" s="42"/>
      <c r="M40" s="42"/>
      <c r="N40" s="42"/>
      <c r="O40" s="107"/>
      <c r="P40" s="36">
        <v>4</v>
      </c>
      <c r="Q40" s="37">
        <f t="shared" si="0"/>
        <v>4.9000000000000004</v>
      </c>
      <c r="R40" s="38" t="str">
        <f t="shared" si="1"/>
        <v>D</v>
      </c>
      <c r="S40" s="39" t="str">
        <f t="shared" si="2"/>
        <v>Trung bình yếu</v>
      </c>
      <c r="T40" s="40" t="str">
        <f t="shared" si="5"/>
        <v/>
      </c>
      <c r="U40" s="41" t="s">
        <v>1800</v>
      </c>
      <c r="V40" s="3"/>
      <c r="W40" s="28"/>
      <c r="X40" s="79" t="str">
        <f t="shared" si="4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615</v>
      </c>
      <c r="D41" s="31" t="s">
        <v>150</v>
      </c>
      <c r="E41" s="32" t="s">
        <v>160</v>
      </c>
      <c r="F41" s="33" t="s">
        <v>616</v>
      </c>
      <c r="G41" s="30" t="s">
        <v>617</v>
      </c>
      <c r="H41" s="34" t="s">
        <v>28</v>
      </c>
      <c r="I41" s="34">
        <v>6</v>
      </c>
      <c r="J41" s="34" t="s">
        <v>28</v>
      </c>
      <c r="K41" s="34">
        <v>5</v>
      </c>
      <c r="L41" s="42"/>
      <c r="M41" s="42"/>
      <c r="N41" s="42"/>
      <c r="O41" s="107"/>
      <c r="P41" s="36">
        <v>5</v>
      </c>
      <c r="Q41" s="37">
        <f t="shared" si="0"/>
        <v>5.2</v>
      </c>
      <c r="R41" s="38" t="str">
        <f t="shared" si="1"/>
        <v>D+</v>
      </c>
      <c r="S41" s="39" t="str">
        <f t="shared" si="2"/>
        <v>Trung bình yếu</v>
      </c>
      <c r="T41" s="40" t="str">
        <f t="shared" si="5"/>
        <v/>
      </c>
      <c r="U41" s="41" t="s">
        <v>1800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618</v>
      </c>
      <c r="D42" s="31" t="s">
        <v>619</v>
      </c>
      <c r="E42" s="32" t="s">
        <v>620</v>
      </c>
      <c r="F42" s="33" t="s">
        <v>621</v>
      </c>
      <c r="G42" s="30" t="s">
        <v>622</v>
      </c>
      <c r="H42" s="34" t="s">
        <v>28</v>
      </c>
      <c r="I42" s="34">
        <v>0</v>
      </c>
      <c r="J42" s="34" t="s">
        <v>28</v>
      </c>
      <c r="K42" s="34">
        <v>0</v>
      </c>
      <c r="L42" s="42"/>
      <c r="M42" s="42"/>
      <c r="N42" s="42"/>
      <c r="O42" s="107"/>
      <c r="P42" s="36" t="s">
        <v>2326</v>
      </c>
      <c r="Q42" s="37">
        <f t="shared" ref="Q42:Q73" si="6">ROUND(SUMPRODUCT(H42:P42,$H$9:$P$9)/100,1)</f>
        <v>0</v>
      </c>
      <c r="R42" s="38" t="str">
        <f t="shared" ref="R42:R73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9" t="str">
        <f t="shared" ref="S42:S73" si="8">IF($Q42&lt;4,"Kém",IF(AND($Q42&gt;=4,$Q42&lt;=5.4),"Trung bình yếu",IF(AND($Q42&gt;=5.5,$Q42&lt;=6.9),"Trung bình",IF(AND($Q42&gt;=7,$Q42&lt;=8.4),"Khá",IF(AND($Q42&gt;=8.5,$Q42&lt;=10),"Giỏi","")))))</f>
        <v>Kém</v>
      </c>
      <c r="T42" s="40" t="str">
        <f t="shared" si="5"/>
        <v>Không đủ ĐKDT</v>
      </c>
      <c r="U42" s="41" t="s">
        <v>1800</v>
      </c>
      <c r="V42" s="3"/>
      <c r="W42" s="28"/>
      <c r="X42" s="79" t="str">
        <f t="shared" ref="X42:X73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623</v>
      </c>
      <c r="D43" s="31" t="s">
        <v>126</v>
      </c>
      <c r="E43" s="32" t="s">
        <v>624</v>
      </c>
      <c r="F43" s="33" t="s">
        <v>625</v>
      </c>
      <c r="G43" s="30" t="s">
        <v>287</v>
      </c>
      <c r="H43" s="34" t="s">
        <v>28</v>
      </c>
      <c r="I43" s="34">
        <v>5.5</v>
      </c>
      <c r="J43" s="34" t="s">
        <v>28</v>
      </c>
      <c r="K43" s="34">
        <v>7.5</v>
      </c>
      <c r="L43" s="42"/>
      <c r="M43" s="42"/>
      <c r="N43" s="42"/>
      <c r="O43" s="107"/>
      <c r="P43" s="36">
        <v>6.5</v>
      </c>
      <c r="Q43" s="37">
        <f t="shared" si="6"/>
        <v>6.4</v>
      </c>
      <c r="R43" s="38" t="str">
        <f t="shared" si="7"/>
        <v>C</v>
      </c>
      <c r="S43" s="39" t="str">
        <f t="shared" si="8"/>
        <v>Trung bình</v>
      </c>
      <c r="T43" s="40" t="str">
        <f t="shared" si="5"/>
        <v/>
      </c>
      <c r="U43" s="41" t="s">
        <v>1800</v>
      </c>
      <c r="V43" s="3"/>
      <c r="W43" s="28"/>
      <c r="X43" s="79" t="str">
        <f t="shared" si="9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626</v>
      </c>
      <c r="D44" s="31" t="s">
        <v>627</v>
      </c>
      <c r="E44" s="32" t="s">
        <v>190</v>
      </c>
      <c r="F44" s="33" t="s">
        <v>628</v>
      </c>
      <c r="G44" s="30" t="s">
        <v>67</v>
      </c>
      <c r="H44" s="34" t="s">
        <v>28</v>
      </c>
      <c r="I44" s="34">
        <v>10</v>
      </c>
      <c r="J44" s="34" t="s">
        <v>28</v>
      </c>
      <c r="K44" s="34">
        <v>7</v>
      </c>
      <c r="L44" s="42"/>
      <c r="M44" s="42"/>
      <c r="N44" s="42"/>
      <c r="O44" s="107"/>
      <c r="P44" s="36">
        <v>9.5</v>
      </c>
      <c r="Q44" s="37">
        <f t="shared" si="6"/>
        <v>9.4</v>
      </c>
      <c r="R44" s="38" t="str">
        <f t="shared" si="7"/>
        <v>A+</v>
      </c>
      <c r="S44" s="39" t="str">
        <f t="shared" si="8"/>
        <v>Giỏi</v>
      </c>
      <c r="T44" s="40" t="str">
        <f t="shared" si="5"/>
        <v/>
      </c>
      <c r="U44" s="41" t="s">
        <v>1800</v>
      </c>
      <c r="V44" s="3"/>
      <c r="W44" s="28"/>
      <c r="X44" s="79" t="str">
        <f t="shared" si="9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629</v>
      </c>
      <c r="D45" s="31" t="s">
        <v>387</v>
      </c>
      <c r="E45" s="32" t="s">
        <v>194</v>
      </c>
      <c r="F45" s="33" t="s">
        <v>630</v>
      </c>
      <c r="G45" s="30" t="s">
        <v>98</v>
      </c>
      <c r="H45" s="34" t="s">
        <v>28</v>
      </c>
      <c r="I45" s="34">
        <v>8.5</v>
      </c>
      <c r="J45" s="34" t="s">
        <v>28</v>
      </c>
      <c r="K45" s="34">
        <v>8.5</v>
      </c>
      <c r="L45" s="42"/>
      <c r="M45" s="42"/>
      <c r="N45" s="42"/>
      <c r="O45" s="107"/>
      <c r="P45" s="36">
        <v>7.5</v>
      </c>
      <c r="Q45" s="37">
        <f t="shared" si="6"/>
        <v>7.8</v>
      </c>
      <c r="R45" s="38" t="str">
        <f t="shared" si="7"/>
        <v>B</v>
      </c>
      <c r="S45" s="39" t="str">
        <f t="shared" si="8"/>
        <v>Khá</v>
      </c>
      <c r="T45" s="40" t="str">
        <f t="shared" si="5"/>
        <v/>
      </c>
      <c r="U45" s="41" t="s">
        <v>1801</v>
      </c>
      <c r="V45" s="3"/>
      <c r="W45" s="28"/>
      <c r="X45" s="79" t="str">
        <f t="shared" si="9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631</v>
      </c>
      <c r="D46" s="31" t="s">
        <v>632</v>
      </c>
      <c r="E46" s="32" t="s">
        <v>633</v>
      </c>
      <c r="F46" s="33" t="s">
        <v>634</v>
      </c>
      <c r="G46" s="30" t="s">
        <v>276</v>
      </c>
      <c r="H46" s="34" t="s">
        <v>28</v>
      </c>
      <c r="I46" s="34">
        <v>6</v>
      </c>
      <c r="J46" s="34" t="s">
        <v>28</v>
      </c>
      <c r="K46" s="34">
        <v>4</v>
      </c>
      <c r="L46" s="42"/>
      <c r="M46" s="42"/>
      <c r="N46" s="42"/>
      <c r="O46" s="107"/>
      <c r="P46" s="36" t="s">
        <v>2324</v>
      </c>
      <c r="Q46" s="37">
        <f t="shared" si="6"/>
        <v>1.6</v>
      </c>
      <c r="R46" s="38" t="str">
        <f t="shared" si="7"/>
        <v>F</v>
      </c>
      <c r="S46" s="39" t="str">
        <f t="shared" si="8"/>
        <v>Kém</v>
      </c>
      <c r="T46" s="40" t="s">
        <v>2325</v>
      </c>
      <c r="U46" s="41" t="s">
        <v>1801</v>
      </c>
      <c r="V46" s="3"/>
      <c r="W46" s="28"/>
      <c r="X46" s="79" t="str">
        <f t="shared" si="9"/>
        <v>Học lại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635</v>
      </c>
      <c r="D47" s="31" t="s">
        <v>636</v>
      </c>
      <c r="E47" s="32" t="s">
        <v>637</v>
      </c>
      <c r="F47" s="33" t="s">
        <v>638</v>
      </c>
      <c r="G47" s="30" t="s">
        <v>90</v>
      </c>
      <c r="H47" s="34" t="s">
        <v>28</v>
      </c>
      <c r="I47" s="34">
        <v>0</v>
      </c>
      <c r="J47" s="34" t="s">
        <v>28</v>
      </c>
      <c r="K47" s="34">
        <v>0</v>
      </c>
      <c r="L47" s="42"/>
      <c r="M47" s="42"/>
      <c r="N47" s="42"/>
      <c r="O47" s="107"/>
      <c r="P47" s="36" t="s">
        <v>2326</v>
      </c>
      <c r="Q47" s="37">
        <f t="shared" si="6"/>
        <v>0</v>
      </c>
      <c r="R47" s="38" t="str">
        <f t="shared" si="7"/>
        <v>F</v>
      </c>
      <c r="S47" s="39" t="str">
        <f t="shared" si="8"/>
        <v>Kém</v>
      </c>
      <c r="T47" s="40" t="str">
        <f t="shared" ref="T47:T64" si="10">+IF(OR($H47=0,$I47=0,$J47=0,$K47=0),"Không đủ ĐKDT","")</f>
        <v>Không đủ ĐKDT</v>
      </c>
      <c r="U47" s="41" t="s">
        <v>1801</v>
      </c>
      <c r="V47" s="3"/>
      <c r="W47" s="28"/>
      <c r="X47" s="79" t="str">
        <f t="shared" si="9"/>
        <v>Học lại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639</v>
      </c>
      <c r="D48" s="31" t="s">
        <v>640</v>
      </c>
      <c r="E48" s="32" t="s">
        <v>637</v>
      </c>
      <c r="F48" s="33" t="s">
        <v>641</v>
      </c>
      <c r="G48" s="30" t="s">
        <v>59</v>
      </c>
      <c r="H48" s="34" t="s">
        <v>28</v>
      </c>
      <c r="I48" s="34">
        <v>8.5</v>
      </c>
      <c r="J48" s="34" t="s">
        <v>28</v>
      </c>
      <c r="K48" s="34">
        <v>7.5</v>
      </c>
      <c r="L48" s="42"/>
      <c r="M48" s="42"/>
      <c r="N48" s="42"/>
      <c r="O48" s="107"/>
      <c r="P48" s="36">
        <v>7.5</v>
      </c>
      <c r="Q48" s="37">
        <f t="shared" si="6"/>
        <v>7.7</v>
      </c>
      <c r="R48" s="38" t="str">
        <f t="shared" si="7"/>
        <v>B</v>
      </c>
      <c r="S48" s="39" t="str">
        <f t="shared" si="8"/>
        <v>Khá</v>
      </c>
      <c r="T48" s="40" t="str">
        <f t="shared" si="10"/>
        <v/>
      </c>
      <c r="U48" s="41" t="s">
        <v>1801</v>
      </c>
      <c r="V48" s="3"/>
      <c r="W48" s="28"/>
      <c r="X48" s="79" t="str">
        <f t="shared" si="9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642</v>
      </c>
      <c r="D49" s="31" t="s">
        <v>77</v>
      </c>
      <c r="E49" s="32" t="s">
        <v>643</v>
      </c>
      <c r="F49" s="33" t="s">
        <v>644</v>
      </c>
      <c r="G49" s="30" t="s">
        <v>67</v>
      </c>
      <c r="H49" s="34" t="s">
        <v>28</v>
      </c>
      <c r="I49" s="34">
        <v>7</v>
      </c>
      <c r="J49" s="34" t="s">
        <v>28</v>
      </c>
      <c r="K49" s="34">
        <v>5</v>
      </c>
      <c r="L49" s="42"/>
      <c r="M49" s="42"/>
      <c r="N49" s="42"/>
      <c r="O49" s="107"/>
      <c r="P49" s="36">
        <v>7.5</v>
      </c>
      <c r="Q49" s="37">
        <f t="shared" si="6"/>
        <v>7.2</v>
      </c>
      <c r="R49" s="38" t="str">
        <f t="shared" si="7"/>
        <v>B</v>
      </c>
      <c r="S49" s="39" t="str">
        <f t="shared" si="8"/>
        <v>Khá</v>
      </c>
      <c r="T49" s="40" t="str">
        <f t="shared" si="10"/>
        <v/>
      </c>
      <c r="U49" s="41" t="s">
        <v>1801</v>
      </c>
      <c r="V49" s="3"/>
      <c r="W49" s="28"/>
      <c r="X49" s="79" t="str">
        <f t="shared" si="9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645</v>
      </c>
      <c r="D50" s="31" t="s">
        <v>646</v>
      </c>
      <c r="E50" s="32" t="s">
        <v>643</v>
      </c>
      <c r="F50" s="33" t="s">
        <v>647</v>
      </c>
      <c r="G50" s="30" t="s">
        <v>272</v>
      </c>
      <c r="H50" s="34" t="s">
        <v>28</v>
      </c>
      <c r="I50" s="34">
        <v>8.5</v>
      </c>
      <c r="J50" s="34" t="s">
        <v>28</v>
      </c>
      <c r="K50" s="34">
        <v>7</v>
      </c>
      <c r="L50" s="42"/>
      <c r="M50" s="42"/>
      <c r="N50" s="42"/>
      <c r="O50" s="107"/>
      <c r="P50" s="36">
        <v>6.5</v>
      </c>
      <c r="Q50" s="37">
        <f t="shared" si="6"/>
        <v>7</v>
      </c>
      <c r="R50" s="38" t="str">
        <f t="shared" si="7"/>
        <v>B</v>
      </c>
      <c r="S50" s="39" t="str">
        <f t="shared" si="8"/>
        <v>Khá</v>
      </c>
      <c r="T50" s="40" t="str">
        <f t="shared" si="10"/>
        <v/>
      </c>
      <c r="U50" s="41" t="s">
        <v>1801</v>
      </c>
      <c r="V50" s="3"/>
      <c r="W50" s="28"/>
      <c r="X50" s="79" t="str">
        <f t="shared" si="9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648</v>
      </c>
      <c r="D51" s="31" t="s">
        <v>649</v>
      </c>
      <c r="E51" s="32" t="s">
        <v>198</v>
      </c>
      <c r="F51" s="33" t="s">
        <v>650</v>
      </c>
      <c r="G51" s="30" t="s">
        <v>110</v>
      </c>
      <c r="H51" s="34" t="s">
        <v>28</v>
      </c>
      <c r="I51" s="34">
        <v>0</v>
      </c>
      <c r="J51" s="34" t="s">
        <v>28</v>
      </c>
      <c r="K51" s="34">
        <v>0</v>
      </c>
      <c r="L51" s="42"/>
      <c r="M51" s="42"/>
      <c r="N51" s="42"/>
      <c r="O51" s="107"/>
      <c r="P51" s="36" t="s">
        <v>2326</v>
      </c>
      <c r="Q51" s="37">
        <f t="shared" si="6"/>
        <v>0</v>
      </c>
      <c r="R51" s="38" t="str">
        <f t="shared" si="7"/>
        <v>F</v>
      </c>
      <c r="S51" s="39" t="str">
        <f t="shared" si="8"/>
        <v>Kém</v>
      </c>
      <c r="T51" s="40" t="str">
        <f t="shared" si="10"/>
        <v>Không đủ ĐKDT</v>
      </c>
      <c r="U51" s="41" t="s">
        <v>1801</v>
      </c>
      <c r="V51" s="3"/>
      <c r="W51" s="28"/>
      <c r="X51" s="79" t="str">
        <f t="shared" si="9"/>
        <v>Học lại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651</v>
      </c>
      <c r="D52" s="31" t="s">
        <v>652</v>
      </c>
      <c r="E52" s="32" t="s">
        <v>209</v>
      </c>
      <c r="F52" s="33" t="s">
        <v>653</v>
      </c>
      <c r="G52" s="30" t="s">
        <v>110</v>
      </c>
      <c r="H52" s="34" t="s">
        <v>28</v>
      </c>
      <c r="I52" s="34">
        <v>5</v>
      </c>
      <c r="J52" s="34" t="s">
        <v>28</v>
      </c>
      <c r="K52" s="34">
        <v>6.5</v>
      </c>
      <c r="L52" s="42"/>
      <c r="M52" s="42"/>
      <c r="N52" s="42"/>
      <c r="O52" s="107"/>
      <c r="P52" s="36">
        <v>4</v>
      </c>
      <c r="Q52" s="37">
        <f t="shared" si="6"/>
        <v>4.5</v>
      </c>
      <c r="R52" s="38" t="str">
        <f t="shared" si="7"/>
        <v>D</v>
      </c>
      <c r="S52" s="39" t="str">
        <f t="shared" si="8"/>
        <v>Trung bình yếu</v>
      </c>
      <c r="T52" s="40" t="str">
        <f t="shared" si="10"/>
        <v/>
      </c>
      <c r="U52" s="41" t="s">
        <v>1801</v>
      </c>
      <c r="V52" s="3"/>
      <c r="W52" s="28"/>
      <c r="X52" s="79" t="str">
        <f t="shared" si="9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654</v>
      </c>
      <c r="D53" s="31" t="s">
        <v>655</v>
      </c>
      <c r="E53" s="32" t="s">
        <v>209</v>
      </c>
      <c r="F53" s="33" t="s">
        <v>656</v>
      </c>
      <c r="G53" s="30" t="s">
        <v>105</v>
      </c>
      <c r="H53" s="34" t="s">
        <v>28</v>
      </c>
      <c r="I53" s="34">
        <v>5.5</v>
      </c>
      <c r="J53" s="34" t="s">
        <v>28</v>
      </c>
      <c r="K53" s="34">
        <v>7</v>
      </c>
      <c r="L53" s="42"/>
      <c r="M53" s="42"/>
      <c r="N53" s="42"/>
      <c r="O53" s="107"/>
      <c r="P53" s="36">
        <v>3.5</v>
      </c>
      <c r="Q53" s="37">
        <f t="shared" si="6"/>
        <v>4.3</v>
      </c>
      <c r="R53" s="38" t="str">
        <f t="shared" si="7"/>
        <v>D</v>
      </c>
      <c r="S53" s="39" t="str">
        <f t="shared" si="8"/>
        <v>Trung bình yếu</v>
      </c>
      <c r="T53" s="40" t="str">
        <f t="shared" si="10"/>
        <v/>
      </c>
      <c r="U53" s="41" t="s">
        <v>1801</v>
      </c>
      <c r="V53" s="3"/>
      <c r="W53" s="28"/>
      <c r="X53" s="79" t="str">
        <f t="shared" si="9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657</v>
      </c>
      <c r="D54" s="31" t="s">
        <v>505</v>
      </c>
      <c r="E54" s="32" t="s">
        <v>462</v>
      </c>
      <c r="F54" s="33" t="s">
        <v>658</v>
      </c>
      <c r="G54" s="30" t="s">
        <v>153</v>
      </c>
      <c r="H54" s="34" t="s">
        <v>28</v>
      </c>
      <c r="I54" s="34">
        <v>7</v>
      </c>
      <c r="J54" s="34" t="s">
        <v>28</v>
      </c>
      <c r="K54" s="34">
        <v>8.5</v>
      </c>
      <c r="L54" s="42"/>
      <c r="M54" s="42"/>
      <c r="N54" s="42"/>
      <c r="O54" s="107"/>
      <c r="P54" s="36">
        <v>5</v>
      </c>
      <c r="Q54" s="37">
        <f t="shared" si="6"/>
        <v>5.8</v>
      </c>
      <c r="R54" s="38" t="str">
        <f t="shared" si="7"/>
        <v>C</v>
      </c>
      <c r="S54" s="39" t="str">
        <f t="shared" si="8"/>
        <v>Trung bình</v>
      </c>
      <c r="T54" s="40" t="str">
        <f t="shared" si="10"/>
        <v/>
      </c>
      <c r="U54" s="41" t="s">
        <v>1801</v>
      </c>
      <c r="V54" s="3"/>
      <c r="W54" s="28"/>
      <c r="X54" s="79" t="str">
        <f t="shared" si="9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659</v>
      </c>
      <c r="D55" s="31" t="s">
        <v>660</v>
      </c>
      <c r="E55" s="32" t="s">
        <v>462</v>
      </c>
      <c r="F55" s="33" t="s">
        <v>638</v>
      </c>
      <c r="G55" s="30" t="s">
        <v>67</v>
      </c>
      <c r="H55" s="34" t="s">
        <v>28</v>
      </c>
      <c r="I55" s="34">
        <v>6.5</v>
      </c>
      <c r="J55" s="34" t="s">
        <v>28</v>
      </c>
      <c r="K55" s="34">
        <v>6.5</v>
      </c>
      <c r="L55" s="42"/>
      <c r="M55" s="42"/>
      <c r="N55" s="42"/>
      <c r="O55" s="107"/>
      <c r="P55" s="36">
        <v>4</v>
      </c>
      <c r="Q55" s="37">
        <f t="shared" si="6"/>
        <v>4.8</v>
      </c>
      <c r="R55" s="38" t="str">
        <f t="shared" si="7"/>
        <v>D</v>
      </c>
      <c r="S55" s="39" t="str">
        <f t="shared" si="8"/>
        <v>Trung bình yếu</v>
      </c>
      <c r="T55" s="40" t="str">
        <f t="shared" si="10"/>
        <v/>
      </c>
      <c r="U55" s="41" t="s">
        <v>1801</v>
      </c>
      <c r="V55" s="3"/>
      <c r="W55" s="28"/>
      <c r="X55" s="79" t="str">
        <f t="shared" si="9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661</v>
      </c>
      <c r="D56" s="31" t="s">
        <v>137</v>
      </c>
      <c r="E56" s="32" t="s">
        <v>232</v>
      </c>
      <c r="F56" s="33" t="s">
        <v>662</v>
      </c>
      <c r="G56" s="30" t="s">
        <v>663</v>
      </c>
      <c r="H56" s="34" t="s">
        <v>28</v>
      </c>
      <c r="I56" s="34">
        <v>0</v>
      </c>
      <c r="J56" s="34" t="s">
        <v>28</v>
      </c>
      <c r="K56" s="34">
        <v>0</v>
      </c>
      <c r="L56" s="42"/>
      <c r="M56" s="42"/>
      <c r="N56" s="42"/>
      <c r="O56" s="107"/>
      <c r="P56" s="36" t="s">
        <v>2326</v>
      </c>
      <c r="Q56" s="37">
        <f t="shared" si="6"/>
        <v>0</v>
      </c>
      <c r="R56" s="38" t="str">
        <f t="shared" si="7"/>
        <v>F</v>
      </c>
      <c r="S56" s="39" t="str">
        <f t="shared" si="8"/>
        <v>Kém</v>
      </c>
      <c r="T56" s="40" t="str">
        <f t="shared" si="10"/>
        <v>Không đủ ĐKDT</v>
      </c>
      <c r="U56" s="41" t="s">
        <v>1801</v>
      </c>
      <c r="V56" s="3"/>
      <c r="W56" s="28"/>
      <c r="X56" s="79" t="str">
        <f t="shared" si="9"/>
        <v>Học lại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664</v>
      </c>
      <c r="D57" s="31" t="s">
        <v>159</v>
      </c>
      <c r="E57" s="32" t="s">
        <v>232</v>
      </c>
      <c r="F57" s="33" t="s">
        <v>665</v>
      </c>
      <c r="G57" s="30" t="s">
        <v>67</v>
      </c>
      <c r="H57" s="34" t="s">
        <v>28</v>
      </c>
      <c r="I57" s="34">
        <v>8</v>
      </c>
      <c r="J57" s="34" t="s">
        <v>28</v>
      </c>
      <c r="K57" s="34">
        <v>6.5</v>
      </c>
      <c r="L57" s="42"/>
      <c r="M57" s="42"/>
      <c r="N57" s="42"/>
      <c r="O57" s="107"/>
      <c r="P57" s="36">
        <v>10</v>
      </c>
      <c r="Q57" s="37">
        <f t="shared" si="6"/>
        <v>9.3000000000000007</v>
      </c>
      <c r="R57" s="38" t="str">
        <f t="shared" si="7"/>
        <v>A+</v>
      </c>
      <c r="S57" s="39" t="str">
        <f t="shared" si="8"/>
        <v>Giỏi</v>
      </c>
      <c r="T57" s="40" t="str">
        <f t="shared" si="10"/>
        <v/>
      </c>
      <c r="U57" s="41" t="s">
        <v>1801</v>
      </c>
      <c r="V57" s="3"/>
      <c r="W57" s="28"/>
      <c r="X57" s="79" t="str">
        <f t="shared" si="9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666</v>
      </c>
      <c r="D58" s="31" t="s">
        <v>667</v>
      </c>
      <c r="E58" s="32" t="s">
        <v>232</v>
      </c>
      <c r="F58" s="33" t="s">
        <v>668</v>
      </c>
      <c r="G58" s="30" t="s">
        <v>272</v>
      </c>
      <c r="H58" s="34" t="s">
        <v>28</v>
      </c>
      <c r="I58" s="34">
        <v>7</v>
      </c>
      <c r="J58" s="34" t="s">
        <v>28</v>
      </c>
      <c r="K58" s="34">
        <v>5.5</v>
      </c>
      <c r="L58" s="42"/>
      <c r="M58" s="42"/>
      <c r="N58" s="42"/>
      <c r="O58" s="107"/>
      <c r="P58" s="36">
        <v>1.5</v>
      </c>
      <c r="Q58" s="37">
        <f t="shared" si="6"/>
        <v>3</v>
      </c>
      <c r="R58" s="38" t="str">
        <f t="shared" si="7"/>
        <v>F</v>
      </c>
      <c r="S58" s="39" t="str">
        <f t="shared" si="8"/>
        <v>Kém</v>
      </c>
      <c r="T58" s="40" t="str">
        <f t="shared" si="10"/>
        <v/>
      </c>
      <c r="U58" s="41" t="s">
        <v>1801</v>
      </c>
      <c r="V58" s="3"/>
      <c r="W58" s="28"/>
      <c r="X58" s="79" t="str">
        <f t="shared" si="9"/>
        <v>Học lại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669</v>
      </c>
      <c r="D59" s="31" t="s">
        <v>670</v>
      </c>
      <c r="E59" s="32" t="s">
        <v>671</v>
      </c>
      <c r="F59" s="33" t="s">
        <v>672</v>
      </c>
      <c r="G59" s="30" t="s">
        <v>67</v>
      </c>
      <c r="H59" s="34" t="s">
        <v>28</v>
      </c>
      <c r="I59" s="34">
        <v>7</v>
      </c>
      <c r="J59" s="34" t="s">
        <v>28</v>
      </c>
      <c r="K59" s="34">
        <v>7.5</v>
      </c>
      <c r="L59" s="42"/>
      <c r="M59" s="42"/>
      <c r="N59" s="42"/>
      <c r="O59" s="107"/>
      <c r="P59" s="36">
        <v>6</v>
      </c>
      <c r="Q59" s="37">
        <f t="shared" si="6"/>
        <v>6.4</v>
      </c>
      <c r="R59" s="38" t="str">
        <f t="shared" si="7"/>
        <v>C</v>
      </c>
      <c r="S59" s="39" t="str">
        <f t="shared" si="8"/>
        <v>Trung bình</v>
      </c>
      <c r="T59" s="40" t="str">
        <f t="shared" si="10"/>
        <v/>
      </c>
      <c r="U59" s="41" t="s">
        <v>1801</v>
      </c>
      <c r="V59" s="3"/>
      <c r="W59" s="28"/>
      <c r="X59" s="79" t="str">
        <f t="shared" si="9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673</v>
      </c>
      <c r="D60" s="31" t="s">
        <v>674</v>
      </c>
      <c r="E60" s="32" t="s">
        <v>675</v>
      </c>
      <c r="F60" s="33" t="s">
        <v>676</v>
      </c>
      <c r="G60" s="30" t="s">
        <v>59</v>
      </c>
      <c r="H60" s="34" t="s">
        <v>28</v>
      </c>
      <c r="I60" s="34">
        <v>5.5</v>
      </c>
      <c r="J60" s="34" t="s">
        <v>28</v>
      </c>
      <c r="K60" s="34">
        <v>5.5</v>
      </c>
      <c r="L60" s="42"/>
      <c r="M60" s="42"/>
      <c r="N60" s="42"/>
      <c r="O60" s="107"/>
      <c r="P60" s="36">
        <v>3.5</v>
      </c>
      <c r="Q60" s="37">
        <f t="shared" si="6"/>
        <v>4.0999999999999996</v>
      </c>
      <c r="R60" s="38" t="str">
        <f t="shared" si="7"/>
        <v>D</v>
      </c>
      <c r="S60" s="39" t="str">
        <f t="shared" si="8"/>
        <v>Trung bình yếu</v>
      </c>
      <c r="T60" s="40" t="str">
        <f t="shared" si="10"/>
        <v/>
      </c>
      <c r="U60" s="41" t="s">
        <v>1801</v>
      </c>
      <c r="V60" s="3"/>
      <c r="W60" s="28"/>
      <c r="X60" s="79" t="str">
        <f t="shared" si="9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677</v>
      </c>
      <c r="D61" s="31" t="s">
        <v>678</v>
      </c>
      <c r="E61" s="32" t="s">
        <v>679</v>
      </c>
      <c r="F61" s="33" t="s">
        <v>680</v>
      </c>
      <c r="G61" s="30" t="s">
        <v>67</v>
      </c>
      <c r="H61" s="34" t="s">
        <v>28</v>
      </c>
      <c r="I61" s="34">
        <v>5</v>
      </c>
      <c r="J61" s="34" t="s">
        <v>28</v>
      </c>
      <c r="K61" s="34">
        <v>5.5</v>
      </c>
      <c r="L61" s="42"/>
      <c r="M61" s="42"/>
      <c r="N61" s="42"/>
      <c r="O61" s="107"/>
      <c r="P61" s="36">
        <v>4.5</v>
      </c>
      <c r="Q61" s="37">
        <f t="shared" si="6"/>
        <v>4.7</v>
      </c>
      <c r="R61" s="38" t="str">
        <f t="shared" si="7"/>
        <v>D</v>
      </c>
      <c r="S61" s="39" t="str">
        <f t="shared" si="8"/>
        <v>Trung bình yếu</v>
      </c>
      <c r="T61" s="40" t="str">
        <f t="shared" si="10"/>
        <v/>
      </c>
      <c r="U61" s="41" t="s">
        <v>1801</v>
      </c>
      <c r="V61" s="3"/>
      <c r="W61" s="28"/>
      <c r="X61" s="79" t="str">
        <f t="shared" si="9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681</v>
      </c>
      <c r="D62" s="31" t="s">
        <v>475</v>
      </c>
      <c r="E62" s="32" t="s">
        <v>682</v>
      </c>
      <c r="F62" s="33" t="s">
        <v>683</v>
      </c>
      <c r="G62" s="30" t="s">
        <v>287</v>
      </c>
      <c r="H62" s="34" t="s">
        <v>28</v>
      </c>
      <c r="I62" s="34">
        <v>9</v>
      </c>
      <c r="J62" s="34" t="s">
        <v>28</v>
      </c>
      <c r="K62" s="34">
        <v>7</v>
      </c>
      <c r="L62" s="42"/>
      <c r="M62" s="42"/>
      <c r="N62" s="42"/>
      <c r="O62" s="107"/>
      <c r="P62" s="36">
        <v>9.5</v>
      </c>
      <c r="Q62" s="37">
        <f t="shared" si="6"/>
        <v>9.1999999999999993</v>
      </c>
      <c r="R62" s="38" t="str">
        <f t="shared" si="7"/>
        <v>A+</v>
      </c>
      <c r="S62" s="39" t="str">
        <f t="shared" si="8"/>
        <v>Giỏi</v>
      </c>
      <c r="T62" s="40" t="str">
        <f t="shared" si="10"/>
        <v/>
      </c>
      <c r="U62" s="41" t="s">
        <v>1801</v>
      </c>
      <c r="V62" s="3"/>
      <c r="W62" s="28"/>
      <c r="X62" s="79" t="str">
        <f t="shared" si="9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684</v>
      </c>
      <c r="D63" s="31" t="s">
        <v>685</v>
      </c>
      <c r="E63" s="32" t="s">
        <v>686</v>
      </c>
      <c r="F63" s="33" t="s">
        <v>687</v>
      </c>
      <c r="G63" s="30" t="s">
        <v>63</v>
      </c>
      <c r="H63" s="34" t="s">
        <v>28</v>
      </c>
      <c r="I63" s="34">
        <v>8</v>
      </c>
      <c r="J63" s="34" t="s">
        <v>28</v>
      </c>
      <c r="K63" s="34">
        <v>7</v>
      </c>
      <c r="L63" s="42"/>
      <c r="M63" s="42"/>
      <c r="N63" s="42"/>
      <c r="O63" s="107"/>
      <c r="P63" s="36">
        <v>5</v>
      </c>
      <c r="Q63" s="37">
        <f t="shared" si="6"/>
        <v>5.8</v>
      </c>
      <c r="R63" s="38" t="str">
        <f t="shared" si="7"/>
        <v>C</v>
      </c>
      <c r="S63" s="39" t="str">
        <f t="shared" si="8"/>
        <v>Trung bình</v>
      </c>
      <c r="T63" s="40" t="str">
        <f t="shared" si="10"/>
        <v/>
      </c>
      <c r="U63" s="41" t="s">
        <v>1801</v>
      </c>
      <c r="V63" s="3"/>
      <c r="W63" s="28"/>
      <c r="X63" s="79" t="str">
        <f t="shared" si="9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688</v>
      </c>
      <c r="D64" s="31" t="s">
        <v>689</v>
      </c>
      <c r="E64" s="32" t="s">
        <v>690</v>
      </c>
      <c r="F64" s="33" t="s">
        <v>331</v>
      </c>
      <c r="G64" s="30" t="s">
        <v>63</v>
      </c>
      <c r="H64" s="34" t="s">
        <v>28</v>
      </c>
      <c r="I64" s="34">
        <v>8</v>
      </c>
      <c r="J64" s="34" t="s">
        <v>28</v>
      </c>
      <c r="K64" s="34">
        <v>7</v>
      </c>
      <c r="L64" s="42"/>
      <c r="M64" s="42"/>
      <c r="N64" s="42"/>
      <c r="O64" s="107"/>
      <c r="P64" s="36">
        <v>6</v>
      </c>
      <c r="Q64" s="37">
        <f t="shared" si="6"/>
        <v>6.5</v>
      </c>
      <c r="R64" s="38" t="str">
        <f t="shared" si="7"/>
        <v>C+</v>
      </c>
      <c r="S64" s="39" t="str">
        <f t="shared" si="8"/>
        <v>Trung bình</v>
      </c>
      <c r="T64" s="40" t="str">
        <f t="shared" si="10"/>
        <v/>
      </c>
      <c r="U64" s="41" t="s">
        <v>1801</v>
      </c>
      <c r="V64" s="3"/>
      <c r="W64" s="28"/>
      <c r="X64" s="79" t="str">
        <f t="shared" si="9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691</v>
      </c>
      <c r="D65" s="31" t="s">
        <v>692</v>
      </c>
      <c r="E65" s="32" t="s">
        <v>693</v>
      </c>
      <c r="F65" s="33" t="s">
        <v>694</v>
      </c>
      <c r="G65" s="30" t="s">
        <v>67</v>
      </c>
      <c r="H65" s="34" t="s">
        <v>28</v>
      </c>
      <c r="I65" s="34">
        <v>4</v>
      </c>
      <c r="J65" s="34" t="s">
        <v>28</v>
      </c>
      <c r="K65" s="34">
        <v>5</v>
      </c>
      <c r="L65" s="42"/>
      <c r="M65" s="42"/>
      <c r="N65" s="42"/>
      <c r="O65" s="107"/>
      <c r="P65" s="36" t="s">
        <v>2324</v>
      </c>
      <c r="Q65" s="37">
        <f t="shared" si="6"/>
        <v>1.3</v>
      </c>
      <c r="R65" s="38" t="str">
        <f t="shared" si="7"/>
        <v>F</v>
      </c>
      <c r="S65" s="39" t="str">
        <f t="shared" si="8"/>
        <v>Kém</v>
      </c>
      <c r="T65" s="40" t="s">
        <v>2325</v>
      </c>
      <c r="U65" s="41" t="s">
        <v>1801</v>
      </c>
      <c r="V65" s="3"/>
      <c r="W65" s="28"/>
      <c r="X65" s="79" t="str">
        <f t="shared" si="9"/>
        <v>Học lại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695</v>
      </c>
      <c r="D66" s="31" t="s">
        <v>696</v>
      </c>
      <c r="E66" s="32" t="s">
        <v>697</v>
      </c>
      <c r="F66" s="33" t="s">
        <v>698</v>
      </c>
      <c r="G66" s="30" t="s">
        <v>272</v>
      </c>
      <c r="H66" s="34" t="s">
        <v>28</v>
      </c>
      <c r="I66" s="34">
        <v>9</v>
      </c>
      <c r="J66" s="34" t="s">
        <v>28</v>
      </c>
      <c r="K66" s="34">
        <v>7</v>
      </c>
      <c r="L66" s="42"/>
      <c r="M66" s="42"/>
      <c r="N66" s="42"/>
      <c r="O66" s="107"/>
      <c r="P66" s="36">
        <v>5</v>
      </c>
      <c r="Q66" s="37">
        <f t="shared" si="6"/>
        <v>6</v>
      </c>
      <c r="R66" s="38" t="str">
        <f t="shared" si="7"/>
        <v>C</v>
      </c>
      <c r="S66" s="39" t="str">
        <f t="shared" si="8"/>
        <v>Trung bình</v>
      </c>
      <c r="T66" s="40" t="str">
        <f t="shared" ref="T66:T79" si="11">+IF(OR($H66=0,$I66=0,$J66=0,$K66=0),"Không đủ ĐKDT","")</f>
        <v/>
      </c>
      <c r="U66" s="41" t="s">
        <v>1801</v>
      </c>
      <c r="V66" s="3"/>
      <c r="W66" s="28"/>
      <c r="X66" s="79" t="str">
        <f t="shared" si="9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699</v>
      </c>
      <c r="D67" s="31" t="s">
        <v>333</v>
      </c>
      <c r="E67" s="32" t="s">
        <v>270</v>
      </c>
      <c r="F67" s="33" t="s">
        <v>700</v>
      </c>
      <c r="G67" s="30" t="s">
        <v>105</v>
      </c>
      <c r="H67" s="34" t="s">
        <v>28</v>
      </c>
      <c r="I67" s="34">
        <v>8</v>
      </c>
      <c r="J67" s="34" t="s">
        <v>28</v>
      </c>
      <c r="K67" s="34">
        <v>8.5</v>
      </c>
      <c r="L67" s="42"/>
      <c r="M67" s="42"/>
      <c r="N67" s="42"/>
      <c r="O67" s="107"/>
      <c r="P67" s="36">
        <v>9</v>
      </c>
      <c r="Q67" s="37">
        <f t="shared" si="6"/>
        <v>8.8000000000000007</v>
      </c>
      <c r="R67" s="38" t="str">
        <f t="shared" si="7"/>
        <v>A</v>
      </c>
      <c r="S67" s="39" t="str">
        <f t="shared" si="8"/>
        <v>Giỏi</v>
      </c>
      <c r="T67" s="40" t="str">
        <f t="shared" si="11"/>
        <v/>
      </c>
      <c r="U67" s="41" t="s">
        <v>1801</v>
      </c>
      <c r="V67" s="3"/>
      <c r="W67" s="28"/>
      <c r="X67" s="79" t="str">
        <f t="shared" si="9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701</v>
      </c>
      <c r="D68" s="31" t="s">
        <v>325</v>
      </c>
      <c r="E68" s="32" t="s">
        <v>494</v>
      </c>
      <c r="F68" s="33" t="s">
        <v>702</v>
      </c>
      <c r="G68" s="30" t="s">
        <v>63</v>
      </c>
      <c r="H68" s="34" t="s">
        <v>28</v>
      </c>
      <c r="I68" s="34">
        <v>5.5</v>
      </c>
      <c r="J68" s="34" t="s">
        <v>28</v>
      </c>
      <c r="K68" s="34">
        <v>7</v>
      </c>
      <c r="L68" s="42"/>
      <c r="M68" s="42"/>
      <c r="N68" s="42"/>
      <c r="O68" s="107"/>
      <c r="P68" s="36">
        <v>7.5</v>
      </c>
      <c r="Q68" s="37">
        <f t="shared" si="6"/>
        <v>7.1</v>
      </c>
      <c r="R68" s="38" t="str">
        <f t="shared" si="7"/>
        <v>B</v>
      </c>
      <c r="S68" s="39" t="str">
        <f t="shared" si="8"/>
        <v>Khá</v>
      </c>
      <c r="T68" s="40" t="str">
        <f t="shared" si="11"/>
        <v/>
      </c>
      <c r="U68" s="41" t="s">
        <v>1801</v>
      </c>
      <c r="V68" s="3"/>
      <c r="W68" s="28"/>
      <c r="X68" s="79" t="str">
        <f t="shared" si="9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703</v>
      </c>
      <c r="D69" s="31" t="s">
        <v>704</v>
      </c>
      <c r="E69" s="32" t="s">
        <v>705</v>
      </c>
      <c r="F69" s="33" t="s">
        <v>706</v>
      </c>
      <c r="G69" s="30" t="s">
        <v>707</v>
      </c>
      <c r="H69" s="34" t="s">
        <v>28</v>
      </c>
      <c r="I69" s="34">
        <v>8</v>
      </c>
      <c r="J69" s="34" t="s">
        <v>28</v>
      </c>
      <c r="K69" s="34">
        <v>7</v>
      </c>
      <c r="L69" s="42"/>
      <c r="M69" s="42"/>
      <c r="N69" s="42"/>
      <c r="O69" s="107"/>
      <c r="P69" s="36">
        <v>6</v>
      </c>
      <c r="Q69" s="37">
        <f t="shared" si="6"/>
        <v>6.5</v>
      </c>
      <c r="R69" s="38" t="str">
        <f t="shared" si="7"/>
        <v>C+</v>
      </c>
      <c r="S69" s="39" t="str">
        <f t="shared" si="8"/>
        <v>Trung bình</v>
      </c>
      <c r="T69" s="40" t="str">
        <f t="shared" si="11"/>
        <v/>
      </c>
      <c r="U69" s="41" t="s">
        <v>1801</v>
      </c>
      <c r="V69" s="3"/>
      <c r="W69" s="28"/>
      <c r="X69" s="79" t="str">
        <f t="shared" si="9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708</v>
      </c>
      <c r="D70" s="31" t="s">
        <v>709</v>
      </c>
      <c r="E70" s="32" t="s">
        <v>710</v>
      </c>
      <c r="F70" s="33" t="s">
        <v>711</v>
      </c>
      <c r="G70" s="30" t="s">
        <v>105</v>
      </c>
      <c r="H70" s="34" t="s">
        <v>28</v>
      </c>
      <c r="I70" s="34">
        <v>6.5</v>
      </c>
      <c r="J70" s="34" t="s">
        <v>28</v>
      </c>
      <c r="K70" s="34">
        <v>7</v>
      </c>
      <c r="L70" s="42"/>
      <c r="M70" s="42"/>
      <c r="N70" s="42"/>
      <c r="O70" s="107"/>
      <c r="P70" s="36">
        <v>6</v>
      </c>
      <c r="Q70" s="37">
        <f t="shared" si="6"/>
        <v>6.2</v>
      </c>
      <c r="R70" s="38" t="str">
        <f t="shared" si="7"/>
        <v>C</v>
      </c>
      <c r="S70" s="39" t="str">
        <f t="shared" si="8"/>
        <v>Trung bình</v>
      </c>
      <c r="T70" s="40" t="str">
        <f t="shared" si="11"/>
        <v/>
      </c>
      <c r="U70" s="41" t="s">
        <v>1801</v>
      </c>
      <c r="V70" s="3"/>
      <c r="W70" s="28"/>
      <c r="X70" s="79" t="str">
        <f t="shared" si="9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712</v>
      </c>
      <c r="D71" s="31" t="s">
        <v>115</v>
      </c>
      <c r="E71" s="32" t="s">
        <v>279</v>
      </c>
      <c r="F71" s="33" t="s">
        <v>713</v>
      </c>
      <c r="G71" s="30" t="s">
        <v>272</v>
      </c>
      <c r="H71" s="34" t="s">
        <v>28</v>
      </c>
      <c r="I71" s="34">
        <v>0</v>
      </c>
      <c r="J71" s="34" t="s">
        <v>28</v>
      </c>
      <c r="K71" s="34">
        <v>0</v>
      </c>
      <c r="L71" s="42"/>
      <c r="M71" s="42"/>
      <c r="N71" s="42"/>
      <c r="O71" s="107"/>
      <c r="P71" s="36" t="s">
        <v>2326</v>
      </c>
      <c r="Q71" s="37">
        <f t="shared" si="6"/>
        <v>0</v>
      </c>
      <c r="R71" s="38" t="str">
        <f t="shared" si="7"/>
        <v>F</v>
      </c>
      <c r="S71" s="39" t="str">
        <f t="shared" si="8"/>
        <v>Kém</v>
      </c>
      <c r="T71" s="40" t="str">
        <f t="shared" si="11"/>
        <v>Không đủ ĐKDT</v>
      </c>
      <c r="U71" s="41" t="s">
        <v>1801</v>
      </c>
      <c r="V71" s="3"/>
      <c r="W71" s="28"/>
      <c r="X71" s="79" t="str">
        <f t="shared" si="9"/>
        <v>Học lại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714</v>
      </c>
      <c r="D72" s="31" t="s">
        <v>715</v>
      </c>
      <c r="E72" s="32" t="s">
        <v>716</v>
      </c>
      <c r="F72" s="33" t="s">
        <v>717</v>
      </c>
      <c r="G72" s="30" t="s">
        <v>80</v>
      </c>
      <c r="H72" s="34" t="s">
        <v>28</v>
      </c>
      <c r="I72" s="34">
        <v>6.5</v>
      </c>
      <c r="J72" s="34" t="s">
        <v>28</v>
      </c>
      <c r="K72" s="34">
        <v>6.5</v>
      </c>
      <c r="L72" s="42"/>
      <c r="M72" s="42"/>
      <c r="N72" s="42"/>
      <c r="O72" s="107"/>
      <c r="P72" s="36">
        <v>7.5</v>
      </c>
      <c r="Q72" s="37">
        <f t="shared" si="6"/>
        <v>7.2</v>
      </c>
      <c r="R72" s="38" t="str">
        <f t="shared" si="7"/>
        <v>B</v>
      </c>
      <c r="S72" s="39" t="str">
        <f t="shared" si="8"/>
        <v>Khá</v>
      </c>
      <c r="T72" s="40" t="str">
        <f t="shared" si="11"/>
        <v/>
      </c>
      <c r="U72" s="41" t="s">
        <v>1801</v>
      </c>
      <c r="V72" s="3"/>
      <c r="W72" s="28"/>
      <c r="X72" s="79" t="str">
        <f t="shared" si="9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718</v>
      </c>
      <c r="D73" s="31" t="s">
        <v>719</v>
      </c>
      <c r="E73" s="32" t="s">
        <v>290</v>
      </c>
      <c r="F73" s="33" t="s">
        <v>720</v>
      </c>
      <c r="G73" s="30" t="s">
        <v>59</v>
      </c>
      <c r="H73" s="34" t="s">
        <v>28</v>
      </c>
      <c r="I73" s="34">
        <v>9</v>
      </c>
      <c r="J73" s="34" t="s">
        <v>28</v>
      </c>
      <c r="K73" s="34">
        <v>7</v>
      </c>
      <c r="L73" s="42"/>
      <c r="M73" s="42"/>
      <c r="N73" s="42"/>
      <c r="O73" s="107"/>
      <c r="P73" s="36">
        <v>9</v>
      </c>
      <c r="Q73" s="37">
        <f t="shared" si="6"/>
        <v>8.8000000000000007</v>
      </c>
      <c r="R73" s="38" t="str">
        <f t="shared" si="7"/>
        <v>A</v>
      </c>
      <c r="S73" s="39" t="str">
        <f t="shared" si="8"/>
        <v>Giỏi</v>
      </c>
      <c r="T73" s="40" t="str">
        <f t="shared" si="11"/>
        <v/>
      </c>
      <c r="U73" s="41" t="s">
        <v>1801</v>
      </c>
      <c r="V73" s="3"/>
      <c r="W73" s="28"/>
      <c r="X73" s="79" t="str">
        <f t="shared" si="9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721</v>
      </c>
      <c r="D74" s="31" t="s">
        <v>493</v>
      </c>
      <c r="E74" s="32" t="s">
        <v>722</v>
      </c>
      <c r="F74" s="33" t="s">
        <v>723</v>
      </c>
      <c r="G74" s="30" t="s">
        <v>105</v>
      </c>
      <c r="H74" s="34" t="s">
        <v>28</v>
      </c>
      <c r="I74" s="34">
        <v>5</v>
      </c>
      <c r="J74" s="34" t="s">
        <v>28</v>
      </c>
      <c r="K74" s="34">
        <v>7</v>
      </c>
      <c r="L74" s="42"/>
      <c r="M74" s="42"/>
      <c r="N74" s="42"/>
      <c r="O74" s="107"/>
      <c r="P74" s="36">
        <v>7</v>
      </c>
      <c r="Q74" s="37">
        <f t="shared" ref="Q74:Q79" si="12">ROUND(SUMPRODUCT(H74:P74,$H$9:$P$9)/100,1)</f>
        <v>6.6</v>
      </c>
      <c r="R74" s="38" t="str">
        <f t="shared" ref="R74:R79" si="13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C+</v>
      </c>
      <c r="S74" s="39" t="str">
        <f t="shared" ref="S74:S79" si="14">IF($Q74&lt;4,"Kém",IF(AND($Q74&gt;=4,$Q74&lt;=5.4),"Trung bình yếu",IF(AND($Q74&gt;=5.5,$Q74&lt;=6.9),"Trung bình",IF(AND($Q74&gt;=7,$Q74&lt;=8.4),"Khá",IF(AND($Q74&gt;=8.5,$Q74&lt;=10),"Giỏi","")))))</f>
        <v>Trung bình</v>
      </c>
      <c r="T74" s="40" t="str">
        <f t="shared" si="11"/>
        <v/>
      </c>
      <c r="U74" s="41" t="s">
        <v>1801</v>
      </c>
      <c r="V74" s="3"/>
      <c r="W74" s="28"/>
      <c r="X74" s="79" t="str">
        <f t="shared" ref="X74:X79" si="15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724</v>
      </c>
      <c r="D75" s="31" t="s">
        <v>77</v>
      </c>
      <c r="E75" s="32" t="s">
        <v>722</v>
      </c>
      <c r="F75" s="33" t="s">
        <v>75</v>
      </c>
      <c r="G75" s="30" t="s">
        <v>80</v>
      </c>
      <c r="H75" s="34" t="s">
        <v>28</v>
      </c>
      <c r="I75" s="34">
        <v>6.5</v>
      </c>
      <c r="J75" s="34" t="s">
        <v>28</v>
      </c>
      <c r="K75" s="34">
        <v>7</v>
      </c>
      <c r="L75" s="42"/>
      <c r="M75" s="42"/>
      <c r="N75" s="42"/>
      <c r="O75" s="107"/>
      <c r="P75" s="36">
        <v>6</v>
      </c>
      <c r="Q75" s="37">
        <f t="shared" si="12"/>
        <v>6.2</v>
      </c>
      <c r="R75" s="38" t="str">
        <f t="shared" si="13"/>
        <v>C</v>
      </c>
      <c r="S75" s="39" t="str">
        <f t="shared" si="14"/>
        <v>Trung bình</v>
      </c>
      <c r="T75" s="40" t="str">
        <f t="shared" si="11"/>
        <v/>
      </c>
      <c r="U75" s="41" t="s">
        <v>1801</v>
      </c>
      <c r="V75" s="3"/>
      <c r="W75" s="28"/>
      <c r="X75" s="79" t="str">
        <f t="shared" si="15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725</v>
      </c>
      <c r="D76" s="31" t="s">
        <v>726</v>
      </c>
      <c r="E76" s="32" t="s">
        <v>512</v>
      </c>
      <c r="F76" s="33" t="s">
        <v>727</v>
      </c>
      <c r="G76" s="30" t="s">
        <v>113</v>
      </c>
      <c r="H76" s="34" t="s">
        <v>28</v>
      </c>
      <c r="I76" s="34">
        <v>6.5</v>
      </c>
      <c r="J76" s="34" t="s">
        <v>28</v>
      </c>
      <c r="K76" s="34">
        <v>7</v>
      </c>
      <c r="L76" s="42"/>
      <c r="M76" s="42"/>
      <c r="N76" s="42"/>
      <c r="O76" s="107"/>
      <c r="P76" s="36">
        <v>2</v>
      </c>
      <c r="Q76" s="37">
        <f t="shared" si="12"/>
        <v>3.4</v>
      </c>
      <c r="R76" s="38" t="str">
        <f t="shared" si="13"/>
        <v>F</v>
      </c>
      <c r="S76" s="39" t="str">
        <f t="shared" si="14"/>
        <v>Kém</v>
      </c>
      <c r="T76" s="40" t="str">
        <f t="shared" si="11"/>
        <v/>
      </c>
      <c r="U76" s="41" t="s">
        <v>1801</v>
      </c>
      <c r="V76" s="3"/>
      <c r="W76" s="28"/>
      <c r="X76" s="79" t="str">
        <f t="shared" si="15"/>
        <v>Học lại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728</v>
      </c>
      <c r="D77" s="31" t="s">
        <v>100</v>
      </c>
      <c r="E77" s="32" t="s">
        <v>512</v>
      </c>
      <c r="F77" s="33" t="s">
        <v>729</v>
      </c>
      <c r="G77" s="30" t="s">
        <v>72</v>
      </c>
      <c r="H77" s="34" t="s">
        <v>28</v>
      </c>
      <c r="I77" s="34">
        <v>6.5</v>
      </c>
      <c r="J77" s="34" t="s">
        <v>28</v>
      </c>
      <c r="K77" s="34">
        <v>7</v>
      </c>
      <c r="L77" s="42"/>
      <c r="M77" s="42"/>
      <c r="N77" s="42"/>
      <c r="O77" s="107"/>
      <c r="P77" s="36">
        <v>4</v>
      </c>
      <c r="Q77" s="37">
        <f t="shared" si="12"/>
        <v>4.8</v>
      </c>
      <c r="R77" s="38" t="str">
        <f t="shared" si="13"/>
        <v>D</v>
      </c>
      <c r="S77" s="39" t="str">
        <f t="shared" si="14"/>
        <v>Trung bình yếu</v>
      </c>
      <c r="T77" s="40" t="str">
        <f t="shared" si="11"/>
        <v/>
      </c>
      <c r="U77" s="41" t="s">
        <v>1801</v>
      </c>
      <c r="V77" s="3"/>
      <c r="W77" s="28"/>
      <c r="X77" s="79" t="str">
        <f t="shared" si="15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30" customHeight="1">
      <c r="B78" s="29">
        <v>69</v>
      </c>
      <c r="C78" s="30" t="s">
        <v>730</v>
      </c>
      <c r="D78" s="31" t="s">
        <v>696</v>
      </c>
      <c r="E78" s="32" t="s">
        <v>731</v>
      </c>
      <c r="F78" s="33" t="s">
        <v>732</v>
      </c>
      <c r="G78" s="30" t="s">
        <v>733</v>
      </c>
      <c r="H78" s="34" t="s">
        <v>28</v>
      </c>
      <c r="I78" s="34">
        <v>7.5</v>
      </c>
      <c r="J78" s="34" t="s">
        <v>28</v>
      </c>
      <c r="K78" s="34">
        <v>7</v>
      </c>
      <c r="L78" s="42"/>
      <c r="M78" s="42"/>
      <c r="N78" s="42"/>
      <c r="O78" s="107"/>
      <c r="P78" s="36">
        <v>3.5</v>
      </c>
      <c r="Q78" s="37">
        <f t="shared" si="12"/>
        <v>4.7</v>
      </c>
      <c r="R78" s="38" t="str">
        <f t="shared" si="13"/>
        <v>D</v>
      </c>
      <c r="S78" s="39" t="str">
        <f t="shared" si="14"/>
        <v>Trung bình yếu</v>
      </c>
      <c r="T78" s="40" t="str">
        <f t="shared" si="11"/>
        <v/>
      </c>
      <c r="U78" s="41" t="s">
        <v>1801</v>
      </c>
      <c r="V78" s="3"/>
      <c r="W78" s="28"/>
      <c r="X78" s="79" t="str">
        <f t="shared" si="15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30" customHeight="1">
      <c r="B79" s="29">
        <v>70</v>
      </c>
      <c r="C79" s="30" t="s">
        <v>734</v>
      </c>
      <c r="D79" s="31" t="s">
        <v>735</v>
      </c>
      <c r="E79" s="32" t="s">
        <v>736</v>
      </c>
      <c r="F79" s="33" t="s">
        <v>400</v>
      </c>
      <c r="G79" s="30" t="s">
        <v>59</v>
      </c>
      <c r="H79" s="34" t="s">
        <v>28</v>
      </c>
      <c r="I79" s="34">
        <v>10</v>
      </c>
      <c r="J79" s="34" t="s">
        <v>28</v>
      </c>
      <c r="K79" s="34">
        <v>10</v>
      </c>
      <c r="L79" s="42"/>
      <c r="M79" s="42"/>
      <c r="N79" s="42"/>
      <c r="O79" s="107"/>
      <c r="P79" s="36">
        <v>4.5</v>
      </c>
      <c r="Q79" s="37">
        <f t="shared" si="12"/>
        <v>6.2</v>
      </c>
      <c r="R79" s="38" t="str">
        <f t="shared" si="13"/>
        <v>C</v>
      </c>
      <c r="S79" s="39" t="str">
        <f t="shared" si="14"/>
        <v>Trung bình</v>
      </c>
      <c r="T79" s="40" t="str">
        <f t="shared" si="11"/>
        <v/>
      </c>
      <c r="U79" s="41" t="s">
        <v>1801</v>
      </c>
      <c r="V79" s="3"/>
      <c r="W79" s="28"/>
      <c r="X79" s="79" t="str">
        <f t="shared" si="15"/>
        <v>Đạt</v>
      </c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</row>
    <row r="80" spans="1:39" ht="9" customHeight="1">
      <c r="A80" s="2"/>
      <c r="B80" s="43"/>
      <c r="C80" s="44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108"/>
      <c r="P80" s="48"/>
      <c r="Q80" s="48"/>
      <c r="R80" s="48"/>
      <c r="S80" s="48"/>
      <c r="T80" s="48"/>
      <c r="U80" s="48"/>
      <c r="V80" s="3"/>
    </row>
    <row r="81" spans="1:39">
      <c r="A81" s="2"/>
      <c r="B81" s="160" t="s">
        <v>29</v>
      </c>
      <c r="C81" s="160"/>
      <c r="D81" s="44"/>
      <c r="E81" s="45"/>
      <c r="F81" s="45"/>
      <c r="G81" s="45"/>
      <c r="H81" s="46"/>
      <c r="I81" s="47"/>
      <c r="J81" s="47"/>
      <c r="K81" s="48"/>
      <c r="L81" s="48"/>
      <c r="M81" s="48"/>
      <c r="N81" s="48"/>
      <c r="O81" s="108"/>
      <c r="P81" s="48"/>
      <c r="Q81" s="48"/>
      <c r="R81" s="48"/>
      <c r="S81" s="48"/>
      <c r="T81" s="48"/>
      <c r="U81" s="48"/>
      <c r="V81" s="3"/>
    </row>
    <row r="82" spans="1:39" ht="16.5" customHeight="1">
      <c r="A82" s="2"/>
      <c r="B82" s="49" t="s">
        <v>30</v>
      </c>
      <c r="C82" s="49"/>
      <c r="D82" s="50">
        <f>+$AA$8</f>
        <v>70</v>
      </c>
      <c r="E82" s="51" t="s">
        <v>31</v>
      </c>
      <c r="F82" s="148" t="s">
        <v>32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2">
        <f>$AA$8 -COUNTIF($T$9:$T$269,"Vắng") -COUNTIF($T$9:$T$269,"Vắng có phép") - COUNTIF($T$9:$T$269,"Đình chỉ thi") - COUNTIF($T$9:$T$269,"Không đủ ĐKDT")</f>
        <v>59</v>
      </c>
      <c r="Q82" s="52"/>
      <c r="R82" s="52"/>
      <c r="S82" s="53"/>
      <c r="T82" s="54" t="s">
        <v>31</v>
      </c>
      <c r="U82" s="53"/>
      <c r="V82" s="3"/>
    </row>
    <row r="83" spans="1:39" ht="16.5" customHeight="1">
      <c r="A83" s="2"/>
      <c r="B83" s="49" t="s">
        <v>33</v>
      </c>
      <c r="C83" s="49"/>
      <c r="D83" s="50">
        <f>+$AL$8</f>
        <v>55</v>
      </c>
      <c r="E83" s="51" t="s">
        <v>31</v>
      </c>
      <c r="F83" s="148" t="s">
        <v>34</v>
      </c>
      <c r="G83" s="148"/>
      <c r="H83" s="148"/>
      <c r="I83" s="148"/>
      <c r="J83" s="148"/>
      <c r="K83" s="148"/>
      <c r="L83" s="148"/>
      <c r="M83" s="148"/>
      <c r="N83" s="148"/>
      <c r="O83" s="148"/>
      <c r="P83" s="55">
        <f>COUNTIF($T$9:$T$145,"Vắng")</f>
        <v>3</v>
      </c>
      <c r="Q83" s="55"/>
      <c r="R83" s="55"/>
      <c r="S83" s="56"/>
      <c r="T83" s="54" t="s">
        <v>31</v>
      </c>
      <c r="U83" s="56"/>
      <c r="V83" s="3"/>
    </row>
    <row r="84" spans="1:39" ht="16.5" customHeight="1">
      <c r="A84" s="2"/>
      <c r="B84" s="49" t="s">
        <v>42</v>
      </c>
      <c r="C84" s="49"/>
      <c r="D84" s="65">
        <f>COUNTIF(X10:X79,"Học lại")</f>
        <v>15</v>
      </c>
      <c r="E84" s="51" t="s">
        <v>31</v>
      </c>
      <c r="F84" s="148" t="s">
        <v>43</v>
      </c>
      <c r="G84" s="148"/>
      <c r="H84" s="148"/>
      <c r="I84" s="148"/>
      <c r="J84" s="148"/>
      <c r="K84" s="148"/>
      <c r="L84" s="148"/>
      <c r="M84" s="148"/>
      <c r="N84" s="148"/>
      <c r="O84" s="148"/>
      <c r="P84" s="52">
        <f>COUNTIF($T$9:$T$145,"Vắng có phép")</f>
        <v>0</v>
      </c>
      <c r="Q84" s="52"/>
      <c r="R84" s="52"/>
      <c r="S84" s="53"/>
      <c r="T84" s="54" t="s">
        <v>31</v>
      </c>
      <c r="U84" s="53"/>
      <c r="V84" s="3"/>
    </row>
    <row r="85" spans="1:39" ht="3" customHeight="1">
      <c r="A85" s="2"/>
      <c r="B85" s="43"/>
      <c r="C85" s="44"/>
      <c r="D85" s="44"/>
      <c r="E85" s="45"/>
      <c r="F85" s="45"/>
      <c r="G85" s="45"/>
      <c r="H85" s="46"/>
      <c r="I85" s="47"/>
      <c r="J85" s="47"/>
      <c r="K85" s="48"/>
      <c r="L85" s="48"/>
      <c r="M85" s="48"/>
      <c r="N85" s="48"/>
      <c r="O85" s="108"/>
      <c r="P85" s="48"/>
      <c r="Q85" s="48"/>
      <c r="R85" s="48"/>
      <c r="S85" s="48"/>
      <c r="T85" s="48"/>
      <c r="U85" s="48"/>
      <c r="V85" s="3"/>
    </row>
    <row r="86" spans="1:39" ht="15.75">
      <c r="B86" s="84" t="s">
        <v>44</v>
      </c>
      <c r="C86" s="84"/>
      <c r="D86" s="85">
        <f>COUNTIF(X10:X79,"Thi lại")</f>
        <v>0</v>
      </c>
      <c r="E86" s="86" t="s">
        <v>31</v>
      </c>
      <c r="F86" s="3"/>
      <c r="G86" s="3"/>
      <c r="H86" s="3"/>
      <c r="I86" s="3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3"/>
    </row>
    <row r="87" spans="1:39" ht="24.75" customHeight="1">
      <c r="B87" s="84"/>
      <c r="C87" s="84"/>
      <c r="D87" s="85"/>
      <c r="E87" s="86"/>
      <c r="F87" s="3"/>
      <c r="G87" s="3"/>
      <c r="H87" s="3"/>
      <c r="I87" s="3"/>
      <c r="J87" s="152" t="s">
        <v>45</v>
      </c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3"/>
    </row>
    <row r="88" spans="1:39" ht="15.75">
      <c r="A88" s="57"/>
      <c r="B88" s="146"/>
      <c r="C88" s="146"/>
      <c r="D88" s="146"/>
      <c r="E88" s="146"/>
      <c r="F88" s="146"/>
      <c r="G88" s="146"/>
      <c r="H88" s="146"/>
      <c r="I88" s="58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3"/>
    </row>
    <row r="89" spans="1:39" ht="4.5" customHeight="1">
      <c r="A89" s="2"/>
      <c r="B89" s="43"/>
      <c r="C89" s="59"/>
      <c r="D89" s="59"/>
      <c r="E89" s="60"/>
      <c r="F89" s="60"/>
      <c r="G89" s="60"/>
      <c r="H89" s="61"/>
      <c r="I89" s="62"/>
      <c r="J89" s="62"/>
      <c r="K89" s="3"/>
      <c r="L89" s="3"/>
      <c r="M89" s="3"/>
      <c r="N89" s="3"/>
      <c r="P89" s="3"/>
      <c r="Q89" s="3"/>
      <c r="R89" s="3"/>
      <c r="S89" s="3"/>
      <c r="T89" s="3"/>
      <c r="U89" s="3"/>
      <c r="V89" s="3"/>
    </row>
    <row r="90" spans="1:39" s="2" customFormat="1">
      <c r="B90" s="146"/>
      <c r="C90" s="146"/>
      <c r="D90" s="151"/>
      <c r="E90" s="151"/>
      <c r="F90" s="151"/>
      <c r="G90" s="151"/>
      <c r="H90" s="151"/>
      <c r="I90" s="62"/>
      <c r="J90" s="62"/>
      <c r="K90" s="48"/>
      <c r="L90" s="48"/>
      <c r="M90" s="48"/>
      <c r="N90" s="48"/>
      <c r="O90" s="108"/>
      <c r="P90" s="48"/>
      <c r="Q90" s="48"/>
      <c r="R90" s="48"/>
      <c r="S90" s="48"/>
      <c r="T90" s="48"/>
      <c r="U90" s="48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9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9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9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9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9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3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9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18" customHeight="1">
      <c r="A96" s="1"/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150"/>
      <c r="T96" s="150"/>
      <c r="U96" s="150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4.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09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36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09"/>
      <c r="P98" s="3"/>
      <c r="Q98" s="3"/>
      <c r="R98" s="3"/>
      <c r="S98" s="3"/>
      <c r="T98" s="3"/>
      <c r="U98" s="3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 ht="21.75" customHeight="1">
      <c r="A99" s="1"/>
      <c r="B99" s="146"/>
      <c r="C99" s="146"/>
      <c r="D99" s="146"/>
      <c r="E99" s="146"/>
      <c r="F99" s="146"/>
      <c r="G99" s="146"/>
      <c r="H99" s="146"/>
      <c r="I99" s="58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3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 ht="15.75">
      <c r="A100" s="1"/>
      <c r="B100" s="43"/>
      <c r="C100" s="59"/>
      <c r="D100" s="59"/>
      <c r="E100" s="60"/>
      <c r="F100" s="60"/>
      <c r="G100" s="60"/>
      <c r="H100" s="61"/>
      <c r="I100" s="62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/>
      <c r="U100" s="147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1" spans="1:39" s="2" customFormat="1">
      <c r="A101" s="1"/>
      <c r="B101" s="146"/>
      <c r="C101" s="146"/>
      <c r="D101" s="151"/>
      <c r="E101" s="151"/>
      <c r="F101" s="151"/>
      <c r="G101" s="151"/>
      <c r="H101" s="151"/>
      <c r="I101" s="62"/>
      <c r="J101" s="62"/>
      <c r="K101" s="48"/>
      <c r="L101" s="48"/>
      <c r="M101" s="48"/>
      <c r="N101" s="48"/>
      <c r="O101" s="108"/>
      <c r="P101" s="48"/>
      <c r="Q101" s="48"/>
      <c r="R101" s="48"/>
      <c r="S101" s="48"/>
      <c r="T101" s="48"/>
      <c r="U101" s="48"/>
      <c r="V101" s="1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</row>
    <row r="102" spans="1:39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109"/>
      <c r="P102" s="3"/>
      <c r="Q102" s="3"/>
      <c r="R102" s="3"/>
      <c r="S102" s="3"/>
      <c r="T102" s="3"/>
      <c r="U102" s="3"/>
      <c r="V102" s="1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</row>
    <row r="106" spans="1:39" ht="15.75"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</row>
  </sheetData>
  <sheetProtection formatCells="0" formatColumns="0" formatRows="0" insertColumns="0" insertRows="0" insertHyperlinks="0" deleteColumns="0" deleteRows="0" sort="0" autoFilter="0" pivotTables="0"/>
  <autoFilter ref="A8:AM79">
    <filterColumn colId="3" showButton="0"/>
  </autoFilter>
  <sortState ref="A10:AM79">
    <sortCondition ref="B10:B79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81:C81"/>
    <mergeCell ref="P7:P8"/>
    <mergeCell ref="Q7:Q9"/>
    <mergeCell ref="H7:H8"/>
    <mergeCell ref="I7:I8"/>
    <mergeCell ref="J7:J8"/>
    <mergeCell ref="K7:K8"/>
    <mergeCell ref="L7:L8"/>
    <mergeCell ref="M7:M8"/>
    <mergeCell ref="J100:U100"/>
    <mergeCell ref="F84:O84"/>
    <mergeCell ref="J86:U86"/>
    <mergeCell ref="J87:U87"/>
    <mergeCell ref="B88:H88"/>
    <mergeCell ref="J88:U88"/>
    <mergeCell ref="B90:C90"/>
    <mergeCell ref="D90:H90"/>
    <mergeCell ref="B96:C96"/>
    <mergeCell ref="D96:I96"/>
    <mergeCell ref="B99:H99"/>
    <mergeCell ref="J99:U99"/>
    <mergeCell ref="J96:U96"/>
    <mergeCell ref="B101:C101"/>
    <mergeCell ref="D101:H101"/>
    <mergeCell ref="B106:C106"/>
    <mergeCell ref="D106:I106"/>
    <mergeCell ref="J106:U106"/>
    <mergeCell ref="F83:O83"/>
    <mergeCell ref="O7:O8"/>
    <mergeCell ref="C7:C8"/>
    <mergeCell ref="D7:E8"/>
    <mergeCell ref="F82:O82"/>
  </mergeCells>
  <conditionalFormatting sqref="P10:P79 H10:N79">
    <cfRule type="cellIs" dxfId="43" priority="4" operator="greaterThan">
      <formula>10</formula>
    </cfRule>
  </conditionalFormatting>
  <conditionalFormatting sqref="O101:O1048576 O1:O99">
    <cfRule type="duplicateValues" dxfId="42" priority="3"/>
  </conditionalFormatting>
  <conditionalFormatting sqref="C1:C1048576">
    <cfRule type="duplicateValues" dxfId="41" priority="2"/>
  </conditionalFormatting>
  <conditionalFormatting sqref="O1">
    <cfRule type="duplicateValues" dxfId="40" priority="1"/>
  </conditionalFormatting>
  <dataValidations count="1">
    <dataValidation allowBlank="1" showInputMessage="1" showErrorMessage="1" errorTitle="Không xóa dữ liệu" error="Không xóa dữ liệu" prompt="Không xóa dữ liệu" sqref="D84 Y2:AM8 X10:X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5"/>
  <sheetViews>
    <sheetView topLeftCell="B1" workbookViewId="0">
      <pane ySplit="3" topLeftCell="A96" activePane="bottomLeft" state="frozen"/>
      <selection activeCell="A6" sqref="A6:XFD6"/>
      <selection pane="bottomLeft" activeCell="B87" sqref="A87:XFD105"/>
    </sheetView>
  </sheetViews>
  <sheetFormatPr defaultColWidth="9" defaultRowHeight="27"/>
  <cols>
    <col min="1" max="1" width="0.625" style="1" hidden="1" customWidth="1"/>
    <col min="2" max="2" width="4" style="1" customWidth="1"/>
    <col min="3" max="3" width="12.75" style="1" customWidth="1"/>
    <col min="4" max="4" width="14.125" style="1" customWidth="1"/>
    <col min="5" max="5" width="7.25" style="1" customWidth="1"/>
    <col min="6" max="6" width="9.375" style="1" hidden="1" customWidth="1"/>
    <col min="7" max="7" width="12.125" style="1" customWidth="1"/>
    <col min="8" max="8" width="4.375" style="1" hidden="1" customWidth="1"/>
    <col min="9" max="9" width="5.625" style="1" customWidth="1"/>
    <col min="10" max="10" width="4.375" style="1" hidden="1" customWidth="1"/>
    <col min="11" max="11" width="6.625" style="1" customWidth="1"/>
    <col min="12" max="13" width="4.875" style="1" hidden="1" customWidth="1"/>
    <col min="14" max="14" width="9" style="1" hidden="1" customWidth="1"/>
    <col min="15" max="15" width="16.25" style="117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10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11"/>
      <c r="P4" s="177" t="s">
        <v>49</v>
      </c>
      <c r="Q4" s="177"/>
      <c r="R4" s="177"/>
      <c r="S4" s="177" t="s">
        <v>740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50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2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80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80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69</v>
      </c>
      <c r="AB8" s="68">
        <f>COUNTIF($T$9:$T$138,"Khiển trách")</f>
        <v>0</v>
      </c>
      <c r="AC8" s="68">
        <f>COUNTIF($T$9:$T$138,"Cảnh cáo")</f>
        <v>0</v>
      </c>
      <c r="AD8" s="68">
        <f>COUNTIF($T$9:$T$138,"Đình chỉ thi")</f>
        <v>0</v>
      </c>
      <c r="AE8" s="75">
        <f>+($AB$8+$AC$8+$AD$8)/$AA$8*100%</f>
        <v>0</v>
      </c>
      <c r="AF8" s="68">
        <f>SUM(COUNTIF($T$9:$T$136,"Vắng"),COUNTIF($T$9:$T$136,"Vắng có phép"))</f>
        <v>1</v>
      </c>
      <c r="AG8" s="76">
        <f>+$AF$8/$AA$8</f>
        <v>1.4492753623188406E-2</v>
      </c>
      <c r="AH8" s="77">
        <f>COUNTIF($X$9:$X$136,"Thi lại")</f>
        <v>0</v>
      </c>
      <c r="AI8" s="76">
        <f>+$AH$8/$AA$8</f>
        <v>0</v>
      </c>
      <c r="AJ8" s="77">
        <f>COUNTIF($X$9:$X$137,"Học lại")</f>
        <v>29</v>
      </c>
      <c r="AK8" s="76">
        <f>+$AJ$8/$AA$8</f>
        <v>0.42028985507246375</v>
      </c>
      <c r="AL8" s="68">
        <f>COUNTIF($X$10:$X$137,"Đạt")</f>
        <v>40</v>
      </c>
      <c r="AM8" s="75">
        <f>+$AL$8/$AA$8</f>
        <v>0.57971014492753625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13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1082</v>
      </c>
      <c r="D10" s="19" t="s">
        <v>891</v>
      </c>
      <c r="E10" s="20" t="s">
        <v>53</v>
      </c>
      <c r="F10" s="21" t="s">
        <v>265</v>
      </c>
      <c r="G10" s="18" t="s">
        <v>72</v>
      </c>
      <c r="H10" s="22" t="s">
        <v>28</v>
      </c>
      <c r="I10" s="22">
        <v>1</v>
      </c>
      <c r="J10" s="22" t="s">
        <v>28</v>
      </c>
      <c r="K10" s="22">
        <v>5</v>
      </c>
      <c r="L10" s="23"/>
      <c r="M10" s="23"/>
      <c r="N10" s="23"/>
      <c r="O10" s="114"/>
      <c r="P10" s="24">
        <v>4.5</v>
      </c>
      <c r="Q10" s="25">
        <f t="shared" ref="Q10:Q41" si="0">ROUND(SUMPRODUCT(H10:P10,$H$9:$P$9)/100,1)</f>
        <v>3.9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7" t="str">
        <f t="shared" ref="T10:T41" si="3">+IF(OR($H10=0,$I10=0,$J10=0,$K10=0),"Không đủ ĐKDT","")</f>
        <v/>
      </c>
      <c r="U10" s="27" t="s">
        <v>1802</v>
      </c>
      <c r="V10" s="3"/>
      <c r="W10" s="28"/>
      <c r="X10" s="79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1083</v>
      </c>
      <c r="D11" s="31" t="s">
        <v>587</v>
      </c>
      <c r="E11" s="32" t="s">
        <v>53</v>
      </c>
      <c r="F11" s="33" t="s">
        <v>1084</v>
      </c>
      <c r="G11" s="30" t="s">
        <v>67</v>
      </c>
      <c r="H11" s="34" t="s">
        <v>28</v>
      </c>
      <c r="I11" s="34">
        <v>8</v>
      </c>
      <c r="J11" s="34" t="s">
        <v>28</v>
      </c>
      <c r="K11" s="34">
        <v>8</v>
      </c>
      <c r="L11" s="35"/>
      <c r="M11" s="35"/>
      <c r="N11" s="35"/>
      <c r="O11" s="115"/>
      <c r="P11" s="36">
        <v>4</v>
      </c>
      <c r="Q11" s="37">
        <f t="shared" si="0"/>
        <v>5.2</v>
      </c>
      <c r="R11" s="38" t="str">
        <f t="shared" si="1"/>
        <v>D+</v>
      </c>
      <c r="S11" s="39" t="str">
        <f t="shared" si="2"/>
        <v>Trung bình yếu</v>
      </c>
      <c r="T11" s="40" t="str">
        <f t="shared" si="3"/>
        <v/>
      </c>
      <c r="U11" s="41" t="s">
        <v>1802</v>
      </c>
      <c r="V11" s="3"/>
      <c r="W11" s="28"/>
      <c r="X11" s="79" t="str">
        <f t="shared" si="4"/>
        <v>Đạt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1085</v>
      </c>
      <c r="D12" s="31" t="s">
        <v>1086</v>
      </c>
      <c r="E12" s="32" t="s">
        <v>53</v>
      </c>
      <c r="F12" s="33" t="s">
        <v>1087</v>
      </c>
      <c r="G12" s="30" t="s">
        <v>262</v>
      </c>
      <c r="H12" s="34" t="s">
        <v>28</v>
      </c>
      <c r="I12" s="34">
        <v>10</v>
      </c>
      <c r="J12" s="34" t="s">
        <v>28</v>
      </c>
      <c r="K12" s="34">
        <v>10</v>
      </c>
      <c r="L12" s="42"/>
      <c r="M12" s="42"/>
      <c r="N12" s="42"/>
      <c r="O12" s="115"/>
      <c r="P12" s="36">
        <v>7.5</v>
      </c>
      <c r="Q12" s="37">
        <f t="shared" si="0"/>
        <v>8.3000000000000007</v>
      </c>
      <c r="R12" s="38" t="str">
        <f t="shared" si="1"/>
        <v>B+</v>
      </c>
      <c r="S12" s="39" t="str">
        <f t="shared" si="2"/>
        <v>Khá</v>
      </c>
      <c r="T12" s="40" t="str">
        <f t="shared" si="3"/>
        <v/>
      </c>
      <c r="U12" s="41" t="s">
        <v>1802</v>
      </c>
      <c r="V12" s="3"/>
      <c r="W12" s="28"/>
      <c r="X12" s="79" t="str">
        <f t="shared" si="4"/>
        <v>Đạt</v>
      </c>
      <c r="Y12" s="80"/>
      <c r="Z12" s="80"/>
      <c r="AA12" s="144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1088</v>
      </c>
      <c r="D13" s="31" t="s">
        <v>646</v>
      </c>
      <c r="E13" s="32" t="s">
        <v>53</v>
      </c>
      <c r="F13" s="33" t="s">
        <v>142</v>
      </c>
      <c r="G13" s="30" t="s">
        <v>63</v>
      </c>
      <c r="H13" s="34" t="s">
        <v>28</v>
      </c>
      <c r="I13" s="34">
        <v>5</v>
      </c>
      <c r="J13" s="34" t="s">
        <v>28</v>
      </c>
      <c r="K13" s="34">
        <v>7</v>
      </c>
      <c r="L13" s="42"/>
      <c r="M13" s="42"/>
      <c r="N13" s="42"/>
      <c r="O13" s="115"/>
      <c r="P13" s="36">
        <v>2.5</v>
      </c>
      <c r="Q13" s="37">
        <f t="shared" si="0"/>
        <v>3.5</v>
      </c>
      <c r="R13" s="38" t="str">
        <f t="shared" si="1"/>
        <v>F</v>
      </c>
      <c r="S13" s="39" t="str">
        <f t="shared" si="2"/>
        <v>Kém</v>
      </c>
      <c r="T13" s="40" t="str">
        <f t="shared" si="3"/>
        <v/>
      </c>
      <c r="U13" s="41" t="s">
        <v>1802</v>
      </c>
      <c r="V13" s="3"/>
      <c r="W13" s="28"/>
      <c r="X13" s="79" t="str">
        <f t="shared" si="4"/>
        <v>Học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1089</v>
      </c>
      <c r="D14" s="31" t="s">
        <v>381</v>
      </c>
      <c r="E14" s="32" t="s">
        <v>352</v>
      </c>
      <c r="F14" s="33" t="s">
        <v>1090</v>
      </c>
      <c r="G14" s="30" t="s">
        <v>1091</v>
      </c>
      <c r="H14" s="34" t="s">
        <v>28</v>
      </c>
      <c r="I14" s="34">
        <v>8</v>
      </c>
      <c r="J14" s="34" t="s">
        <v>28</v>
      </c>
      <c r="K14" s="34">
        <v>9</v>
      </c>
      <c r="L14" s="42"/>
      <c r="M14" s="42"/>
      <c r="N14" s="42"/>
      <c r="O14" s="115"/>
      <c r="P14" s="36">
        <v>6.5</v>
      </c>
      <c r="Q14" s="37">
        <f t="shared" si="0"/>
        <v>7.1</v>
      </c>
      <c r="R14" s="38" t="str">
        <f t="shared" si="1"/>
        <v>B</v>
      </c>
      <c r="S14" s="39" t="str">
        <f t="shared" si="2"/>
        <v>Khá</v>
      </c>
      <c r="T14" s="40" t="str">
        <f t="shared" si="3"/>
        <v/>
      </c>
      <c r="U14" s="41" t="s">
        <v>1802</v>
      </c>
      <c r="V14" s="3"/>
      <c r="W14" s="28"/>
      <c r="X14" s="79" t="str">
        <f t="shared" si="4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1092</v>
      </c>
      <c r="D15" s="31" t="s">
        <v>77</v>
      </c>
      <c r="E15" s="32" t="s">
        <v>936</v>
      </c>
      <c r="F15" s="33" t="s">
        <v>1093</v>
      </c>
      <c r="G15" s="30" t="s">
        <v>1025</v>
      </c>
      <c r="H15" s="34" t="s">
        <v>28</v>
      </c>
      <c r="I15" s="34">
        <v>1</v>
      </c>
      <c r="J15" s="34" t="s">
        <v>28</v>
      </c>
      <c r="K15" s="34">
        <v>1</v>
      </c>
      <c r="L15" s="42"/>
      <c r="M15" s="42"/>
      <c r="N15" s="42"/>
      <c r="O15" s="115"/>
      <c r="P15" s="36" t="s">
        <v>2324</v>
      </c>
      <c r="Q15" s="37">
        <f t="shared" si="0"/>
        <v>0.3</v>
      </c>
      <c r="R15" s="38" t="str">
        <f t="shared" si="1"/>
        <v>F</v>
      </c>
      <c r="S15" s="39" t="str">
        <f t="shared" si="2"/>
        <v>Kém</v>
      </c>
      <c r="T15" s="40" t="str">
        <f t="shared" si="3"/>
        <v/>
      </c>
      <c r="U15" s="41" t="s">
        <v>1802</v>
      </c>
      <c r="V15" s="3"/>
      <c r="W15" s="28"/>
      <c r="X15" s="79" t="str">
        <f t="shared" si="4"/>
        <v>Học lại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1094</v>
      </c>
      <c r="D16" s="31" t="s">
        <v>418</v>
      </c>
      <c r="E16" s="32" t="s">
        <v>367</v>
      </c>
      <c r="F16" s="33" t="s">
        <v>1095</v>
      </c>
      <c r="G16" s="30" t="s">
        <v>765</v>
      </c>
      <c r="H16" s="34" t="s">
        <v>28</v>
      </c>
      <c r="I16" s="34">
        <v>0</v>
      </c>
      <c r="J16" s="34" t="s">
        <v>28</v>
      </c>
      <c r="K16" s="34">
        <v>0</v>
      </c>
      <c r="L16" s="42"/>
      <c r="M16" s="42"/>
      <c r="N16" s="42"/>
      <c r="O16" s="115"/>
      <c r="P16" s="36" t="s">
        <v>2326</v>
      </c>
      <c r="Q16" s="37">
        <f t="shared" si="0"/>
        <v>0</v>
      </c>
      <c r="R16" s="38" t="str">
        <f t="shared" si="1"/>
        <v>F</v>
      </c>
      <c r="S16" s="39" t="str">
        <f t="shared" si="2"/>
        <v>Kém</v>
      </c>
      <c r="T16" s="40" t="str">
        <f t="shared" si="3"/>
        <v>Không đủ ĐKDT</v>
      </c>
      <c r="U16" s="41" t="s">
        <v>1802</v>
      </c>
      <c r="V16" s="3"/>
      <c r="W16" s="28"/>
      <c r="X16" s="79" t="str">
        <f t="shared" si="4"/>
        <v>Học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1096</v>
      </c>
      <c r="D17" s="31" t="s">
        <v>1097</v>
      </c>
      <c r="E17" s="32" t="s">
        <v>771</v>
      </c>
      <c r="F17" s="33" t="s">
        <v>1098</v>
      </c>
      <c r="G17" s="30" t="s">
        <v>90</v>
      </c>
      <c r="H17" s="34" t="s">
        <v>28</v>
      </c>
      <c r="I17" s="34">
        <v>8</v>
      </c>
      <c r="J17" s="34" t="s">
        <v>28</v>
      </c>
      <c r="K17" s="34">
        <v>9</v>
      </c>
      <c r="L17" s="42"/>
      <c r="M17" s="42"/>
      <c r="N17" s="42"/>
      <c r="O17" s="115"/>
      <c r="P17" s="36">
        <v>2</v>
      </c>
      <c r="Q17" s="37">
        <f t="shared" si="0"/>
        <v>3.9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1802</v>
      </c>
      <c r="V17" s="3"/>
      <c r="W17" s="28"/>
      <c r="X17" s="79" t="str">
        <f t="shared" si="4"/>
        <v>Học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1099</v>
      </c>
      <c r="D18" s="31" t="s">
        <v>1100</v>
      </c>
      <c r="E18" s="32" t="s">
        <v>101</v>
      </c>
      <c r="F18" s="33" t="s">
        <v>797</v>
      </c>
      <c r="G18" s="30" t="s">
        <v>110</v>
      </c>
      <c r="H18" s="34" t="s">
        <v>28</v>
      </c>
      <c r="I18" s="34">
        <v>0</v>
      </c>
      <c r="J18" s="34" t="s">
        <v>28</v>
      </c>
      <c r="K18" s="34">
        <v>0</v>
      </c>
      <c r="L18" s="42"/>
      <c r="M18" s="42"/>
      <c r="N18" s="42"/>
      <c r="O18" s="115"/>
      <c r="P18" s="36" t="s">
        <v>2326</v>
      </c>
      <c r="Q18" s="37">
        <f t="shared" si="0"/>
        <v>0</v>
      </c>
      <c r="R18" s="38" t="str">
        <f t="shared" si="1"/>
        <v>F</v>
      </c>
      <c r="S18" s="39" t="str">
        <f t="shared" si="2"/>
        <v>Kém</v>
      </c>
      <c r="T18" s="40" t="str">
        <f t="shared" si="3"/>
        <v>Không đủ ĐKDT</v>
      </c>
      <c r="U18" s="41" t="s">
        <v>1802</v>
      </c>
      <c r="V18" s="3"/>
      <c r="W18" s="28"/>
      <c r="X18" s="79" t="str">
        <f t="shared" si="4"/>
        <v>Học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1101</v>
      </c>
      <c r="D19" s="31" t="s">
        <v>95</v>
      </c>
      <c r="E19" s="32" t="s">
        <v>1102</v>
      </c>
      <c r="F19" s="33" t="s">
        <v>965</v>
      </c>
      <c r="G19" s="30" t="s">
        <v>262</v>
      </c>
      <c r="H19" s="34" t="s">
        <v>28</v>
      </c>
      <c r="I19" s="34">
        <v>0</v>
      </c>
      <c r="J19" s="34" t="s">
        <v>28</v>
      </c>
      <c r="K19" s="34">
        <v>0</v>
      </c>
      <c r="L19" s="42"/>
      <c r="M19" s="42"/>
      <c r="N19" s="42"/>
      <c r="O19" s="115"/>
      <c r="P19" s="36" t="s">
        <v>2326</v>
      </c>
      <c r="Q19" s="37">
        <f t="shared" si="0"/>
        <v>0</v>
      </c>
      <c r="R19" s="38" t="str">
        <f t="shared" si="1"/>
        <v>F</v>
      </c>
      <c r="S19" s="39" t="str">
        <f t="shared" si="2"/>
        <v>Kém</v>
      </c>
      <c r="T19" s="40" t="str">
        <f t="shared" si="3"/>
        <v>Không đủ ĐKDT</v>
      </c>
      <c r="U19" s="41" t="s">
        <v>1802</v>
      </c>
      <c r="V19" s="3"/>
      <c r="W19" s="28"/>
      <c r="X19" s="79" t="str">
        <f t="shared" si="4"/>
        <v>Học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1103</v>
      </c>
      <c r="D20" s="31" t="s">
        <v>909</v>
      </c>
      <c r="E20" s="32" t="s">
        <v>108</v>
      </c>
      <c r="F20" s="33" t="s">
        <v>727</v>
      </c>
      <c r="G20" s="30" t="s">
        <v>55</v>
      </c>
      <c r="H20" s="34" t="s">
        <v>28</v>
      </c>
      <c r="I20" s="34">
        <v>0</v>
      </c>
      <c r="J20" s="34" t="s">
        <v>28</v>
      </c>
      <c r="K20" s="34">
        <v>0</v>
      </c>
      <c r="L20" s="42"/>
      <c r="M20" s="42"/>
      <c r="N20" s="42"/>
      <c r="O20" s="115"/>
      <c r="P20" s="36" t="s">
        <v>2326</v>
      </c>
      <c r="Q20" s="37">
        <f t="shared" si="0"/>
        <v>0</v>
      </c>
      <c r="R20" s="38" t="str">
        <f t="shared" si="1"/>
        <v>F</v>
      </c>
      <c r="S20" s="39" t="str">
        <f t="shared" si="2"/>
        <v>Kém</v>
      </c>
      <c r="T20" s="40" t="str">
        <f t="shared" si="3"/>
        <v>Không đủ ĐKDT</v>
      </c>
      <c r="U20" s="41" t="s">
        <v>1802</v>
      </c>
      <c r="V20" s="3"/>
      <c r="W20" s="28"/>
      <c r="X20" s="79" t="str">
        <f t="shared" si="4"/>
        <v>Học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1104</v>
      </c>
      <c r="D21" s="31" t="s">
        <v>1105</v>
      </c>
      <c r="E21" s="32" t="s">
        <v>108</v>
      </c>
      <c r="F21" s="33" t="s">
        <v>1106</v>
      </c>
      <c r="G21" s="30" t="s">
        <v>262</v>
      </c>
      <c r="H21" s="34" t="s">
        <v>28</v>
      </c>
      <c r="I21" s="34">
        <v>9</v>
      </c>
      <c r="J21" s="34" t="s">
        <v>28</v>
      </c>
      <c r="K21" s="34">
        <v>10</v>
      </c>
      <c r="L21" s="42"/>
      <c r="M21" s="42"/>
      <c r="N21" s="42"/>
      <c r="O21" s="115"/>
      <c r="P21" s="36">
        <v>4</v>
      </c>
      <c r="Q21" s="37">
        <f t="shared" si="0"/>
        <v>5.6</v>
      </c>
      <c r="R21" s="38" t="str">
        <f t="shared" si="1"/>
        <v>C</v>
      </c>
      <c r="S21" s="39" t="str">
        <f t="shared" si="2"/>
        <v>Trung bình</v>
      </c>
      <c r="T21" s="40" t="str">
        <f t="shared" si="3"/>
        <v/>
      </c>
      <c r="U21" s="41" t="s">
        <v>1802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1107</v>
      </c>
      <c r="D22" s="31" t="s">
        <v>159</v>
      </c>
      <c r="E22" s="32" t="s">
        <v>108</v>
      </c>
      <c r="F22" s="33" t="s">
        <v>698</v>
      </c>
      <c r="G22" s="30" t="s">
        <v>569</v>
      </c>
      <c r="H22" s="34" t="s">
        <v>28</v>
      </c>
      <c r="I22" s="34">
        <v>9</v>
      </c>
      <c r="J22" s="34" t="s">
        <v>28</v>
      </c>
      <c r="K22" s="34">
        <v>9</v>
      </c>
      <c r="L22" s="42"/>
      <c r="M22" s="42"/>
      <c r="N22" s="42"/>
      <c r="O22" s="115"/>
      <c r="P22" s="36">
        <v>3.5</v>
      </c>
      <c r="Q22" s="37">
        <f t="shared" si="0"/>
        <v>5.2</v>
      </c>
      <c r="R22" s="38" t="str">
        <f t="shared" si="1"/>
        <v>D+</v>
      </c>
      <c r="S22" s="39" t="str">
        <f t="shared" si="2"/>
        <v>Trung bình yếu</v>
      </c>
      <c r="T22" s="40" t="str">
        <f t="shared" si="3"/>
        <v/>
      </c>
      <c r="U22" s="41" t="s">
        <v>1802</v>
      </c>
      <c r="V22" s="3"/>
      <c r="W22" s="28"/>
      <c r="X22" s="79" t="str">
        <f t="shared" si="4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1108</v>
      </c>
      <c r="D23" s="31" t="s">
        <v>1109</v>
      </c>
      <c r="E23" s="32" t="s">
        <v>123</v>
      </c>
      <c r="F23" s="33" t="s">
        <v>427</v>
      </c>
      <c r="G23" s="30" t="s">
        <v>59</v>
      </c>
      <c r="H23" s="34" t="s">
        <v>28</v>
      </c>
      <c r="I23" s="34">
        <v>9</v>
      </c>
      <c r="J23" s="34" t="s">
        <v>28</v>
      </c>
      <c r="K23" s="34">
        <v>9</v>
      </c>
      <c r="L23" s="42"/>
      <c r="M23" s="42"/>
      <c r="N23" s="42"/>
      <c r="O23" s="115"/>
      <c r="P23" s="36">
        <v>6</v>
      </c>
      <c r="Q23" s="37">
        <f t="shared" si="0"/>
        <v>6.9</v>
      </c>
      <c r="R23" s="38" t="str">
        <f t="shared" si="1"/>
        <v>C+</v>
      </c>
      <c r="S23" s="39" t="str">
        <f t="shared" si="2"/>
        <v>Trung bình</v>
      </c>
      <c r="T23" s="40" t="str">
        <f t="shared" si="3"/>
        <v/>
      </c>
      <c r="U23" s="41" t="s">
        <v>1802</v>
      </c>
      <c r="V23" s="3"/>
      <c r="W23" s="28"/>
      <c r="X23" s="79" t="str">
        <f t="shared" si="4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1110</v>
      </c>
      <c r="D24" s="31" t="s">
        <v>1076</v>
      </c>
      <c r="E24" s="32" t="s">
        <v>1111</v>
      </c>
      <c r="F24" s="33" t="s">
        <v>1112</v>
      </c>
      <c r="G24" s="30" t="s">
        <v>110</v>
      </c>
      <c r="H24" s="34" t="s">
        <v>28</v>
      </c>
      <c r="I24" s="34">
        <v>0</v>
      </c>
      <c r="J24" s="34" t="s">
        <v>28</v>
      </c>
      <c r="K24" s="34">
        <v>0</v>
      </c>
      <c r="L24" s="42"/>
      <c r="M24" s="42"/>
      <c r="N24" s="42"/>
      <c r="O24" s="115"/>
      <c r="P24" s="36" t="s">
        <v>2326</v>
      </c>
      <c r="Q24" s="37">
        <f t="shared" si="0"/>
        <v>0</v>
      </c>
      <c r="R24" s="38" t="str">
        <f t="shared" si="1"/>
        <v>F</v>
      </c>
      <c r="S24" s="39" t="str">
        <f t="shared" si="2"/>
        <v>Kém</v>
      </c>
      <c r="T24" s="40" t="str">
        <f t="shared" si="3"/>
        <v>Không đủ ĐKDT</v>
      </c>
      <c r="U24" s="41" t="s">
        <v>1802</v>
      </c>
      <c r="V24" s="3"/>
      <c r="W24" s="28"/>
      <c r="X24" s="79" t="str">
        <f t="shared" si="4"/>
        <v>Học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1113</v>
      </c>
      <c r="D25" s="31" t="s">
        <v>159</v>
      </c>
      <c r="E25" s="32" t="s">
        <v>138</v>
      </c>
      <c r="F25" s="33" t="s">
        <v>1114</v>
      </c>
      <c r="G25" s="30" t="s">
        <v>272</v>
      </c>
      <c r="H25" s="34" t="s">
        <v>28</v>
      </c>
      <c r="I25" s="34">
        <v>8</v>
      </c>
      <c r="J25" s="34" t="s">
        <v>28</v>
      </c>
      <c r="K25" s="34">
        <v>9</v>
      </c>
      <c r="L25" s="42"/>
      <c r="M25" s="42"/>
      <c r="N25" s="42"/>
      <c r="O25" s="115"/>
      <c r="P25" s="36">
        <v>7</v>
      </c>
      <c r="Q25" s="37">
        <f t="shared" si="0"/>
        <v>7.4</v>
      </c>
      <c r="R25" s="38" t="str">
        <f t="shared" si="1"/>
        <v>B</v>
      </c>
      <c r="S25" s="39" t="str">
        <f t="shared" si="2"/>
        <v>Khá</v>
      </c>
      <c r="T25" s="40" t="str">
        <f t="shared" si="3"/>
        <v/>
      </c>
      <c r="U25" s="41" t="s">
        <v>1802</v>
      </c>
      <c r="V25" s="3"/>
      <c r="W25" s="28"/>
      <c r="X25" s="79" t="str">
        <f t="shared" si="4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1115</v>
      </c>
      <c r="D26" s="31" t="s">
        <v>159</v>
      </c>
      <c r="E26" s="32" t="s">
        <v>138</v>
      </c>
      <c r="F26" s="33" t="s">
        <v>1116</v>
      </c>
      <c r="G26" s="30" t="s">
        <v>59</v>
      </c>
      <c r="H26" s="34" t="s">
        <v>28</v>
      </c>
      <c r="I26" s="34">
        <v>8</v>
      </c>
      <c r="J26" s="34" t="s">
        <v>28</v>
      </c>
      <c r="K26" s="34">
        <v>8</v>
      </c>
      <c r="L26" s="42"/>
      <c r="M26" s="42"/>
      <c r="N26" s="42"/>
      <c r="O26" s="115"/>
      <c r="P26" s="36">
        <v>6</v>
      </c>
      <c r="Q26" s="37">
        <f t="shared" si="0"/>
        <v>6.6</v>
      </c>
      <c r="R26" s="38" t="str">
        <f t="shared" si="1"/>
        <v>C+</v>
      </c>
      <c r="S26" s="39" t="str">
        <f t="shared" si="2"/>
        <v>Trung bình</v>
      </c>
      <c r="T26" s="40" t="str">
        <f t="shared" si="3"/>
        <v/>
      </c>
      <c r="U26" s="41" t="s">
        <v>1802</v>
      </c>
      <c r="V26" s="3"/>
      <c r="W26" s="28"/>
      <c r="X26" s="79" t="str">
        <f t="shared" si="4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1117</v>
      </c>
      <c r="D27" s="31" t="s">
        <v>991</v>
      </c>
      <c r="E27" s="32" t="s">
        <v>138</v>
      </c>
      <c r="F27" s="33" t="s">
        <v>1118</v>
      </c>
      <c r="G27" s="30" t="s">
        <v>63</v>
      </c>
      <c r="H27" s="34" t="s">
        <v>28</v>
      </c>
      <c r="I27" s="34">
        <v>5</v>
      </c>
      <c r="J27" s="34" t="s">
        <v>28</v>
      </c>
      <c r="K27" s="34">
        <v>7</v>
      </c>
      <c r="L27" s="42"/>
      <c r="M27" s="42"/>
      <c r="N27" s="42"/>
      <c r="O27" s="115"/>
      <c r="P27" s="36">
        <v>0</v>
      </c>
      <c r="Q27" s="37">
        <f t="shared" si="0"/>
        <v>1.7</v>
      </c>
      <c r="R27" s="38" t="str">
        <f t="shared" si="1"/>
        <v>F</v>
      </c>
      <c r="S27" s="39" t="str">
        <f t="shared" si="2"/>
        <v>Kém</v>
      </c>
      <c r="T27" s="40" t="str">
        <f t="shared" si="3"/>
        <v/>
      </c>
      <c r="U27" s="41" t="s">
        <v>1802</v>
      </c>
      <c r="V27" s="3"/>
      <c r="W27" s="28"/>
      <c r="X27" s="79" t="str">
        <f t="shared" si="4"/>
        <v>Học lại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1119</v>
      </c>
      <c r="D28" s="31" t="s">
        <v>1120</v>
      </c>
      <c r="E28" s="32" t="s">
        <v>821</v>
      </c>
      <c r="F28" s="33" t="s">
        <v>382</v>
      </c>
      <c r="G28" s="30" t="s">
        <v>98</v>
      </c>
      <c r="H28" s="34" t="s">
        <v>28</v>
      </c>
      <c r="I28" s="34">
        <v>9</v>
      </c>
      <c r="J28" s="34" t="s">
        <v>28</v>
      </c>
      <c r="K28" s="34">
        <v>9</v>
      </c>
      <c r="L28" s="42"/>
      <c r="M28" s="42"/>
      <c r="N28" s="42"/>
      <c r="O28" s="115"/>
      <c r="P28" s="36">
        <v>3.5</v>
      </c>
      <c r="Q28" s="37">
        <f t="shared" si="0"/>
        <v>5.2</v>
      </c>
      <c r="R28" s="38" t="str">
        <f t="shared" si="1"/>
        <v>D+</v>
      </c>
      <c r="S28" s="39" t="str">
        <f t="shared" si="2"/>
        <v>Trung bình yếu</v>
      </c>
      <c r="T28" s="40" t="str">
        <f t="shared" si="3"/>
        <v/>
      </c>
      <c r="U28" s="41" t="s">
        <v>1802</v>
      </c>
      <c r="V28" s="3"/>
      <c r="W28" s="28"/>
      <c r="X28" s="79" t="str">
        <f t="shared" si="4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1121</v>
      </c>
      <c r="D29" s="31" t="s">
        <v>1122</v>
      </c>
      <c r="E29" s="32" t="s">
        <v>821</v>
      </c>
      <c r="F29" s="33" t="s">
        <v>1123</v>
      </c>
      <c r="G29" s="30" t="s">
        <v>80</v>
      </c>
      <c r="H29" s="34" t="s">
        <v>28</v>
      </c>
      <c r="I29" s="34">
        <v>5</v>
      </c>
      <c r="J29" s="34" t="s">
        <v>28</v>
      </c>
      <c r="K29" s="34">
        <v>7</v>
      </c>
      <c r="L29" s="42"/>
      <c r="M29" s="42"/>
      <c r="N29" s="42"/>
      <c r="O29" s="115"/>
      <c r="P29" s="36">
        <v>2.5</v>
      </c>
      <c r="Q29" s="37">
        <f t="shared" si="0"/>
        <v>3.5</v>
      </c>
      <c r="R29" s="38" t="str">
        <f t="shared" si="1"/>
        <v>F</v>
      </c>
      <c r="S29" s="39" t="str">
        <f t="shared" si="2"/>
        <v>Kém</v>
      </c>
      <c r="T29" s="40" t="str">
        <f t="shared" si="3"/>
        <v/>
      </c>
      <c r="U29" s="41" t="s">
        <v>1802</v>
      </c>
      <c r="V29" s="3"/>
      <c r="W29" s="28"/>
      <c r="X29" s="79" t="str">
        <f t="shared" si="4"/>
        <v>Học lại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1124</v>
      </c>
      <c r="D30" s="31" t="s">
        <v>1125</v>
      </c>
      <c r="E30" s="32" t="s">
        <v>425</v>
      </c>
      <c r="F30" s="33" t="s">
        <v>1126</v>
      </c>
      <c r="G30" s="30" t="s">
        <v>1127</v>
      </c>
      <c r="H30" s="34" t="s">
        <v>28</v>
      </c>
      <c r="I30" s="34">
        <v>5</v>
      </c>
      <c r="J30" s="34" t="s">
        <v>28</v>
      </c>
      <c r="K30" s="34">
        <v>7</v>
      </c>
      <c r="L30" s="42"/>
      <c r="M30" s="42"/>
      <c r="N30" s="42"/>
      <c r="O30" s="115"/>
      <c r="P30" s="36">
        <v>6</v>
      </c>
      <c r="Q30" s="37">
        <f t="shared" si="0"/>
        <v>5.9</v>
      </c>
      <c r="R30" s="38" t="str">
        <f t="shared" si="1"/>
        <v>C</v>
      </c>
      <c r="S30" s="39" t="str">
        <f t="shared" si="2"/>
        <v>Trung bình</v>
      </c>
      <c r="T30" s="40" t="str">
        <f t="shared" si="3"/>
        <v/>
      </c>
      <c r="U30" s="41" t="s">
        <v>1802</v>
      </c>
      <c r="V30" s="3"/>
      <c r="W30" s="28"/>
      <c r="X30" s="79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1128</v>
      </c>
      <c r="D31" s="31" t="s">
        <v>1129</v>
      </c>
      <c r="E31" s="32" t="s">
        <v>425</v>
      </c>
      <c r="F31" s="33" t="s">
        <v>811</v>
      </c>
      <c r="G31" s="30" t="s">
        <v>105</v>
      </c>
      <c r="H31" s="34" t="s">
        <v>28</v>
      </c>
      <c r="I31" s="34">
        <v>0</v>
      </c>
      <c r="J31" s="34" t="s">
        <v>28</v>
      </c>
      <c r="K31" s="34">
        <v>0</v>
      </c>
      <c r="L31" s="42"/>
      <c r="M31" s="42"/>
      <c r="N31" s="42"/>
      <c r="O31" s="115"/>
      <c r="P31" s="36" t="s">
        <v>2326</v>
      </c>
      <c r="Q31" s="37">
        <f t="shared" si="0"/>
        <v>0</v>
      </c>
      <c r="R31" s="38" t="str">
        <f t="shared" si="1"/>
        <v>F</v>
      </c>
      <c r="S31" s="39" t="str">
        <f t="shared" si="2"/>
        <v>Kém</v>
      </c>
      <c r="T31" s="40" t="str">
        <f t="shared" si="3"/>
        <v>Không đủ ĐKDT</v>
      </c>
      <c r="U31" s="41" t="s">
        <v>1802</v>
      </c>
      <c r="V31" s="3"/>
      <c r="W31" s="28"/>
      <c r="X31" s="79" t="str">
        <f t="shared" si="4"/>
        <v>Học lại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1130</v>
      </c>
      <c r="D32" s="31" t="s">
        <v>1131</v>
      </c>
      <c r="E32" s="32" t="s">
        <v>425</v>
      </c>
      <c r="F32" s="33" t="s">
        <v>1132</v>
      </c>
      <c r="G32" s="30" t="s">
        <v>1133</v>
      </c>
      <c r="H32" s="34" t="s">
        <v>28</v>
      </c>
      <c r="I32" s="34">
        <v>5</v>
      </c>
      <c r="J32" s="34" t="s">
        <v>28</v>
      </c>
      <c r="K32" s="34">
        <v>7</v>
      </c>
      <c r="L32" s="42"/>
      <c r="M32" s="42"/>
      <c r="N32" s="42"/>
      <c r="O32" s="115"/>
      <c r="P32" s="36">
        <v>4</v>
      </c>
      <c r="Q32" s="37">
        <f t="shared" si="0"/>
        <v>4.5</v>
      </c>
      <c r="R32" s="38" t="str">
        <f t="shared" si="1"/>
        <v>D</v>
      </c>
      <c r="S32" s="39" t="str">
        <f t="shared" si="2"/>
        <v>Trung bình yếu</v>
      </c>
      <c r="T32" s="40" t="str">
        <f t="shared" si="3"/>
        <v/>
      </c>
      <c r="U32" s="41" t="s">
        <v>1802</v>
      </c>
      <c r="V32" s="3"/>
      <c r="W32" s="28"/>
      <c r="X32" s="79" t="str">
        <f t="shared" si="4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1134</v>
      </c>
      <c r="D33" s="31" t="s">
        <v>524</v>
      </c>
      <c r="E33" s="32" t="s">
        <v>151</v>
      </c>
      <c r="F33" s="33" t="s">
        <v>331</v>
      </c>
      <c r="G33" s="30" t="s">
        <v>59</v>
      </c>
      <c r="H33" s="34" t="s">
        <v>28</v>
      </c>
      <c r="I33" s="34">
        <v>0</v>
      </c>
      <c r="J33" s="34" t="s">
        <v>28</v>
      </c>
      <c r="K33" s="34">
        <v>0</v>
      </c>
      <c r="L33" s="42"/>
      <c r="M33" s="42"/>
      <c r="N33" s="42"/>
      <c r="O33" s="115"/>
      <c r="P33" s="36" t="s">
        <v>2326</v>
      </c>
      <c r="Q33" s="37">
        <f t="shared" si="0"/>
        <v>0</v>
      </c>
      <c r="R33" s="38" t="str">
        <f t="shared" si="1"/>
        <v>F</v>
      </c>
      <c r="S33" s="39" t="str">
        <f t="shared" si="2"/>
        <v>Kém</v>
      </c>
      <c r="T33" s="40" t="str">
        <f t="shared" si="3"/>
        <v>Không đủ ĐKDT</v>
      </c>
      <c r="U33" s="41" t="s">
        <v>1802</v>
      </c>
      <c r="V33" s="3"/>
      <c r="W33" s="28"/>
      <c r="X33" s="79" t="str">
        <f t="shared" si="4"/>
        <v>Học lại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1135</v>
      </c>
      <c r="D34" s="31" t="s">
        <v>1136</v>
      </c>
      <c r="E34" s="32" t="s">
        <v>434</v>
      </c>
      <c r="F34" s="33" t="s">
        <v>298</v>
      </c>
      <c r="G34" s="30" t="s">
        <v>55</v>
      </c>
      <c r="H34" s="34" t="s">
        <v>28</v>
      </c>
      <c r="I34" s="34">
        <v>8</v>
      </c>
      <c r="J34" s="34" t="s">
        <v>28</v>
      </c>
      <c r="K34" s="34">
        <v>9</v>
      </c>
      <c r="L34" s="42"/>
      <c r="M34" s="42"/>
      <c r="N34" s="42"/>
      <c r="O34" s="115"/>
      <c r="P34" s="36">
        <v>5</v>
      </c>
      <c r="Q34" s="37">
        <f t="shared" si="0"/>
        <v>6</v>
      </c>
      <c r="R34" s="38" t="str">
        <f t="shared" si="1"/>
        <v>C</v>
      </c>
      <c r="S34" s="39" t="str">
        <f t="shared" si="2"/>
        <v>Trung bình</v>
      </c>
      <c r="T34" s="40" t="str">
        <f t="shared" si="3"/>
        <v/>
      </c>
      <c r="U34" s="41" t="s">
        <v>1802</v>
      </c>
      <c r="V34" s="3"/>
      <c r="W34" s="28"/>
      <c r="X34" s="79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1137</v>
      </c>
      <c r="D35" s="31" t="s">
        <v>137</v>
      </c>
      <c r="E35" s="32" t="s">
        <v>434</v>
      </c>
      <c r="F35" s="33" t="s">
        <v>1138</v>
      </c>
      <c r="G35" s="30" t="s">
        <v>80</v>
      </c>
      <c r="H35" s="34" t="s">
        <v>28</v>
      </c>
      <c r="I35" s="34">
        <v>5</v>
      </c>
      <c r="J35" s="34" t="s">
        <v>28</v>
      </c>
      <c r="K35" s="34">
        <v>7</v>
      </c>
      <c r="L35" s="42"/>
      <c r="M35" s="42"/>
      <c r="N35" s="42"/>
      <c r="O35" s="115"/>
      <c r="P35" s="36">
        <v>2.5</v>
      </c>
      <c r="Q35" s="37">
        <f t="shared" si="0"/>
        <v>3.5</v>
      </c>
      <c r="R35" s="38" t="str">
        <f t="shared" si="1"/>
        <v>F</v>
      </c>
      <c r="S35" s="39" t="str">
        <f t="shared" si="2"/>
        <v>Kém</v>
      </c>
      <c r="T35" s="40" t="str">
        <f t="shared" si="3"/>
        <v/>
      </c>
      <c r="U35" s="41" t="s">
        <v>1802</v>
      </c>
      <c r="V35" s="3"/>
      <c r="W35" s="28"/>
      <c r="X35" s="79" t="str">
        <f t="shared" si="4"/>
        <v>Học lại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1139</v>
      </c>
      <c r="D36" s="31" t="s">
        <v>452</v>
      </c>
      <c r="E36" s="32" t="s">
        <v>434</v>
      </c>
      <c r="F36" s="33" t="s">
        <v>116</v>
      </c>
      <c r="G36" s="30" t="s">
        <v>110</v>
      </c>
      <c r="H36" s="34" t="s">
        <v>28</v>
      </c>
      <c r="I36" s="34">
        <v>0</v>
      </c>
      <c r="J36" s="34" t="s">
        <v>28</v>
      </c>
      <c r="K36" s="34">
        <v>0</v>
      </c>
      <c r="L36" s="42"/>
      <c r="M36" s="42"/>
      <c r="N36" s="42"/>
      <c r="O36" s="115"/>
      <c r="P36" s="36" t="s">
        <v>2326</v>
      </c>
      <c r="Q36" s="37">
        <f t="shared" si="0"/>
        <v>0</v>
      </c>
      <c r="R36" s="38" t="str">
        <f t="shared" si="1"/>
        <v>F</v>
      </c>
      <c r="S36" s="39" t="str">
        <f t="shared" si="2"/>
        <v>Kém</v>
      </c>
      <c r="T36" s="40" t="str">
        <f t="shared" si="3"/>
        <v>Không đủ ĐKDT</v>
      </c>
      <c r="U36" s="41" t="s">
        <v>1802</v>
      </c>
      <c r="V36" s="3"/>
      <c r="W36" s="28"/>
      <c r="X36" s="79" t="str">
        <f t="shared" si="4"/>
        <v>Học lại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1140</v>
      </c>
      <c r="D37" s="31" t="s">
        <v>61</v>
      </c>
      <c r="E37" s="32" t="s">
        <v>439</v>
      </c>
      <c r="F37" s="33" t="s">
        <v>1041</v>
      </c>
      <c r="G37" s="30" t="s">
        <v>110</v>
      </c>
      <c r="H37" s="34" t="s">
        <v>28</v>
      </c>
      <c r="I37" s="34">
        <v>0</v>
      </c>
      <c r="J37" s="34" t="s">
        <v>28</v>
      </c>
      <c r="K37" s="34">
        <v>0</v>
      </c>
      <c r="L37" s="42"/>
      <c r="M37" s="42"/>
      <c r="N37" s="42"/>
      <c r="O37" s="115"/>
      <c r="P37" s="36" t="s">
        <v>2326</v>
      </c>
      <c r="Q37" s="37">
        <f t="shared" si="0"/>
        <v>0</v>
      </c>
      <c r="R37" s="38" t="str">
        <f t="shared" si="1"/>
        <v>F</v>
      </c>
      <c r="S37" s="39" t="str">
        <f t="shared" si="2"/>
        <v>Kém</v>
      </c>
      <c r="T37" s="40" t="str">
        <f t="shared" si="3"/>
        <v>Không đủ ĐKDT</v>
      </c>
      <c r="U37" s="41" t="s">
        <v>1802</v>
      </c>
      <c r="V37" s="3"/>
      <c r="W37" s="28"/>
      <c r="X37" s="79" t="str">
        <f t="shared" si="4"/>
        <v>Học lại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1141</v>
      </c>
      <c r="D38" s="31" t="s">
        <v>452</v>
      </c>
      <c r="E38" s="32" t="s">
        <v>439</v>
      </c>
      <c r="F38" s="33" t="s">
        <v>882</v>
      </c>
      <c r="G38" s="30" t="s">
        <v>59</v>
      </c>
      <c r="H38" s="34" t="s">
        <v>28</v>
      </c>
      <c r="I38" s="34">
        <v>5</v>
      </c>
      <c r="J38" s="34" t="s">
        <v>28</v>
      </c>
      <c r="K38" s="34">
        <v>7</v>
      </c>
      <c r="L38" s="42"/>
      <c r="M38" s="42"/>
      <c r="N38" s="42"/>
      <c r="O38" s="115"/>
      <c r="P38" s="36">
        <v>5</v>
      </c>
      <c r="Q38" s="37">
        <f t="shared" si="0"/>
        <v>5.2</v>
      </c>
      <c r="R38" s="38" t="str">
        <f t="shared" si="1"/>
        <v>D+</v>
      </c>
      <c r="S38" s="39" t="str">
        <f t="shared" si="2"/>
        <v>Trung bình yếu</v>
      </c>
      <c r="T38" s="40" t="str">
        <f t="shared" si="3"/>
        <v/>
      </c>
      <c r="U38" s="41" t="s">
        <v>1802</v>
      </c>
      <c r="V38" s="3"/>
      <c r="W38" s="28"/>
      <c r="X38" s="79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1142</v>
      </c>
      <c r="D39" s="31" t="s">
        <v>1143</v>
      </c>
      <c r="E39" s="32" t="s">
        <v>1144</v>
      </c>
      <c r="F39" s="33" t="s">
        <v>572</v>
      </c>
      <c r="G39" s="30" t="s">
        <v>72</v>
      </c>
      <c r="H39" s="34" t="s">
        <v>28</v>
      </c>
      <c r="I39" s="34">
        <v>8</v>
      </c>
      <c r="J39" s="34" t="s">
        <v>28</v>
      </c>
      <c r="K39" s="34">
        <v>9</v>
      </c>
      <c r="L39" s="42"/>
      <c r="M39" s="42"/>
      <c r="N39" s="42"/>
      <c r="O39" s="115"/>
      <c r="P39" s="36">
        <v>4.5</v>
      </c>
      <c r="Q39" s="37">
        <f t="shared" si="0"/>
        <v>5.7</v>
      </c>
      <c r="R39" s="38" t="str">
        <f t="shared" si="1"/>
        <v>C</v>
      </c>
      <c r="S39" s="39" t="str">
        <f t="shared" si="2"/>
        <v>Trung bình</v>
      </c>
      <c r="T39" s="40" t="str">
        <f t="shared" si="3"/>
        <v/>
      </c>
      <c r="U39" s="41" t="s">
        <v>1802</v>
      </c>
      <c r="V39" s="3"/>
      <c r="W39" s="28"/>
      <c r="X39" s="79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1145</v>
      </c>
      <c r="D40" s="31" t="s">
        <v>850</v>
      </c>
      <c r="E40" s="32" t="s">
        <v>160</v>
      </c>
      <c r="F40" s="33" t="s">
        <v>791</v>
      </c>
      <c r="G40" s="30" t="s">
        <v>569</v>
      </c>
      <c r="H40" s="34" t="s">
        <v>28</v>
      </c>
      <c r="I40" s="34">
        <v>9</v>
      </c>
      <c r="J40" s="34" t="s">
        <v>28</v>
      </c>
      <c r="K40" s="34">
        <v>9</v>
      </c>
      <c r="L40" s="42"/>
      <c r="M40" s="42"/>
      <c r="N40" s="42"/>
      <c r="O40" s="115"/>
      <c r="P40" s="36">
        <v>8.5</v>
      </c>
      <c r="Q40" s="37">
        <f t="shared" si="0"/>
        <v>8.6999999999999993</v>
      </c>
      <c r="R40" s="38" t="str">
        <f t="shared" si="1"/>
        <v>A</v>
      </c>
      <c r="S40" s="39" t="str">
        <f t="shared" si="2"/>
        <v>Giỏi</v>
      </c>
      <c r="T40" s="40" t="str">
        <f t="shared" si="3"/>
        <v/>
      </c>
      <c r="U40" s="41" t="s">
        <v>1802</v>
      </c>
      <c r="V40" s="3"/>
      <c r="W40" s="28"/>
      <c r="X40" s="79" t="str">
        <f t="shared" si="4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1146</v>
      </c>
      <c r="D41" s="31" t="s">
        <v>201</v>
      </c>
      <c r="E41" s="32" t="s">
        <v>190</v>
      </c>
      <c r="F41" s="33" t="s">
        <v>1147</v>
      </c>
      <c r="G41" s="30" t="s">
        <v>1127</v>
      </c>
      <c r="H41" s="34" t="s">
        <v>28</v>
      </c>
      <c r="I41" s="34">
        <v>1</v>
      </c>
      <c r="J41" s="34" t="s">
        <v>28</v>
      </c>
      <c r="K41" s="34">
        <v>5</v>
      </c>
      <c r="L41" s="42"/>
      <c r="M41" s="42"/>
      <c r="N41" s="42"/>
      <c r="O41" s="115"/>
      <c r="P41" s="36">
        <v>5.5</v>
      </c>
      <c r="Q41" s="37">
        <f t="shared" si="0"/>
        <v>4.5999999999999996</v>
      </c>
      <c r="R41" s="38" t="str">
        <f t="shared" si="1"/>
        <v>D</v>
      </c>
      <c r="S41" s="39" t="str">
        <f t="shared" si="2"/>
        <v>Trung bình yếu</v>
      </c>
      <c r="T41" s="40" t="str">
        <f t="shared" si="3"/>
        <v/>
      </c>
      <c r="U41" s="41" t="s">
        <v>1802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1148</v>
      </c>
      <c r="D42" s="31" t="s">
        <v>980</v>
      </c>
      <c r="E42" s="32" t="s">
        <v>194</v>
      </c>
      <c r="F42" s="33" t="s">
        <v>848</v>
      </c>
      <c r="G42" s="30" t="s">
        <v>67</v>
      </c>
      <c r="H42" s="34" t="s">
        <v>28</v>
      </c>
      <c r="I42" s="34">
        <v>8</v>
      </c>
      <c r="J42" s="34" t="s">
        <v>28</v>
      </c>
      <c r="K42" s="34">
        <v>9</v>
      </c>
      <c r="L42" s="42"/>
      <c r="M42" s="42"/>
      <c r="N42" s="42"/>
      <c r="O42" s="115"/>
      <c r="P42" s="36">
        <v>6</v>
      </c>
      <c r="Q42" s="37">
        <f t="shared" ref="Q42:Q73" si="5">ROUND(SUMPRODUCT(H42:P42,$H$9:$P$9)/100,1)</f>
        <v>6.7</v>
      </c>
      <c r="R42" s="38" t="str">
        <f t="shared" ref="R42:R78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C+</v>
      </c>
      <c r="S42" s="39" t="str">
        <f t="shared" ref="S42:S78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40" t="str">
        <f t="shared" ref="T42:T71" si="8">+IF(OR($H42=0,$I42=0,$J42=0,$K42=0),"Không đủ ĐKDT","")</f>
        <v/>
      </c>
      <c r="U42" s="41" t="s">
        <v>1802</v>
      </c>
      <c r="V42" s="3"/>
      <c r="W42" s="28"/>
      <c r="X42" s="79" t="str">
        <f t="shared" ref="X42:X7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1149</v>
      </c>
      <c r="D43" s="31" t="s">
        <v>57</v>
      </c>
      <c r="E43" s="32" t="s">
        <v>194</v>
      </c>
      <c r="F43" s="33" t="s">
        <v>1070</v>
      </c>
      <c r="G43" s="30" t="s">
        <v>262</v>
      </c>
      <c r="H43" s="34" t="s">
        <v>28</v>
      </c>
      <c r="I43" s="34">
        <v>5</v>
      </c>
      <c r="J43" s="34" t="s">
        <v>28</v>
      </c>
      <c r="K43" s="34">
        <v>7</v>
      </c>
      <c r="L43" s="42"/>
      <c r="M43" s="42"/>
      <c r="N43" s="42"/>
      <c r="O43" s="115"/>
      <c r="P43" s="36">
        <v>3.5</v>
      </c>
      <c r="Q43" s="37">
        <f t="shared" si="5"/>
        <v>4.2</v>
      </c>
      <c r="R43" s="38" t="str">
        <f t="shared" si="6"/>
        <v>D</v>
      </c>
      <c r="S43" s="39" t="str">
        <f t="shared" si="7"/>
        <v>Trung bình yếu</v>
      </c>
      <c r="T43" s="40" t="str">
        <f t="shared" si="8"/>
        <v/>
      </c>
      <c r="U43" s="41" t="s">
        <v>1802</v>
      </c>
      <c r="V43" s="3"/>
      <c r="W43" s="28"/>
      <c r="X43" s="79" t="str">
        <f t="shared" si="9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1150</v>
      </c>
      <c r="D44" s="31" t="s">
        <v>1151</v>
      </c>
      <c r="E44" s="32" t="s">
        <v>194</v>
      </c>
      <c r="F44" s="33" t="s">
        <v>1152</v>
      </c>
      <c r="G44" s="30" t="s">
        <v>569</v>
      </c>
      <c r="H44" s="34" t="s">
        <v>28</v>
      </c>
      <c r="I44" s="34">
        <v>0</v>
      </c>
      <c r="J44" s="34" t="s">
        <v>28</v>
      </c>
      <c r="K44" s="34">
        <v>0</v>
      </c>
      <c r="L44" s="42"/>
      <c r="M44" s="42"/>
      <c r="N44" s="42"/>
      <c r="O44" s="115"/>
      <c r="P44" s="36" t="s">
        <v>2326</v>
      </c>
      <c r="Q44" s="37">
        <f t="shared" si="5"/>
        <v>0</v>
      </c>
      <c r="R44" s="38" t="str">
        <f t="shared" si="6"/>
        <v>F</v>
      </c>
      <c r="S44" s="39" t="str">
        <f t="shared" si="7"/>
        <v>Kém</v>
      </c>
      <c r="T44" s="40" t="str">
        <f t="shared" si="8"/>
        <v>Không đủ ĐKDT</v>
      </c>
      <c r="U44" s="41" t="s">
        <v>1802</v>
      </c>
      <c r="V44" s="3"/>
      <c r="W44" s="28"/>
      <c r="X44" s="79" t="str">
        <f t="shared" si="9"/>
        <v>Học lại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1153</v>
      </c>
      <c r="D45" s="31" t="s">
        <v>381</v>
      </c>
      <c r="E45" s="32" t="s">
        <v>1154</v>
      </c>
      <c r="F45" s="33" t="s">
        <v>334</v>
      </c>
      <c r="G45" s="30" t="s">
        <v>80</v>
      </c>
      <c r="H45" s="34" t="s">
        <v>28</v>
      </c>
      <c r="I45" s="34">
        <v>8</v>
      </c>
      <c r="J45" s="34" t="s">
        <v>28</v>
      </c>
      <c r="K45" s="34">
        <v>9</v>
      </c>
      <c r="L45" s="42"/>
      <c r="M45" s="42"/>
      <c r="N45" s="42"/>
      <c r="O45" s="115"/>
      <c r="P45" s="36">
        <v>1</v>
      </c>
      <c r="Q45" s="37">
        <f t="shared" si="5"/>
        <v>3.2</v>
      </c>
      <c r="R45" s="38" t="str">
        <f t="shared" si="6"/>
        <v>F</v>
      </c>
      <c r="S45" s="39" t="str">
        <f t="shared" si="7"/>
        <v>Kém</v>
      </c>
      <c r="T45" s="40" t="str">
        <f t="shared" si="8"/>
        <v/>
      </c>
      <c r="U45" s="41" t="s">
        <v>1803</v>
      </c>
      <c r="V45" s="3"/>
      <c r="W45" s="28"/>
      <c r="X45" s="79" t="str">
        <f t="shared" si="9"/>
        <v>Học lại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1155</v>
      </c>
      <c r="D46" s="31" t="s">
        <v>1156</v>
      </c>
      <c r="E46" s="32" t="s">
        <v>1157</v>
      </c>
      <c r="F46" s="33" t="s">
        <v>1158</v>
      </c>
      <c r="G46" s="30" t="s">
        <v>1159</v>
      </c>
      <c r="H46" s="34" t="s">
        <v>28</v>
      </c>
      <c r="I46" s="34">
        <v>0</v>
      </c>
      <c r="J46" s="34" t="s">
        <v>28</v>
      </c>
      <c r="K46" s="34">
        <v>0</v>
      </c>
      <c r="L46" s="42"/>
      <c r="M46" s="42"/>
      <c r="N46" s="42"/>
      <c r="O46" s="115"/>
      <c r="P46" s="36" t="s">
        <v>2326</v>
      </c>
      <c r="Q46" s="37">
        <f t="shared" si="5"/>
        <v>0</v>
      </c>
      <c r="R46" s="38" t="str">
        <f t="shared" si="6"/>
        <v>F</v>
      </c>
      <c r="S46" s="39" t="str">
        <f t="shared" si="7"/>
        <v>Kém</v>
      </c>
      <c r="T46" s="40" t="str">
        <f t="shared" si="8"/>
        <v>Không đủ ĐKDT</v>
      </c>
      <c r="U46" s="41" t="s">
        <v>1803</v>
      </c>
      <c r="V46" s="3"/>
      <c r="W46" s="28"/>
      <c r="X46" s="79" t="str">
        <f t="shared" si="9"/>
        <v>Học lại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1160</v>
      </c>
      <c r="D47" s="31" t="s">
        <v>1161</v>
      </c>
      <c r="E47" s="32" t="s">
        <v>643</v>
      </c>
      <c r="F47" s="33" t="s">
        <v>1162</v>
      </c>
      <c r="G47" s="30" t="s">
        <v>907</v>
      </c>
      <c r="H47" s="34" t="s">
        <v>28</v>
      </c>
      <c r="I47" s="34">
        <v>5</v>
      </c>
      <c r="J47" s="34" t="s">
        <v>28</v>
      </c>
      <c r="K47" s="34">
        <v>7</v>
      </c>
      <c r="L47" s="42"/>
      <c r="M47" s="42"/>
      <c r="N47" s="42"/>
      <c r="O47" s="115"/>
      <c r="P47" s="36">
        <v>4</v>
      </c>
      <c r="Q47" s="37">
        <f t="shared" si="5"/>
        <v>4.5</v>
      </c>
      <c r="R47" s="38" t="str">
        <f t="shared" si="6"/>
        <v>D</v>
      </c>
      <c r="S47" s="39" t="str">
        <f t="shared" si="7"/>
        <v>Trung bình yếu</v>
      </c>
      <c r="T47" s="40" t="str">
        <f t="shared" si="8"/>
        <v/>
      </c>
      <c r="U47" s="41" t="s">
        <v>1803</v>
      </c>
      <c r="V47" s="3"/>
      <c r="W47" s="28"/>
      <c r="X47" s="79" t="str">
        <f t="shared" si="9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1163</v>
      </c>
      <c r="D48" s="31" t="s">
        <v>1164</v>
      </c>
      <c r="E48" s="32" t="s">
        <v>209</v>
      </c>
      <c r="F48" s="33" t="s">
        <v>1165</v>
      </c>
      <c r="G48" s="30" t="s">
        <v>1166</v>
      </c>
      <c r="H48" s="34" t="s">
        <v>28</v>
      </c>
      <c r="I48" s="34">
        <v>5</v>
      </c>
      <c r="J48" s="34" t="s">
        <v>28</v>
      </c>
      <c r="K48" s="34">
        <v>7</v>
      </c>
      <c r="L48" s="42"/>
      <c r="M48" s="42"/>
      <c r="N48" s="42"/>
      <c r="O48" s="115"/>
      <c r="P48" s="36">
        <v>2</v>
      </c>
      <c r="Q48" s="37">
        <f t="shared" si="5"/>
        <v>3.1</v>
      </c>
      <c r="R48" s="38" t="str">
        <f t="shared" si="6"/>
        <v>F</v>
      </c>
      <c r="S48" s="39" t="str">
        <f t="shared" si="7"/>
        <v>Kém</v>
      </c>
      <c r="T48" s="40" t="str">
        <f t="shared" si="8"/>
        <v/>
      </c>
      <c r="U48" s="41" t="s">
        <v>1803</v>
      </c>
      <c r="V48" s="3"/>
      <c r="W48" s="28"/>
      <c r="X48" s="79" t="str">
        <f t="shared" si="9"/>
        <v>Học lại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1167</v>
      </c>
      <c r="D49" s="31" t="s">
        <v>1168</v>
      </c>
      <c r="E49" s="32" t="s">
        <v>209</v>
      </c>
      <c r="F49" s="33" t="s">
        <v>1169</v>
      </c>
      <c r="G49" s="30" t="s">
        <v>153</v>
      </c>
      <c r="H49" s="34" t="s">
        <v>28</v>
      </c>
      <c r="I49" s="34">
        <v>1</v>
      </c>
      <c r="J49" s="34" t="s">
        <v>28</v>
      </c>
      <c r="K49" s="34">
        <v>5</v>
      </c>
      <c r="L49" s="42"/>
      <c r="M49" s="42"/>
      <c r="N49" s="42"/>
      <c r="O49" s="115"/>
      <c r="P49" s="36">
        <v>4</v>
      </c>
      <c r="Q49" s="37">
        <f t="shared" si="5"/>
        <v>3.5</v>
      </c>
      <c r="R49" s="38" t="str">
        <f t="shared" si="6"/>
        <v>F</v>
      </c>
      <c r="S49" s="39" t="str">
        <f t="shared" si="7"/>
        <v>Kém</v>
      </c>
      <c r="T49" s="40" t="str">
        <f t="shared" si="8"/>
        <v/>
      </c>
      <c r="U49" s="41" t="s">
        <v>1803</v>
      </c>
      <c r="V49" s="3"/>
      <c r="W49" s="28"/>
      <c r="X49" s="79" t="str">
        <f t="shared" si="9"/>
        <v>Học lại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1170</v>
      </c>
      <c r="D50" s="31" t="s">
        <v>850</v>
      </c>
      <c r="E50" s="32" t="s">
        <v>209</v>
      </c>
      <c r="F50" s="33" t="s">
        <v>214</v>
      </c>
      <c r="G50" s="30" t="s">
        <v>569</v>
      </c>
      <c r="H50" s="34" t="s">
        <v>28</v>
      </c>
      <c r="I50" s="34">
        <v>8</v>
      </c>
      <c r="J50" s="34" t="s">
        <v>28</v>
      </c>
      <c r="K50" s="34">
        <v>9</v>
      </c>
      <c r="L50" s="42"/>
      <c r="M50" s="42"/>
      <c r="N50" s="42"/>
      <c r="O50" s="115"/>
      <c r="P50" s="36">
        <v>8.5</v>
      </c>
      <c r="Q50" s="37">
        <f t="shared" si="5"/>
        <v>8.5</v>
      </c>
      <c r="R50" s="38" t="str">
        <f t="shared" si="6"/>
        <v>A</v>
      </c>
      <c r="S50" s="39" t="str">
        <f t="shared" si="7"/>
        <v>Giỏi</v>
      </c>
      <c r="T50" s="40" t="str">
        <f t="shared" si="8"/>
        <v/>
      </c>
      <c r="U50" s="41" t="s">
        <v>1803</v>
      </c>
      <c r="V50" s="3"/>
      <c r="W50" s="28"/>
      <c r="X50" s="79" t="str">
        <f t="shared" si="9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1171</v>
      </c>
      <c r="D51" s="31" t="s">
        <v>861</v>
      </c>
      <c r="E51" s="32" t="s">
        <v>209</v>
      </c>
      <c r="F51" s="33" t="s">
        <v>1172</v>
      </c>
      <c r="G51" s="30" t="s">
        <v>110</v>
      </c>
      <c r="H51" s="34" t="s">
        <v>28</v>
      </c>
      <c r="I51" s="34">
        <v>0</v>
      </c>
      <c r="J51" s="34" t="s">
        <v>28</v>
      </c>
      <c r="K51" s="34">
        <v>0</v>
      </c>
      <c r="L51" s="42"/>
      <c r="M51" s="42"/>
      <c r="N51" s="42"/>
      <c r="O51" s="115"/>
      <c r="P51" s="36" t="s">
        <v>2326</v>
      </c>
      <c r="Q51" s="37">
        <f t="shared" si="5"/>
        <v>0</v>
      </c>
      <c r="R51" s="38" t="str">
        <f t="shared" si="6"/>
        <v>F</v>
      </c>
      <c r="S51" s="39" t="str">
        <f t="shared" si="7"/>
        <v>Kém</v>
      </c>
      <c r="T51" s="40" t="str">
        <f t="shared" si="8"/>
        <v>Không đủ ĐKDT</v>
      </c>
      <c r="U51" s="41" t="s">
        <v>1803</v>
      </c>
      <c r="V51" s="3"/>
      <c r="W51" s="28"/>
      <c r="X51" s="79" t="str">
        <f t="shared" si="9"/>
        <v>Học lại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1173</v>
      </c>
      <c r="D52" s="31" t="s">
        <v>415</v>
      </c>
      <c r="E52" s="32" t="s">
        <v>209</v>
      </c>
      <c r="F52" s="33" t="s">
        <v>1174</v>
      </c>
      <c r="G52" s="30" t="s">
        <v>1175</v>
      </c>
      <c r="H52" s="34" t="s">
        <v>28</v>
      </c>
      <c r="I52" s="34">
        <v>0</v>
      </c>
      <c r="J52" s="34" t="s">
        <v>28</v>
      </c>
      <c r="K52" s="34">
        <v>0</v>
      </c>
      <c r="L52" s="42"/>
      <c r="M52" s="42"/>
      <c r="N52" s="42"/>
      <c r="O52" s="115"/>
      <c r="P52" s="36" t="s">
        <v>2326</v>
      </c>
      <c r="Q52" s="37">
        <f t="shared" si="5"/>
        <v>0</v>
      </c>
      <c r="R52" s="38" t="str">
        <f t="shared" si="6"/>
        <v>F</v>
      </c>
      <c r="S52" s="39" t="str">
        <f t="shared" si="7"/>
        <v>Kém</v>
      </c>
      <c r="T52" s="40" t="str">
        <f t="shared" si="8"/>
        <v>Không đủ ĐKDT</v>
      </c>
      <c r="U52" s="41" t="s">
        <v>1803</v>
      </c>
      <c r="V52" s="3"/>
      <c r="W52" s="28"/>
      <c r="X52" s="79" t="str">
        <f t="shared" si="9"/>
        <v>Học lại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1176</v>
      </c>
      <c r="D53" s="31" t="s">
        <v>159</v>
      </c>
      <c r="E53" s="32" t="s">
        <v>462</v>
      </c>
      <c r="F53" s="33" t="s">
        <v>1177</v>
      </c>
      <c r="G53" s="30" t="s">
        <v>1178</v>
      </c>
      <c r="H53" s="34" t="s">
        <v>28</v>
      </c>
      <c r="I53" s="34">
        <v>1</v>
      </c>
      <c r="J53" s="34" t="s">
        <v>28</v>
      </c>
      <c r="K53" s="34">
        <v>5</v>
      </c>
      <c r="L53" s="42"/>
      <c r="M53" s="42"/>
      <c r="N53" s="42"/>
      <c r="O53" s="115"/>
      <c r="P53" s="36">
        <v>4</v>
      </c>
      <c r="Q53" s="37">
        <f t="shared" si="5"/>
        <v>3.5</v>
      </c>
      <c r="R53" s="38" t="str">
        <f t="shared" si="6"/>
        <v>F</v>
      </c>
      <c r="S53" s="39" t="str">
        <f t="shared" si="7"/>
        <v>Kém</v>
      </c>
      <c r="T53" s="40" t="str">
        <f t="shared" si="8"/>
        <v/>
      </c>
      <c r="U53" s="41" t="s">
        <v>1803</v>
      </c>
      <c r="V53" s="3"/>
      <c r="W53" s="28"/>
      <c r="X53" s="79" t="str">
        <f t="shared" si="9"/>
        <v>Học lại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1179</v>
      </c>
      <c r="D54" s="31" t="s">
        <v>1180</v>
      </c>
      <c r="E54" s="32" t="s">
        <v>1037</v>
      </c>
      <c r="F54" s="33" t="s">
        <v>1181</v>
      </c>
      <c r="G54" s="30" t="s">
        <v>907</v>
      </c>
      <c r="H54" s="34" t="s">
        <v>28</v>
      </c>
      <c r="I54" s="34">
        <v>5</v>
      </c>
      <c r="J54" s="34" t="s">
        <v>28</v>
      </c>
      <c r="K54" s="34">
        <v>7</v>
      </c>
      <c r="L54" s="42"/>
      <c r="M54" s="42"/>
      <c r="N54" s="42"/>
      <c r="O54" s="115"/>
      <c r="P54" s="36">
        <v>4</v>
      </c>
      <c r="Q54" s="37">
        <f t="shared" si="5"/>
        <v>4.5</v>
      </c>
      <c r="R54" s="38" t="str">
        <f t="shared" si="6"/>
        <v>D</v>
      </c>
      <c r="S54" s="39" t="str">
        <f t="shared" si="7"/>
        <v>Trung bình yếu</v>
      </c>
      <c r="T54" s="40" t="str">
        <f t="shared" si="8"/>
        <v/>
      </c>
      <c r="U54" s="41" t="s">
        <v>1803</v>
      </c>
      <c r="V54" s="3"/>
      <c r="W54" s="28"/>
      <c r="X54" s="79" t="str">
        <f t="shared" si="9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1182</v>
      </c>
      <c r="D55" s="31" t="s">
        <v>1183</v>
      </c>
      <c r="E55" s="32" t="s">
        <v>872</v>
      </c>
      <c r="F55" s="33" t="s">
        <v>1184</v>
      </c>
      <c r="G55" s="30" t="s">
        <v>1127</v>
      </c>
      <c r="H55" s="34" t="s">
        <v>28</v>
      </c>
      <c r="I55" s="34">
        <v>9</v>
      </c>
      <c r="J55" s="34" t="s">
        <v>28</v>
      </c>
      <c r="K55" s="34">
        <v>10</v>
      </c>
      <c r="L55" s="42"/>
      <c r="M55" s="42"/>
      <c r="N55" s="42"/>
      <c r="O55" s="115"/>
      <c r="P55" s="36">
        <v>3.5</v>
      </c>
      <c r="Q55" s="37">
        <f t="shared" si="5"/>
        <v>5.3</v>
      </c>
      <c r="R55" s="38" t="str">
        <f t="shared" si="6"/>
        <v>D+</v>
      </c>
      <c r="S55" s="39" t="str">
        <f t="shared" si="7"/>
        <v>Trung bình yếu</v>
      </c>
      <c r="T55" s="40" t="str">
        <f t="shared" si="8"/>
        <v/>
      </c>
      <c r="U55" s="41" t="s">
        <v>1803</v>
      </c>
      <c r="V55" s="3"/>
      <c r="W55" s="28"/>
      <c r="X55" s="79" t="str">
        <f t="shared" si="9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1185</v>
      </c>
      <c r="D56" s="31" t="s">
        <v>1186</v>
      </c>
      <c r="E56" s="32" t="s">
        <v>232</v>
      </c>
      <c r="F56" s="33" t="s">
        <v>658</v>
      </c>
      <c r="G56" s="30" t="s">
        <v>72</v>
      </c>
      <c r="H56" s="34" t="s">
        <v>28</v>
      </c>
      <c r="I56" s="34">
        <v>8</v>
      </c>
      <c r="J56" s="34" t="s">
        <v>28</v>
      </c>
      <c r="K56" s="34">
        <v>8</v>
      </c>
      <c r="L56" s="42"/>
      <c r="M56" s="42"/>
      <c r="N56" s="42"/>
      <c r="O56" s="115"/>
      <c r="P56" s="36">
        <v>6</v>
      </c>
      <c r="Q56" s="37">
        <f t="shared" si="5"/>
        <v>6.6</v>
      </c>
      <c r="R56" s="38" t="str">
        <f t="shared" si="6"/>
        <v>C+</v>
      </c>
      <c r="S56" s="39" t="str">
        <f t="shared" si="7"/>
        <v>Trung bình</v>
      </c>
      <c r="T56" s="40" t="str">
        <f t="shared" si="8"/>
        <v/>
      </c>
      <c r="U56" s="41" t="s">
        <v>1803</v>
      </c>
      <c r="V56" s="3"/>
      <c r="W56" s="28"/>
      <c r="X56" s="79" t="str">
        <f t="shared" si="9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1187</v>
      </c>
      <c r="D57" s="31" t="s">
        <v>696</v>
      </c>
      <c r="E57" s="32" t="s">
        <v>671</v>
      </c>
      <c r="F57" s="33" t="s">
        <v>371</v>
      </c>
      <c r="G57" s="30" t="s">
        <v>262</v>
      </c>
      <c r="H57" s="34" t="s">
        <v>28</v>
      </c>
      <c r="I57" s="34">
        <v>8</v>
      </c>
      <c r="J57" s="34" t="s">
        <v>28</v>
      </c>
      <c r="K57" s="34">
        <v>9</v>
      </c>
      <c r="L57" s="42"/>
      <c r="M57" s="42"/>
      <c r="N57" s="42"/>
      <c r="O57" s="115"/>
      <c r="P57" s="36">
        <v>6.5</v>
      </c>
      <c r="Q57" s="37">
        <f t="shared" si="5"/>
        <v>7.1</v>
      </c>
      <c r="R57" s="38" t="str">
        <f t="shared" si="6"/>
        <v>B</v>
      </c>
      <c r="S57" s="39" t="str">
        <f t="shared" si="7"/>
        <v>Khá</v>
      </c>
      <c r="T57" s="40" t="str">
        <f t="shared" si="8"/>
        <v/>
      </c>
      <c r="U57" s="41" t="s">
        <v>1803</v>
      </c>
      <c r="V57" s="3"/>
      <c r="W57" s="28"/>
      <c r="X57" s="79" t="str">
        <f t="shared" si="9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1188</v>
      </c>
      <c r="D58" s="31" t="s">
        <v>1189</v>
      </c>
      <c r="E58" s="32" t="s">
        <v>251</v>
      </c>
      <c r="F58" s="33" t="s">
        <v>1190</v>
      </c>
      <c r="G58" s="30" t="s">
        <v>55</v>
      </c>
      <c r="H58" s="34" t="s">
        <v>28</v>
      </c>
      <c r="I58" s="34">
        <v>8</v>
      </c>
      <c r="J58" s="34" t="s">
        <v>28</v>
      </c>
      <c r="K58" s="34">
        <v>9</v>
      </c>
      <c r="L58" s="42"/>
      <c r="M58" s="42"/>
      <c r="N58" s="42"/>
      <c r="O58" s="115"/>
      <c r="P58" s="36">
        <v>3.5</v>
      </c>
      <c r="Q58" s="37">
        <f t="shared" si="5"/>
        <v>5</v>
      </c>
      <c r="R58" s="38" t="str">
        <f t="shared" si="6"/>
        <v>D+</v>
      </c>
      <c r="S58" s="39" t="str">
        <f t="shared" si="7"/>
        <v>Trung bình yếu</v>
      </c>
      <c r="T58" s="40" t="str">
        <f t="shared" si="8"/>
        <v/>
      </c>
      <c r="U58" s="41" t="s">
        <v>1803</v>
      </c>
      <c r="V58" s="3"/>
      <c r="W58" s="28"/>
      <c r="X58" s="79" t="str">
        <f t="shared" si="9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1191</v>
      </c>
      <c r="D59" s="31" t="s">
        <v>1192</v>
      </c>
      <c r="E59" s="32" t="s">
        <v>487</v>
      </c>
      <c r="F59" s="33" t="s">
        <v>1193</v>
      </c>
      <c r="G59" s="30" t="s">
        <v>63</v>
      </c>
      <c r="H59" s="34" t="s">
        <v>28</v>
      </c>
      <c r="I59" s="34">
        <v>0</v>
      </c>
      <c r="J59" s="34" t="s">
        <v>28</v>
      </c>
      <c r="K59" s="34">
        <v>0</v>
      </c>
      <c r="L59" s="42"/>
      <c r="M59" s="42"/>
      <c r="N59" s="42"/>
      <c r="O59" s="115"/>
      <c r="P59" s="36" t="s">
        <v>2326</v>
      </c>
      <c r="Q59" s="37">
        <f t="shared" si="5"/>
        <v>0</v>
      </c>
      <c r="R59" s="38" t="str">
        <f t="shared" si="6"/>
        <v>F</v>
      </c>
      <c r="S59" s="39" t="str">
        <f t="shared" si="7"/>
        <v>Kém</v>
      </c>
      <c r="T59" s="40" t="str">
        <f t="shared" si="8"/>
        <v>Không đủ ĐKDT</v>
      </c>
      <c r="U59" s="41" t="s">
        <v>1803</v>
      </c>
      <c r="V59" s="3"/>
      <c r="W59" s="28"/>
      <c r="X59" s="79" t="str">
        <f t="shared" si="9"/>
        <v>Học lại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1194</v>
      </c>
      <c r="D60" s="31" t="s">
        <v>197</v>
      </c>
      <c r="E60" s="32" t="s">
        <v>267</v>
      </c>
      <c r="F60" s="33" t="s">
        <v>1195</v>
      </c>
      <c r="G60" s="30" t="s">
        <v>110</v>
      </c>
      <c r="H60" s="34" t="s">
        <v>28</v>
      </c>
      <c r="I60" s="34">
        <v>0</v>
      </c>
      <c r="J60" s="34" t="s">
        <v>28</v>
      </c>
      <c r="K60" s="34">
        <v>0</v>
      </c>
      <c r="L60" s="42"/>
      <c r="M60" s="42"/>
      <c r="N60" s="42"/>
      <c r="O60" s="115"/>
      <c r="P60" s="36" t="s">
        <v>2326</v>
      </c>
      <c r="Q60" s="37">
        <f t="shared" si="5"/>
        <v>0</v>
      </c>
      <c r="R60" s="38" t="str">
        <f t="shared" si="6"/>
        <v>F</v>
      </c>
      <c r="S60" s="39" t="str">
        <f t="shared" si="7"/>
        <v>Kém</v>
      </c>
      <c r="T60" s="40" t="str">
        <f t="shared" si="8"/>
        <v>Không đủ ĐKDT</v>
      </c>
      <c r="U60" s="41" t="s">
        <v>1803</v>
      </c>
      <c r="V60" s="3"/>
      <c r="W60" s="28"/>
      <c r="X60" s="79" t="str">
        <f t="shared" si="9"/>
        <v>Học lại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1196</v>
      </c>
      <c r="D61" s="31" t="s">
        <v>159</v>
      </c>
      <c r="E61" s="32" t="s">
        <v>270</v>
      </c>
      <c r="F61" s="33" t="s">
        <v>1197</v>
      </c>
      <c r="G61" s="30" t="s">
        <v>894</v>
      </c>
      <c r="H61" s="34" t="s">
        <v>28</v>
      </c>
      <c r="I61" s="34">
        <v>5</v>
      </c>
      <c r="J61" s="34" t="s">
        <v>28</v>
      </c>
      <c r="K61" s="34">
        <v>7</v>
      </c>
      <c r="L61" s="42"/>
      <c r="M61" s="42"/>
      <c r="N61" s="42"/>
      <c r="O61" s="115"/>
      <c r="P61" s="36">
        <v>2</v>
      </c>
      <c r="Q61" s="37">
        <f t="shared" si="5"/>
        <v>3.1</v>
      </c>
      <c r="R61" s="38" t="str">
        <f t="shared" si="6"/>
        <v>F</v>
      </c>
      <c r="S61" s="39" t="str">
        <f t="shared" si="7"/>
        <v>Kém</v>
      </c>
      <c r="T61" s="40" t="str">
        <f t="shared" si="8"/>
        <v/>
      </c>
      <c r="U61" s="41" t="s">
        <v>1803</v>
      </c>
      <c r="V61" s="3"/>
      <c r="W61" s="28"/>
      <c r="X61" s="79" t="str">
        <f t="shared" si="9"/>
        <v>Học lại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1198</v>
      </c>
      <c r="D62" s="31" t="s">
        <v>112</v>
      </c>
      <c r="E62" s="32" t="s">
        <v>270</v>
      </c>
      <c r="F62" s="33" t="s">
        <v>843</v>
      </c>
      <c r="G62" s="30" t="s">
        <v>153</v>
      </c>
      <c r="H62" s="34" t="s">
        <v>28</v>
      </c>
      <c r="I62" s="34">
        <v>8</v>
      </c>
      <c r="J62" s="34" t="s">
        <v>28</v>
      </c>
      <c r="K62" s="34">
        <v>9</v>
      </c>
      <c r="L62" s="42"/>
      <c r="M62" s="42"/>
      <c r="N62" s="42"/>
      <c r="O62" s="115"/>
      <c r="P62" s="36">
        <v>8</v>
      </c>
      <c r="Q62" s="37">
        <f t="shared" si="5"/>
        <v>8.1</v>
      </c>
      <c r="R62" s="38" t="str">
        <f t="shared" si="6"/>
        <v>B+</v>
      </c>
      <c r="S62" s="39" t="str">
        <f t="shared" si="7"/>
        <v>Khá</v>
      </c>
      <c r="T62" s="40" t="str">
        <f t="shared" si="8"/>
        <v/>
      </c>
      <c r="U62" s="41" t="s">
        <v>1803</v>
      </c>
      <c r="V62" s="3"/>
      <c r="W62" s="28"/>
      <c r="X62" s="79" t="str">
        <f t="shared" si="9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1199</v>
      </c>
      <c r="D63" s="31" t="s">
        <v>558</v>
      </c>
      <c r="E63" s="32" t="s">
        <v>1060</v>
      </c>
      <c r="F63" s="33" t="s">
        <v>1024</v>
      </c>
      <c r="G63" s="30" t="s">
        <v>63</v>
      </c>
      <c r="H63" s="34" t="s">
        <v>28</v>
      </c>
      <c r="I63" s="34">
        <v>8</v>
      </c>
      <c r="J63" s="34" t="s">
        <v>28</v>
      </c>
      <c r="K63" s="34">
        <v>8</v>
      </c>
      <c r="L63" s="42"/>
      <c r="M63" s="42"/>
      <c r="N63" s="42"/>
      <c r="O63" s="115"/>
      <c r="P63" s="36">
        <v>4.5</v>
      </c>
      <c r="Q63" s="37">
        <f t="shared" si="5"/>
        <v>5.6</v>
      </c>
      <c r="R63" s="38" t="str">
        <f t="shared" si="6"/>
        <v>C</v>
      </c>
      <c r="S63" s="39" t="str">
        <f t="shared" si="7"/>
        <v>Trung bình</v>
      </c>
      <c r="T63" s="40" t="str">
        <f t="shared" si="8"/>
        <v/>
      </c>
      <c r="U63" s="41" t="s">
        <v>1803</v>
      </c>
      <c r="V63" s="3"/>
      <c r="W63" s="28"/>
      <c r="X63" s="79" t="str">
        <f t="shared" si="9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1200</v>
      </c>
      <c r="D64" s="31" t="s">
        <v>1201</v>
      </c>
      <c r="E64" s="32" t="s">
        <v>1202</v>
      </c>
      <c r="F64" s="33" t="s">
        <v>233</v>
      </c>
      <c r="G64" s="30" t="s">
        <v>55</v>
      </c>
      <c r="H64" s="34" t="s">
        <v>28</v>
      </c>
      <c r="I64" s="34">
        <v>8</v>
      </c>
      <c r="J64" s="34" t="s">
        <v>28</v>
      </c>
      <c r="K64" s="34">
        <v>9</v>
      </c>
      <c r="L64" s="42"/>
      <c r="M64" s="42"/>
      <c r="N64" s="42"/>
      <c r="O64" s="115"/>
      <c r="P64" s="36">
        <v>4</v>
      </c>
      <c r="Q64" s="37">
        <f t="shared" si="5"/>
        <v>5.3</v>
      </c>
      <c r="R64" s="38" t="str">
        <f t="shared" si="6"/>
        <v>D+</v>
      </c>
      <c r="S64" s="39" t="str">
        <f t="shared" si="7"/>
        <v>Trung bình yếu</v>
      </c>
      <c r="T64" s="40" t="str">
        <f t="shared" si="8"/>
        <v/>
      </c>
      <c r="U64" s="41" t="s">
        <v>1803</v>
      </c>
      <c r="V64" s="3"/>
      <c r="W64" s="28"/>
      <c r="X64" s="79" t="str">
        <f t="shared" si="9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1203</v>
      </c>
      <c r="D65" s="31" t="s">
        <v>1204</v>
      </c>
      <c r="E65" s="32" t="s">
        <v>1205</v>
      </c>
      <c r="F65" s="33" t="s">
        <v>585</v>
      </c>
      <c r="G65" s="30" t="s">
        <v>80</v>
      </c>
      <c r="H65" s="34" t="s">
        <v>28</v>
      </c>
      <c r="I65" s="34">
        <v>5</v>
      </c>
      <c r="J65" s="34" t="s">
        <v>28</v>
      </c>
      <c r="K65" s="34">
        <v>7</v>
      </c>
      <c r="L65" s="42"/>
      <c r="M65" s="42"/>
      <c r="N65" s="42"/>
      <c r="O65" s="115"/>
      <c r="P65" s="36">
        <v>5.5</v>
      </c>
      <c r="Q65" s="37">
        <f t="shared" si="5"/>
        <v>5.6</v>
      </c>
      <c r="R65" s="38" t="str">
        <f t="shared" si="6"/>
        <v>C</v>
      </c>
      <c r="S65" s="39" t="str">
        <f t="shared" si="7"/>
        <v>Trung bình</v>
      </c>
      <c r="T65" s="40" t="str">
        <f t="shared" si="8"/>
        <v/>
      </c>
      <c r="U65" s="41" t="s">
        <v>1803</v>
      </c>
      <c r="V65" s="3"/>
      <c r="W65" s="28"/>
      <c r="X65" s="79" t="str">
        <f t="shared" si="9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1206</v>
      </c>
      <c r="D66" s="31" t="s">
        <v>1207</v>
      </c>
      <c r="E66" s="32" t="s">
        <v>1208</v>
      </c>
      <c r="F66" s="33" t="s">
        <v>71</v>
      </c>
      <c r="G66" s="30" t="s">
        <v>63</v>
      </c>
      <c r="H66" s="34" t="s">
        <v>28</v>
      </c>
      <c r="I66" s="34">
        <v>8</v>
      </c>
      <c r="J66" s="34" t="s">
        <v>28</v>
      </c>
      <c r="K66" s="34">
        <v>8</v>
      </c>
      <c r="L66" s="42"/>
      <c r="M66" s="42"/>
      <c r="N66" s="42"/>
      <c r="O66" s="115"/>
      <c r="P66" s="36">
        <v>6</v>
      </c>
      <c r="Q66" s="37">
        <f t="shared" si="5"/>
        <v>6.6</v>
      </c>
      <c r="R66" s="38" t="str">
        <f t="shared" si="6"/>
        <v>C+</v>
      </c>
      <c r="S66" s="39" t="str">
        <f t="shared" si="7"/>
        <v>Trung bình</v>
      </c>
      <c r="T66" s="40" t="str">
        <f t="shared" si="8"/>
        <v/>
      </c>
      <c r="U66" s="41" t="s">
        <v>1803</v>
      </c>
      <c r="V66" s="3"/>
      <c r="W66" s="28"/>
      <c r="X66" s="79" t="str">
        <f t="shared" si="9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1209</v>
      </c>
      <c r="D67" s="31" t="s">
        <v>1210</v>
      </c>
      <c r="E67" s="32" t="s">
        <v>722</v>
      </c>
      <c r="F67" s="33" t="s">
        <v>1211</v>
      </c>
      <c r="G67" s="30" t="s">
        <v>1178</v>
      </c>
      <c r="H67" s="34" t="s">
        <v>28</v>
      </c>
      <c r="I67" s="34">
        <v>5</v>
      </c>
      <c r="J67" s="34" t="s">
        <v>28</v>
      </c>
      <c r="K67" s="34">
        <v>7</v>
      </c>
      <c r="L67" s="42"/>
      <c r="M67" s="42"/>
      <c r="N67" s="42"/>
      <c r="O67" s="115"/>
      <c r="P67" s="36">
        <v>4.5</v>
      </c>
      <c r="Q67" s="37">
        <f t="shared" si="5"/>
        <v>4.9000000000000004</v>
      </c>
      <c r="R67" s="38" t="str">
        <f t="shared" si="6"/>
        <v>D</v>
      </c>
      <c r="S67" s="39" t="str">
        <f t="shared" si="7"/>
        <v>Trung bình yếu</v>
      </c>
      <c r="T67" s="40" t="str">
        <f t="shared" si="8"/>
        <v/>
      </c>
      <c r="U67" s="41" t="s">
        <v>1803</v>
      </c>
      <c r="V67" s="3"/>
      <c r="W67" s="28"/>
      <c r="X67" s="79" t="str">
        <f t="shared" si="9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1212</v>
      </c>
      <c r="D68" s="31" t="s">
        <v>1213</v>
      </c>
      <c r="E68" s="32" t="s">
        <v>722</v>
      </c>
      <c r="F68" s="33" t="s">
        <v>965</v>
      </c>
      <c r="G68" s="30" t="s">
        <v>113</v>
      </c>
      <c r="H68" s="34" t="s">
        <v>28</v>
      </c>
      <c r="I68" s="34">
        <v>8</v>
      </c>
      <c r="J68" s="34" t="s">
        <v>28</v>
      </c>
      <c r="K68" s="34">
        <v>9</v>
      </c>
      <c r="L68" s="42"/>
      <c r="M68" s="42"/>
      <c r="N68" s="42"/>
      <c r="O68" s="115"/>
      <c r="P68" s="36">
        <v>4.5</v>
      </c>
      <c r="Q68" s="37">
        <f t="shared" si="5"/>
        <v>5.7</v>
      </c>
      <c r="R68" s="38" t="str">
        <f t="shared" si="6"/>
        <v>C</v>
      </c>
      <c r="S68" s="39" t="str">
        <f t="shared" si="7"/>
        <v>Trung bình</v>
      </c>
      <c r="T68" s="40" t="str">
        <f t="shared" si="8"/>
        <v/>
      </c>
      <c r="U68" s="41" t="s">
        <v>1803</v>
      </c>
      <c r="V68" s="3"/>
      <c r="W68" s="28"/>
      <c r="X68" s="79" t="str">
        <f t="shared" si="9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1214</v>
      </c>
      <c r="D69" s="31" t="s">
        <v>150</v>
      </c>
      <c r="E69" s="32" t="s">
        <v>722</v>
      </c>
      <c r="F69" s="33" t="s">
        <v>1215</v>
      </c>
      <c r="G69" s="30" t="s">
        <v>110</v>
      </c>
      <c r="H69" s="34" t="s">
        <v>28</v>
      </c>
      <c r="I69" s="34">
        <v>8</v>
      </c>
      <c r="J69" s="34" t="s">
        <v>28</v>
      </c>
      <c r="K69" s="34">
        <v>9</v>
      </c>
      <c r="L69" s="42"/>
      <c r="M69" s="42"/>
      <c r="N69" s="42"/>
      <c r="O69" s="115"/>
      <c r="P69" s="36">
        <v>6</v>
      </c>
      <c r="Q69" s="37">
        <f t="shared" si="5"/>
        <v>6.7</v>
      </c>
      <c r="R69" s="38" t="str">
        <f t="shared" si="6"/>
        <v>C+</v>
      </c>
      <c r="S69" s="39" t="str">
        <f t="shared" si="7"/>
        <v>Trung bình</v>
      </c>
      <c r="T69" s="40" t="str">
        <f t="shared" si="8"/>
        <v/>
      </c>
      <c r="U69" s="41" t="s">
        <v>1803</v>
      </c>
      <c r="V69" s="3"/>
      <c r="W69" s="28"/>
      <c r="X69" s="79" t="str">
        <f t="shared" si="9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1216</v>
      </c>
      <c r="D70" s="31" t="s">
        <v>77</v>
      </c>
      <c r="E70" s="32" t="s">
        <v>303</v>
      </c>
      <c r="F70" s="33" t="s">
        <v>1217</v>
      </c>
      <c r="G70" s="30" t="s">
        <v>276</v>
      </c>
      <c r="H70" s="34" t="s">
        <v>28</v>
      </c>
      <c r="I70" s="34">
        <v>9</v>
      </c>
      <c r="J70" s="34" t="s">
        <v>28</v>
      </c>
      <c r="K70" s="34">
        <v>10</v>
      </c>
      <c r="L70" s="42"/>
      <c r="M70" s="42"/>
      <c r="N70" s="42"/>
      <c r="O70" s="115"/>
      <c r="P70" s="36">
        <v>6.5</v>
      </c>
      <c r="Q70" s="37">
        <f t="shared" si="5"/>
        <v>7.4</v>
      </c>
      <c r="R70" s="38" t="str">
        <f t="shared" si="6"/>
        <v>B</v>
      </c>
      <c r="S70" s="39" t="str">
        <f t="shared" si="7"/>
        <v>Khá</v>
      </c>
      <c r="T70" s="40" t="str">
        <f t="shared" si="8"/>
        <v/>
      </c>
      <c r="U70" s="41" t="s">
        <v>1803</v>
      </c>
      <c r="V70" s="3"/>
      <c r="W70" s="28"/>
      <c r="X70" s="79" t="str">
        <f t="shared" si="9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1218</v>
      </c>
      <c r="D71" s="31" t="s">
        <v>260</v>
      </c>
      <c r="E71" s="32" t="s">
        <v>512</v>
      </c>
      <c r="F71" s="33" t="s">
        <v>1219</v>
      </c>
      <c r="G71" s="30" t="s">
        <v>276</v>
      </c>
      <c r="H71" s="34" t="s">
        <v>28</v>
      </c>
      <c r="I71" s="34">
        <v>0</v>
      </c>
      <c r="J71" s="34" t="s">
        <v>28</v>
      </c>
      <c r="K71" s="34">
        <v>0</v>
      </c>
      <c r="L71" s="42"/>
      <c r="M71" s="42"/>
      <c r="N71" s="42"/>
      <c r="O71" s="115"/>
      <c r="P71" s="36" t="s">
        <v>2326</v>
      </c>
      <c r="Q71" s="37">
        <f t="shared" si="5"/>
        <v>0</v>
      </c>
      <c r="R71" s="38" t="str">
        <f t="shared" si="6"/>
        <v>F</v>
      </c>
      <c r="S71" s="39" t="str">
        <f t="shared" si="7"/>
        <v>Kém</v>
      </c>
      <c r="T71" s="40" t="str">
        <f t="shared" si="8"/>
        <v>Không đủ ĐKDT</v>
      </c>
      <c r="U71" s="41" t="s">
        <v>1803</v>
      </c>
      <c r="V71" s="3"/>
      <c r="W71" s="28"/>
      <c r="X71" s="79" t="str">
        <f t="shared" si="9"/>
        <v>Học lại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1220</v>
      </c>
      <c r="D72" s="31" t="s">
        <v>260</v>
      </c>
      <c r="E72" s="32" t="s">
        <v>512</v>
      </c>
      <c r="F72" s="33" t="s">
        <v>161</v>
      </c>
      <c r="G72" s="30" t="s">
        <v>110</v>
      </c>
      <c r="H72" s="34" t="s">
        <v>28</v>
      </c>
      <c r="I72" s="34">
        <v>1</v>
      </c>
      <c r="J72" s="34" t="s">
        <v>28</v>
      </c>
      <c r="K72" s="34">
        <v>1</v>
      </c>
      <c r="L72" s="42"/>
      <c r="M72" s="42"/>
      <c r="N72" s="42"/>
      <c r="O72" s="115"/>
      <c r="P72" s="36" t="s">
        <v>2324</v>
      </c>
      <c r="Q72" s="37">
        <f t="shared" si="5"/>
        <v>0.3</v>
      </c>
      <c r="R72" s="38" t="str">
        <f t="shared" si="6"/>
        <v>F</v>
      </c>
      <c r="S72" s="39" t="str">
        <f t="shared" si="7"/>
        <v>Kém</v>
      </c>
      <c r="T72" s="40" t="s">
        <v>2325</v>
      </c>
      <c r="U72" s="41" t="s">
        <v>1803</v>
      </c>
      <c r="V72" s="3"/>
      <c r="W72" s="28"/>
      <c r="X72" s="79" t="str">
        <f t="shared" si="9"/>
        <v>Học lại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1221</v>
      </c>
      <c r="D73" s="31" t="s">
        <v>524</v>
      </c>
      <c r="E73" s="32" t="s">
        <v>512</v>
      </c>
      <c r="F73" s="33" t="s">
        <v>916</v>
      </c>
      <c r="G73" s="30" t="s">
        <v>80</v>
      </c>
      <c r="H73" s="34" t="s">
        <v>28</v>
      </c>
      <c r="I73" s="34">
        <v>9</v>
      </c>
      <c r="J73" s="34" t="s">
        <v>28</v>
      </c>
      <c r="K73" s="34">
        <v>10</v>
      </c>
      <c r="L73" s="42"/>
      <c r="M73" s="42"/>
      <c r="N73" s="42"/>
      <c r="O73" s="115"/>
      <c r="P73" s="36">
        <v>6</v>
      </c>
      <c r="Q73" s="37">
        <f t="shared" si="5"/>
        <v>7</v>
      </c>
      <c r="R73" s="38" t="str">
        <f t="shared" si="6"/>
        <v>B</v>
      </c>
      <c r="S73" s="39" t="str">
        <f t="shared" si="7"/>
        <v>Khá</v>
      </c>
      <c r="T73" s="40" t="str">
        <f t="shared" ref="T73:T78" si="10">+IF(OR($H73=0,$I73=0,$J73=0,$K73=0),"Không đủ ĐKDT","")</f>
        <v/>
      </c>
      <c r="U73" s="41" t="s">
        <v>1803</v>
      </c>
      <c r="V73" s="3"/>
      <c r="W73" s="28"/>
      <c r="X73" s="79" t="str">
        <f t="shared" si="9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1222</v>
      </c>
      <c r="D74" s="31" t="s">
        <v>1223</v>
      </c>
      <c r="E74" s="32" t="s">
        <v>521</v>
      </c>
      <c r="F74" s="33" t="s">
        <v>236</v>
      </c>
      <c r="G74" s="30" t="s">
        <v>105</v>
      </c>
      <c r="H74" s="34" t="s">
        <v>28</v>
      </c>
      <c r="I74" s="34">
        <v>9</v>
      </c>
      <c r="J74" s="34" t="s">
        <v>28</v>
      </c>
      <c r="K74" s="34">
        <v>9</v>
      </c>
      <c r="L74" s="42"/>
      <c r="M74" s="42"/>
      <c r="N74" s="42"/>
      <c r="O74" s="115"/>
      <c r="P74" s="36">
        <v>7.5</v>
      </c>
      <c r="Q74" s="37">
        <f t="shared" ref="Q74:Q78" si="11">ROUND(SUMPRODUCT(H74:P74,$H$9:$P$9)/100,1)</f>
        <v>8</v>
      </c>
      <c r="R74" s="38" t="str">
        <f t="shared" si="6"/>
        <v>B+</v>
      </c>
      <c r="S74" s="39" t="str">
        <f t="shared" si="7"/>
        <v>Khá</v>
      </c>
      <c r="T74" s="40" t="str">
        <f t="shared" si="10"/>
        <v/>
      </c>
      <c r="U74" s="41" t="s">
        <v>1803</v>
      </c>
      <c r="V74" s="3"/>
      <c r="W74" s="28"/>
      <c r="X74" s="79" t="str">
        <f t="shared" si="9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1224</v>
      </c>
      <c r="D75" s="31" t="s">
        <v>1225</v>
      </c>
      <c r="E75" s="32" t="s">
        <v>307</v>
      </c>
      <c r="F75" s="33" t="s">
        <v>978</v>
      </c>
      <c r="G75" s="30" t="s">
        <v>80</v>
      </c>
      <c r="H75" s="34" t="s">
        <v>28</v>
      </c>
      <c r="I75" s="34">
        <v>5</v>
      </c>
      <c r="J75" s="34" t="s">
        <v>28</v>
      </c>
      <c r="K75" s="34">
        <v>7</v>
      </c>
      <c r="L75" s="42"/>
      <c r="M75" s="42"/>
      <c r="N75" s="42"/>
      <c r="O75" s="115"/>
      <c r="P75" s="36">
        <v>4</v>
      </c>
      <c r="Q75" s="37">
        <f t="shared" si="11"/>
        <v>4.5</v>
      </c>
      <c r="R75" s="38" t="str">
        <f t="shared" si="6"/>
        <v>D</v>
      </c>
      <c r="S75" s="39" t="str">
        <f t="shared" si="7"/>
        <v>Trung bình yếu</v>
      </c>
      <c r="T75" s="40" t="str">
        <f t="shared" si="10"/>
        <v/>
      </c>
      <c r="U75" s="41" t="s">
        <v>1803</v>
      </c>
      <c r="V75" s="3"/>
      <c r="W75" s="28"/>
      <c r="X75" s="79" t="str">
        <f t="shared" si="9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1226</v>
      </c>
      <c r="D76" s="31" t="s">
        <v>1227</v>
      </c>
      <c r="E76" s="32" t="s">
        <v>528</v>
      </c>
      <c r="F76" s="33" t="s">
        <v>1228</v>
      </c>
      <c r="G76" s="30" t="s">
        <v>113</v>
      </c>
      <c r="H76" s="34" t="s">
        <v>28</v>
      </c>
      <c r="I76" s="34">
        <v>8</v>
      </c>
      <c r="J76" s="34" t="s">
        <v>28</v>
      </c>
      <c r="K76" s="34">
        <v>8</v>
      </c>
      <c r="L76" s="42"/>
      <c r="M76" s="42"/>
      <c r="N76" s="42"/>
      <c r="O76" s="115"/>
      <c r="P76" s="36">
        <v>6</v>
      </c>
      <c r="Q76" s="37">
        <f t="shared" si="11"/>
        <v>6.6</v>
      </c>
      <c r="R76" s="38" t="str">
        <f t="shared" si="6"/>
        <v>C+</v>
      </c>
      <c r="S76" s="39" t="str">
        <f t="shared" si="7"/>
        <v>Trung bình</v>
      </c>
      <c r="T76" s="40" t="str">
        <f t="shared" si="10"/>
        <v/>
      </c>
      <c r="U76" s="41" t="s">
        <v>1803</v>
      </c>
      <c r="V76" s="3"/>
      <c r="W76" s="28"/>
      <c r="X76" s="79" t="str">
        <f t="shared" si="9"/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1229</v>
      </c>
      <c r="D77" s="31" t="s">
        <v>1230</v>
      </c>
      <c r="E77" s="32" t="s">
        <v>1080</v>
      </c>
      <c r="F77" s="33" t="s">
        <v>983</v>
      </c>
      <c r="G77" s="30" t="s">
        <v>272</v>
      </c>
      <c r="H77" s="34" t="s">
        <v>28</v>
      </c>
      <c r="I77" s="34">
        <v>8</v>
      </c>
      <c r="J77" s="34" t="s">
        <v>28</v>
      </c>
      <c r="K77" s="34">
        <v>9</v>
      </c>
      <c r="L77" s="42"/>
      <c r="M77" s="42"/>
      <c r="N77" s="42"/>
      <c r="O77" s="115"/>
      <c r="P77" s="36">
        <v>5.5</v>
      </c>
      <c r="Q77" s="37">
        <f t="shared" si="11"/>
        <v>6.4</v>
      </c>
      <c r="R77" s="38" t="str">
        <f t="shared" si="6"/>
        <v>C</v>
      </c>
      <c r="S77" s="39" t="str">
        <f t="shared" si="7"/>
        <v>Trung bình</v>
      </c>
      <c r="T77" s="40" t="str">
        <f t="shared" si="10"/>
        <v/>
      </c>
      <c r="U77" s="41" t="s">
        <v>1803</v>
      </c>
      <c r="V77" s="3"/>
      <c r="W77" s="28"/>
      <c r="X77" s="79" t="str">
        <f t="shared" si="9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30" customHeight="1">
      <c r="B78" s="29">
        <v>69</v>
      </c>
      <c r="C78" s="30" t="s">
        <v>1231</v>
      </c>
      <c r="D78" s="31" t="s">
        <v>1232</v>
      </c>
      <c r="E78" s="32" t="s">
        <v>532</v>
      </c>
      <c r="F78" s="33" t="s">
        <v>172</v>
      </c>
      <c r="G78" s="30" t="s">
        <v>72</v>
      </c>
      <c r="H78" s="34" t="s">
        <v>28</v>
      </c>
      <c r="I78" s="34">
        <v>9</v>
      </c>
      <c r="J78" s="34" t="s">
        <v>28</v>
      </c>
      <c r="K78" s="34">
        <v>9</v>
      </c>
      <c r="L78" s="42"/>
      <c r="M78" s="42"/>
      <c r="N78" s="42"/>
      <c r="O78" s="115"/>
      <c r="P78" s="36">
        <v>6.5</v>
      </c>
      <c r="Q78" s="37">
        <f t="shared" si="11"/>
        <v>7.3</v>
      </c>
      <c r="R78" s="38" t="str">
        <f t="shared" si="6"/>
        <v>B</v>
      </c>
      <c r="S78" s="39" t="str">
        <f t="shared" si="7"/>
        <v>Khá</v>
      </c>
      <c r="T78" s="40" t="str">
        <f t="shared" si="10"/>
        <v/>
      </c>
      <c r="U78" s="41" t="s">
        <v>1803</v>
      </c>
      <c r="V78" s="3"/>
      <c r="W78" s="28"/>
      <c r="X78" s="79" t="str">
        <f t="shared" si="9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9" customHeight="1">
      <c r="A79" s="2"/>
      <c r="B79" s="43"/>
      <c r="C79" s="44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116"/>
      <c r="P79" s="48"/>
      <c r="Q79" s="48"/>
      <c r="R79" s="48"/>
      <c r="S79" s="48"/>
      <c r="T79" s="48"/>
      <c r="U79" s="48"/>
      <c r="V79" s="3"/>
    </row>
    <row r="80" spans="1:39">
      <c r="A80" s="2"/>
      <c r="B80" s="160" t="s">
        <v>29</v>
      </c>
      <c r="C80" s="160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116"/>
      <c r="P80" s="48"/>
      <c r="Q80" s="48"/>
      <c r="R80" s="48"/>
      <c r="S80" s="48"/>
      <c r="T80" s="48"/>
      <c r="U80" s="48"/>
      <c r="V80" s="3"/>
    </row>
    <row r="81" spans="1:39" ht="16.5" customHeight="1">
      <c r="A81" s="2"/>
      <c r="B81" s="49" t="s">
        <v>30</v>
      </c>
      <c r="C81" s="49"/>
      <c r="D81" s="50">
        <f>+$AA$8</f>
        <v>69</v>
      </c>
      <c r="E81" s="51" t="s">
        <v>31</v>
      </c>
      <c r="F81" s="148" t="s">
        <v>32</v>
      </c>
      <c r="G81" s="148"/>
      <c r="H81" s="148"/>
      <c r="I81" s="148"/>
      <c r="J81" s="148"/>
      <c r="K81" s="148"/>
      <c r="L81" s="148"/>
      <c r="M81" s="148"/>
      <c r="N81" s="148"/>
      <c r="O81" s="148"/>
      <c r="P81" s="52">
        <f>$AA$8 -COUNTIF($T$9:$T$268,"Vắng") -COUNTIF($T$9:$T$268,"Vắng có phép") - COUNTIF($T$9:$T$268,"Đình chỉ thi") - COUNTIF($T$9:$T$268,"Không đủ ĐKDT")</f>
        <v>52</v>
      </c>
      <c r="Q81" s="52"/>
      <c r="R81" s="52"/>
      <c r="S81" s="53"/>
      <c r="T81" s="54" t="s">
        <v>31</v>
      </c>
      <c r="U81" s="53"/>
      <c r="V81" s="3"/>
    </row>
    <row r="82" spans="1:39" ht="16.5" customHeight="1">
      <c r="A82" s="2"/>
      <c r="B82" s="49" t="s">
        <v>33</v>
      </c>
      <c r="C82" s="49"/>
      <c r="D82" s="50">
        <f>+$AL$8</f>
        <v>40</v>
      </c>
      <c r="E82" s="51" t="s">
        <v>31</v>
      </c>
      <c r="F82" s="148" t="s">
        <v>34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5">
        <f>COUNTIF($T$9:$T$144,"Vắng")</f>
        <v>1</v>
      </c>
      <c r="Q82" s="55"/>
      <c r="R82" s="55"/>
      <c r="S82" s="56"/>
      <c r="T82" s="54" t="s">
        <v>31</v>
      </c>
      <c r="U82" s="56"/>
      <c r="V82" s="3"/>
    </row>
    <row r="83" spans="1:39" ht="16.5" customHeight="1">
      <c r="A83" s="2"/>
      <c r="B83" s="49" t="s">
        <v>42</v>
      </c>
      <c r="C83" s="49"/>
      <c r="D83" s="65">
        <f>COUNTIF(X10:X78,"Học lại")</f>
        <v>29</v>
      </c>
      <c r="E83" s="51" t="s">
        <v>31</v>
      </c>
      <c r="F83" s="148" t="s">
        <v>43</v>
      </c>
      <c r="G83" s="148"/>
      <c r="H83" s="148"/>
      <c r="I83" s="148"/>
      <c r="J83" s="148"/>
      <c r="K83" s="148"/>
      <c r="L83" s="148"/>
      <c r="M83" s="148"/>
      <c r="N83" s="148"/>
      <c r="O83" s="148"/>
      <c r="P83" s="52">
        <f>COUNTIF($T$9:$T$144,"Vắng có phép")</f>
        <v>0</v>
      </c>
      <c r="Q83" s="52"/>
      <c r="R83" s="52"/>
      <c r="S83" s="53"/>
      <c r="T83" s="54" t="s">
        <v>31</v>
      </c>
      <c r="U83" s="53"/>
      <c r="V83" s="3"/>
    </row>
    <row r="84" spans="1:39" ht="3" customHeight="1">
      <c r="A84" s="2"/>
      <c r="B84" s="43"/>
      <c r="C84" s="44"/>
      <c r="D84" s="44"/>
      <c r="E84" s="45"/>
      <c r="F84" s="45"/>
      <c r="G84" s="45"/>
      <c r="H84" s="46"/>
      <c r="I84" s="47"/>
      <c r="J84" s="47"/>
      <c r="K84" s="48"/>
      <c r="L84" s="48"/>
      <c r="M84" s="48"/>
      <c r="N84" s="48"/>
      <c r="O84" s="116"/>
      <c r="P84" s="48"/>
      <c r="Q84" s="48"/>
      <c r="R84" s="48"/>
      <c r="S84" s="48"/>
      <c r="T84" s="48"/>
      <c r="U84" s="48"/>
      <c r="V84" s="3"/>
    </row>
    <row r="85" spans="1:39" ht="15.75">
      <c r="B85" s="84" t="s">
        <v>44</v>
      </c>
      <c r="C85" s="84"/>
      <c r="D85" s="85">
        <f>COUNTIF(X10:X78,"Thi lại")</f>
        <v>0</v>
      </c>
      <c r="E85" s="86" t="s">
        <v>31</v>
      </c>
      <c r="F85" s="3"/>
      <c r="G85" s="3"/>
      <c r="H85" s="3"/>
      <c r="I85" s="3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3"/>
    </row>
    <row r="86" spans="1:39" ht="24.75" customHeight="1">
      <c r="B86" s="84"/>
      <c r="C86" s="84"/>
      <c r="D86" s="85"/>
      <c r="E86" s="86"/>
      <c r="F86" s="3"/>
      <c r="G86" s="3"/>
      <c r="H86" s="3"/>
      <c r="I86" s="3"/>
      <c r="J86" s="152" t="s">
        <v>45</v>
      </c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3"/>
    </row>
    <row r="87" spans="1:39" ht="15.75">
      <c r="A87" s="57"/>
      <c r="B87" s="146"/>
      <c r="C87" s="146"/>
      <c r="D87" s="146"/>
      <c r="E87" s="146"/>
      <c r="F87" s="146"/>
      <c r="G87" s="146"/>
      <c r="H87" s="146"/>
      <c r="I87" s="58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3"/>
    </row>
    <row r="88" spans="1:39" ht="4.5" customHeight="1">
      <c r="A88" s="2"/>
      <c r="B88" s="43"/>
      <c r="C88" s="59"/>
      <c r="D88" s="59"/>
      <c r="E88" s="60"/>
      <c r="F88" s="60"/>
      <c r="G88" s="60"/>
      <c r="H88" s="61"/>
      <c r="I88" s="62"/>
      <c r="J88" s="62"/>
      <c r="K88" s="3"/>
      <c r="L88" s="3"/>
      <c r="M88" s="3"/>
      <c r="N88" s="3"/>
      <c r="P88" s="3"/>
      <c r="Q88" s="3"/>
      <c r="R88" s="3"/>
      <c r="S88" s="3"/>
      <c r="T88" s="3"/>
      <c r="U88" s="3"/>
      <c r="V88" s="3"/>
    </row>
    <row r="89" spans="1:39" s="2" customFormat="1">
      <c r="B89" s="146"/>
      <c r="C89" s="146"/>
      <c r="D89" s="151"/>
      <c r="E89" s="151"/>
      <c r="F89" s="151"/>
      <c r="G89" s="151"/>
      <c r="H89" s="151"/>
      <c r="I89" s="62"/>
      <c r="J89" s="62"/>
      <c r="K89" s="48"/>
      <c r="L89" s="48"/>
      <c r="M89" s="48"/>
      <c r="N89" s="48"/>
      <c r="O89" s="116"/>
      <c r="P89" s="48"/>
      <c r="Q89" s="48"/>
      <c r="R89" s="48"/>
      <c r="S89" s="48"/>
      <c r="T89" s="48"/>
      <c r="U89" s="48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17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17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17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9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17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3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17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18" customHeight="1">
      <c r="A95" s="1"/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0"/>
      <c r="Q95" s="150"/>
      <c r="R95" s="150"/>
      <c r="S95" s="150"/>
      <c r="T95" s="150"/>
      <c r="U95" s="150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17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36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17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21.75" customHeight="1">
      <c r="A98" s="1"/>
      <c r="B98" s="146"/>
      <c r="C98" s="146"/>
      <c r="D98" s="146"/>
      <c r="E98" s="146"/>
      <c r="F98" s="146"/>
      <c r="G98" s="146"/>
      <c r="H98" s="146"/>
      <c r="I98" s="58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 ht="15.75">
      <c r="A99" s="1"/>
      <c r="B99" s="43"/>
      <c r="C99" s="59"/>
      <c r="D99" s="59"/>
      <c r="E99" s="60"/>
      <c r="F99" s="60"/>
      <c r="G99" s="60"/>
      <c r="H99" s="61"/>
      <c r="I99" s="62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>
      <c r="A100" s="1"/>
      <c r="B100" s="146"/>
      <c r="C100" s="146"/>
      <c r="D100" s="151"/>
      <c r="E100" s="151"/>
      <c r="F100" s="151"/>
      <c r="G100" s="151"/>
      <c r="H100" s="151"/>
      <c r="I100" s="62"/>
      <c r="J100" s="62"/>
      <c r="K100" s="48"/>
      <c r="L100" s="48"/>
      <c r="M100" s="48"/>
      <c r="N100" s="48"/>
      <c r="O100" s="116"/>
      <c r="P100" s="48"/>
      <c r="Q100" s="48"/>
      <c r="R100" s="48"/>
      <c r="S100" s="48"/>
      <c r="T100" s="48"/>
      <c r="U100" s="48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17"/>
      <c r="P101" s="3"/>
      <c r="Q101" s="3"/>
      <c r="R101" s="3"/>
      <c r="S101" s="3"/>
      <c r="T101" s="3"/>
      <c r="U101" s="3"/>
      <c r="V101" s="1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</row>
    <row r="105" spans="1:39" ht="15.75"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sortState ref="A10:AM78">
    <sortCondition ref="B10:B78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80:C80"/>
    <mergeCell ref="P7:P8"/>
    <mergeCell ref="Q7:Q9"/>
    <mergeCell ref="H7:H8"/>
    <mergeCell ref="I7:I8"/>
    <mergeCell ref="J7:J8"/>
    <mergeCell ref="K7:K8"/>
    <mergeCell ref="L7:L8"/>
    <mergeCell ref="M7:M8"/>
    <mergeCell ref="J99:U99"/>
    <mergeCell ref="F83:O83"/>
    <mergeCell ref="J85:U85"/>
    <mergeCell ref="J86:U86"/>
    <mergeCell ref="B87:H87"/>
    <mergeCell ref="J87:U87"/>
    <mergeCell ref="B89:C89"/>
    <mergeCell ref="D89:H89"/>
    <mergeCell ref="B95:C95"/>
    <mergeCell ref="D95:I95"/>
    <mergeCell ref="B98:H98"/>
    <mergeCell ref="J98:U98"/>
    <mergeCell ref="J95:U95"/>
    <mergeCell ref="B100:C100"/>
    <mergeCell ref="D100:H100"/>
    <mergeCell ref="B105:C105"/>
    <mergeCell ref="D105:I105"/>
    <mergeCell ref="J105:U105"/>
    <mergeCell ref="F82:O82"/>
    <mergeCell ref="O7:O8"/>
    <mergeCell ref="C7:C8"/>
    <mergeCell ref="D7:E8"/>
    <mergeCell ref="F81:O81"/>
  </mergeCells>
  <conditionalFormatting sqref="H10:N78 P10:P78">
    <cfRule type="cellIs" dxfId="39" priority="4" operator="greaterThan">
      <formula>10</formula>
    </cfRule>
  </conditionalFormatting>
  <conditionalFormatting sqref="O100:O1048576 O1:O98">
    <cfRule type="duplicateValues" dxfId="38" priority="3"/>
  </conditionalFormatting>
  <conditionalFormatting sqref="C1:C1048576">
    <cfRule type="duplicateValues" dxfId="37" priority="2"/>
  </conditionalFormatting>
  <conditionalFormatting sqref="O1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83 Y2:AM8 X10:X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4"/>
  <sheetViews>
    <sheetView topLeftCell="B1" workbookViewId="0">
      <pane ySplit="3" topLeftCell="A97" activePane="bottomLeft" state="frozen"/>
      <selection activeCell="A6" sqref="A6:XFD6"/>
      <selection pane="bottomLeft" activeCell="B86" sqref="A86:XFD105"/>
    </sheetView>
  </sheetViews>
  <sheetFormatPr defaultColWidth="9" defaultRowHeight="30"/>
  <cols>
    <col min="1" max="1" width="0.625" style="1" hidden="1" customWidth="1"/>
    <col min="2" max="2" width="4" style="1" customWidth="1"/>
    <col min="3" max="3" width="10.625" style="1" customWidth="1"/>
    <col min="4" max="4" width="13.625" style="1" customWidth="1"/>
    <col min="5" max="5" width="7.25" style="1" customWidth="1"/>
    <col min="6" max="6" width="9.375" style="1" hidden="1" customWidth="1"/>
    <col min="7" max="7" width="12.5" style="1" customWidth="1"/>
    <col min="8" max="8" width="4.375" style="1" hidden="1" customWidth="1"/>
    <col min="9" max="9" width="4.375" style="1" customWidth="1"/>
    <col min="10" max="10" width="4.375" style="1" hidden="1" customWidth="1"/>
    <col min="11" max="11" width="4.375" style="1" customWidth="1"/>
    <col min="12" max="12" width="5" style="1" hidden="1" customWidth="1"/>
    <col min="13" max="13" width="4.75" style="1" hidden="1" customWidth="1"/>
    <col min="14" max="14" width="9" style="1" hidden="1" customWidth="1"/>
    <col min="15" max="15" width="18.5" style="109" hidden="1" customWidth="1"/>
    <col min="16" max="16" width="6" style="1" customWidth="1"/>
    <col min="17" max="18" width="6.5" style="1" customWidth="1"/>
    <col min="19" max="19" width="11.875" style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2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03"/>
      <c r="P4" s="177" t="s">
        <v>49</v>
      </c>
      <c r="Q4" s="177"/>
      <c r="R4" s="177"/>
      <c r="S4" s="177" t="s">
        <v>741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50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4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79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79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68</v>
      </c>
      <c r="AB8" s="68">
        <f>COUNTIF($T$9:$T$137,"Khiển trách")</f>
        <v>0</v>
      </c>
      <c r="AC8" s="68">
        <f>COUNTIF($T$9:$T$137,"Cảnh cáo")</f>
        <v>0</v>
      </c>
      <c r="AD8" s="68">
        <f>COUNTIF($T$9:$T$137,"Đình chỉ thi")</f>
        <v>0</v>
      </c>
      <c r="AE8" s="75">
        <f>+($AB$8+$AC$8+$AD$8)/$AA$8*100%</f>
        <v>0</v>
      </c>
      <c r="AF8" s="68">
        <f>SUM(COUNTIF($T$9:$T$135,"Vắng"),COUNTIF($T$9:$T$135,"Vắng có phép"))</f>
        <v>1</v>
      </c>
      <c r="AG8" s="76">
        <f>+$AF$8/$AA$8</f>
        <v>1.4705882352941176E-2</v>
      </c>
      <c r="AH8" s="77">
        <f>COUNTIF($X$9:$X$135,"Thi lại")</f>
        <v>0</v>
      </c>
      <c r="AI8" s="76">
        <f>+$AH$8/$AA$8</f>
        <v>0</v>
      </c>
      <c r="AJ8" s="77">
        <f>COUNTIF($X$9:$X$136,"Học lại")</f>
        <v>18</v>
      </c>
      <c r="AK8" s="76">
        <f>+$AJ$8/$AA$8</f>
        <v>0.26470588235294118</v>
      </c>
      <c r="AL8" s="68">
        <f>COUNTIF($X$10:$X$136,"Đạt")</f>
        <v>50</v>
      </c>
      <c r="AM8" s="75">
        <f>+$AL$8/$AA$8</f>
        <v>0.73529411764705888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05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1233</v>
      </c>
      <c r="D10" s="19" t="s">
        <v>1136</v>
      </c>
      <c r="E10" s="20" t="s">
        <v>53</v>
      </c>
      <c r="F10" s="21" t="s">
        <v>811</v>
      </c>
      <c r="G10" s="18" t="s">
        <v>98</v>
      </c>
      <c r="H10" s="22" t="s">
        <v>28</v>
      </c>
      <c r="I10" s="22">
        <v>5</v>
      </c>
      <c r="J10" s="22" t="s">
        <v>28</v>
      </c>
      <c r="K10" s="22">
        <v>7</v>
      </c>
      <c r="L10" s="23"/>
      <c r="M10" s="23"/>
      <c r="N10" s="23"/>
      <c r="O10" s="106"/>
      <c r="P10" s="24">
        <v>4</v>
      </c>
      <c r="Q10" s="25">
        <f t="shared" ref="Q10:Q41" si="0">ROUND(SUMPRODUCT(H10:P10,$H$9:$P$9)/100,1)</f>
        <v>4.5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7" t="str">
        <f t="shared" ref="T10:T39" si="3">+IF(OR($H10=0,$I10=0,$J10=0,$K10=0),"Không đủ ĐKDT","")</f>
        <v/>
      </c>
      <c r="U10" s="27" t="s">
        <v>1804</v>
      </c>
      <c r="V10" s="3"/>
      <c r="W10" s="28"/>
      <c r="X10" s="79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1234</v>
      </c>
      <c r="D11" s="31" t="s">
        <v>1235</v>
      </c>
      <c r="E11" s="32" t="s">
        <v>53</v>
      </c>
      <c r="F11" s="33" t="s">
        <v>1236</v>
      </c>
      <c r="G11" s="30" t="s">
        <v>526</v>
      </c>
      <c r="H11" s="34" t="s">
        <v>28</v>
      </c>
      <c r="I11" s="34">
        <v>1</v>
      </c>
      <c r="J11" s="34" t="s">
        <v>28</v>
      </c>
      <c r="K11" s="34">
        <v>5</v>
      </c>
      <c r="L11" s="35"/>
      <c r="M11" s="35"/>
      <c r="N11" s="35"/>
      <c r="O11" s="107"/>
      <c r="P11" s="36">
        <v>3</v>
      </c>
      <c r="Q11" s="37">
        <f t="shared" si="0"/>
        <v>2.8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1804</v>
      </c>
      <c r="V11" s="3"/>
      <c r="W11" s="28"/>
      <c r="X11" s="79" t="str">
        <f t="shared" si="4"/>
        <v>Học lại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1237</v>
      </c>
      <c r="D12" s="31" t="s">
        <v>201</v>
      </c>
      <c r="E12" s="32" t="s">
        <v>53</v>
      </c>
      <c r="F12" s="33" t="s">
        <v>75</v>
      </c>
      <c r="G12" s="30" t="s">
        <v>67</v>
      </c>
      <c r="H12" s="34" t="s">
        <v>28</v>
      </c>
      <c r="I12" s="34">
        <v>5</v>
      </c>
      <c r="J12" s="34" t="s">
        <v>28</v>
      </c>
      <c r="K12" s="34">
        <v>7</v>
      </c>
      <c r="L12" s="42"/>
      <c r="M12" s="42"/>
      <c r="N12" s="42"/>
      <c r="O12" s="107"/>
      <c r="P12" s="36">
        <v>4.5</v>
      </c>
      <c r="Q12" s="37">
        <f t="shared" si="0"/>
        <v>4.9000000000000004</v>
      </c>
      <c r="R12" s="38" t="str">
        <f t="shared" si="1"/>
        <v>D</v>
      </c>
      <c r="S12" s="39" t="str">
        <f t="shared" si="2"/>
        <v>Trung bình yếu</v>
      </c>
      <c r="T12" s="40" t="str">
        <f t="shared" si="3"/>
        <v/>
      </c>
      <c r="U12" s="41" t="s">
        <v>1804</v>
      </c>
      <c r="V12" s="3"/>
      <c r="W12" s="28"/>
      <c r="X12" s="79" t="str">
        <f t="shared" si="4"/>
        <v>Đạt</v>
      </c>
      <c r="Y12" s="80"/>
      <c r="Z12" s="80"/>
      <c r="AA12" s="142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1238</v>
      </c>
      <c r="D13" s="31" t="s">
        <v>112</v>
      </c>
      <c r="E13" s="32" t="s">
        <v>53</v>
      </c>
      <c r="F13" s="33" t="s">
        <v>575</v>
      </c>
      <c r="G13" s="30" t="s">
        <v>72</v>
      </c>
      <c r="H13" s="34" t="s">
        <v>28</v>
      </c>
      <c r="I13" s="34">
        <v>8</v>
      </c>
      <c r="J13" s="34" t="s">
        <v>28</v>
      </c>
      <c r="K13" s="34">
        <v>8</v>
      </c>
      <c r="L13" s="42"/>
      <c r="M13" s="42"/>
      <c r="N13" s="42"/>
      <c r="O13" s="107"/>
      <c r="P13" s="36">
        <v>5</v>
      </c>
      <c r="Q13" s="37">
        <f t="shared" si="0"/>
        <v>5.9</v>
      </c>
      <c r="R13" s="38" t="str">
        <f t="shared" si="1"/>
        <v>C</v>
      </c>
      <c r="S13" s="39" t="str">
        <f t="shared" si="2"/>
        <v>Trung bình</v>
      </c>
      <c r="T13" s="40" t="str">
        <f t="shared" si="3"/>
        <v/>
      </c>
      <c r="U13" s="41" t="s">
        <v>1804</v>
      </c>
      <c r="V13" s="3"/>
      <c r="W13" s="28"/>
      <c r="X13" s="79" t="str">
        <f t="shared" si="4"/>
        <v>Đạt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1239</v>
      </c>
      <c r="D14" s="31" t="s">
        <v>808</v>
      </c>
      <c r="E14" s="32" t="s">
        <v>53</v>
      </c>
      <c r="F14" s="33" t="s">
        <v>1240</v>
      </c>
      <c r="G14" s="30" t="s">
        <v>272</v>
      </c>
      <c r="H14" s="34" t="s">
        <v>28</v>
      </c>
      <c r="I14" s="34">
        <v>1</v>
      </c>
      <c r="J14" s="34" t="s">
        <v>28</v>
      </c>
      <c r="K14" s="34">
        <v>5</v>
      </c>
      <c r="L14" s="42"/>
      <c r="M14" s="42"/>
      <c r="N14" s="42"/>
      <c r="O14" s="107"/>
      <c r="P14" s="36">
        <v>1</v>
      </c>
      <c r="Q14" s="37">
        <f t="shared" si="0"/>
        <v>1.4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1804</v>
      </c>
      <c r="V14" s="3"/>
      <c r="W14" s="28"/>
      <c r="X14" s="79" t="str">
        <f t="shared" si="4"/>
        <v>Học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1241</v>
      </c>
      <c r="D15" s="31" t="s">
        <v>949</v>
      </c>
      <c r="E15" s="32" t="s">
        <v>78</v>
      </c>
      <c r="F15" s="33" t="s">
        <v>1242</v>
      </c>
      <c r="G15" s="30" t="s">
        <v>272</v>
      </c>
      <c r="H15" s="34" t="s">
        <v>28</v>
      </c>
      <c r="I15" s="34">
        <v>8</v>
      </c>
      <c r="J15" s="34" t="s">
        <v>28</v>
      </c>
      <c r="K15" s="34">
        <v>8</v>
      </c>
      <c r="L15" s="42"/>
      <c r="M15" s="42"/>
      <c r="N15" s="42"/>
      <c r="O15" s="107"/>
      <c r="P15" s="36">
        <v>4</v>
      </c>
      <c r="Q15" s="37">
        <f t="shared" si="0"/>
        <v>5.2</v>
      </c>
      <c r="R15" s="38" t="str">
        <f t="shared" si="1"/>
        <v>D+</v>
      </c>
      <c r="S15" s="39" t="str">
        <f t="shared" si="2"/>
        <v>Trung bình yếu</v>
      </c>
      <c r="T15" s="40" t="str">
        <f t="shared" si="3"/>
        <v/>
      </c>
      <c r="U15" s="41" t="s">
        <v>1804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1243</v>
      </c>
      <c r="D16" s="31" t="s">
        <v>1244</v>
      </c>
      <c r="E16" s="32" t="s">
        <v>1245</v>
      </c>
      <c r="F16" s="33" t="s">
        <v>1246</v>
      </c>
      <c r="G16" s="30" t="s">
        <v>90</v>
      </c>
      <c r="H16" s="34" t="s">
        <v>28</v>
      </c>
      <c r="I16" s="34">
        <v>5</v>
      </c>
      <c r="J16" s="34" t="s">
        <v>28</v>
      </c>
      <c r="K16" s="34">
        <v>7</v>
      </c>
      <c r="L16" s="42"/>
      <c r="M16" s="42"/>
      <c r="N16" s="42"/>
      <c r="O16" s="107"/>
      <c r="P16" s="36">
        <v>7.5</v>
      </c>
      <c r="Q16" s="37">
        <f t="shared" si="0"/>
        <v>7</v>
      </c>
      <c r="R16" s="38" t="str">
        <f t="shared" si="1"/>
        <v>B</v>
      </c>
      <c r="S16" s="39" t="str">
        <f t="shared" si="2"/>
        <v>Khá</v>
      </c>
      <c r="T16" s="40" t="str">
        <f t="shared" si="3"/>
        <v/>
      </c>
      <c r="U16" s="41" t="s">
        <v>1804</v>
      </c>
      <c r="V16" s="3"/>
      <c r="W16" s="28"/>
      <c r="X16" s="79" t="str">
        <f t="shared" si="4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1247</v>
      </c>
      <c r="D17" s="31" t="s">
        <v>1248</v>
      </c>
      <c r="E17" s="32" t="s">
        <v>1245</v>
      </c>
      <c r="F17" s="33" t="s">
        <v>1249</v>
      </c>
      <c r="G17" s="30" t="s">
        <v>469</v>
      </c>
      <c r="H17" s="34" t="s">
        <v>28</v>
      </c>
      <c r="I17" s="34">
        <v>9</v>
      </c>
      <c r="J17" s="34" t="s">
        <v>28</v>
      </c>
      <c r="K17" s="34">
        <v>9</v>
      </c>
      <c r="L17" s="42"/>
      <c r="M17" s="42"/>
      <c r="N17" s="42"/>
      <c r="O17" s="107"/>
      <c r="P17" s="36">
        <v>1</v>
      </c>
      <c r="Q17" s="37">
        <f t="shared" si="0"/>
        <v>3.4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1804</v>
      </c>
      <c r="V17" s="3"/>
      <c r="W17" s="28"/>
      <c r="X17" s="79" t="str">
        <f t="shared" si="4"/>
        <v>Học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1250</v>
      </c>
      <c r="D18" s="31" t="s">
        <v>1251</v>
      </c>
      <c r="E18" s="32" t="s">
        <v>936</v>
      </c>
      <c r="F18" s="33" t="s">
        <v>1252</v>
      </c>
      <c r="G18" s="30" t="s">
        <v>55</v>
      </c>
      <c r="H18" s="34" t="s">
        <v>28</v>
      </c>
      <c r="I18" s="34">
        <v>9</v>
      </c>
      <c r="J18" s="34" t="s">
        <v>28</v>
      </c>
      <c r="K18" s="34">
        <v>9</v>
      </c>
      <c r="L18" s="42"/>
      <c r="M18" s="42"/>
      <c r="N18" s="42"/>
      <c r="O18" s="107"/>
      <c r="P18" s="36">
        <v>3</v>
      </c>
      <c r="Q18" s="37">
        <f t="shared" si="0"/>
        <v>4.8</v>
      </c>
      <c r="R18" s="38" t="str">
        <f t="shared" si="1"/>
        <v>D</v>
      </c>
      <c r="S18" s="39" t="str">
        <f t="shared" si="2"/>
        <v>Trung bình yếu</v>
      </c>
      <c r="T18" s="40" t="str">
        <f t="shared" si="3"/>
        <v/>
      </c>
      <c r="U18" s="41" t="s">
        <v>1804</v>
      </c>
      <c r="V18" s="3"/>
      <c r="W18" s="28"/>
      <c r="X18" s="79" t="str">
        <f t="shared" si="4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1253</v>
      </c>
      <c r="D19" s="31" t="s">
        <v>197</v>
      </c>
      <c r="E19" s="32" t="s">
        <v>360</v>
      </c>
      <c r="F19" s="33" t="s">
        <v>477</v>
      </c>
      <c r="G19" s="30" t="s">
        <v>262</v>
      </c>
      <c r="H19" s="34" t="s">
        <v>28</v>
      </c>
      <c r="I19" s="34">
        <v>9</v>
      </c>
      <c r="J19" s="34" t="s">
        <v>28</v>
      </c>
      <c r="K19" s="34">
        <v>9</v>
      </c>
      <c r="L19" s="42"/>
      <c r="M19" s="42"/>
      <c r="N19" s="42"/>
      <c r="O19" s="107"/>
      <c r="P19" s="36">
        <v>6.5</v>
      </c>
      <c r="Q19" s="37">
        <f t="shared" si="0"/>
        <v>7.3</v>
      </c>
      <c r="R19" s="38" t="str">
        <f t="shared" si="1"/>
        <v>B</v>
      </c>
      <c r="S19" s="39" t="str">
        <f t="shared" si="2"/>
        <v>Khá</v>
      </c>
      <c r="T19" s="40" t="str">
        <f t="shared" si="3"/>
        <v/>
      </c>
      <c r="U19" s="41" t="s">
        <v>1804</v>
      </c>
      <c r="V19" s="3"/>
      <c r="W19" s="28"/>
      <c r="X19" s="79" t="str">
        <f t="shared" si="4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1254</v>
      </c>
      <c r="D20" s="31" t="s">
        <v>1255</v>
      </c>
      <c r="E20" s="32" t="s">
        <v>367</v>
      </c>
      <c r="F20" s="33" t="s">
        <v>746</v>
      </c>
      <c r="G20" s="30" t="s">
        <v>72</v>
      </c>
      <c r="H20" s="34" t="s">
        <v>28</v>
      </c>
      <c r="I20" s="34">
        <v>8</v>
      </c>
      <c r="J20" s="34" t="s">
        <v>28</v>
      </c>
      <c r="K20" s="34">
        <v>8</v>
      </c>
      <c r="L20" s="42"/>
      <c r="M20" s="42"/>
      <c r="N20" s="42"/>
      <c r="O20" s="107"/>
      <c r="P20" s="36">
        <v>4</v>
      </c>
      <c r="Q20" s="37">
        <f t="shared" si="0"/>
        <v>5.2</v>
      </c>
      <c r="R20" s="38" t="str">
        <f t="shared" si="1"/>
        <v>D+</v>
      </c>
      <c r="S20" s="39" t="str">
        <f t="shared" si="2"/>
        <v>Trung bình yếu</v>
      </c>
      <c r="T20" s="40" t="str">
        <f t="shared" si="3"/>
        <v/>
      </c>
      <c r="U20" s="41" t="s">
        <v>1804</v>
      </c>
      <c r="V20" s="3"/>
      <c r="W20" s="28"/>
      <c r="X20" s="79" t="str">
        <f t="shared" si="4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1256</v>
      </c>
      <c r="D21" s="31" t="s">
        <v>1257</v>
      </c>
      <c r="E21" s="32" t="s">
        <v>96</v>
      </c>
      <c r="F21" s="33" t="s">
        <v>236</v>
      </c>
      <c r="G21" s="30" t="s">
        <v>72</v>
      </c>
      <c r="H21" s="34" t="s">
        <v>28</v>
      </c>
      <c r="I21" s="34">
        <v>7</v>
      </c>
      <c r="J21" s="34" t="s">
        <v>28</v>
      </c>
      <c r="K21" s="34">
        <v>8</v>
      </c>
      <c r="L21" s="42"/>
      <c r="M21" s="42"/>
      <c r="N21" s="42"/>
      <c r="O21" s="107"/>
      <c r="P21" s="36">
        <v>4</v>
      </c>
      <c r="Q21" s="37">
        <f t="shared" si="0"/>
        <v>5</v>
      </c>
      <c r="R21" s="38" t="str">
        <f t="shared" si="1"/>
        <v>D+</v>
      </c>
      <c r="S21" s="39" t="str">
        <f t="shared" si="2"/>
        <v>Trung bình yếu</v>
      </c>
      <c r="T21" s="40" t="str">
        <f t="shared" si="3"/>
        <v/>
      </c>
      <c r="U21" s="41" t="s">
        <v>1804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1258</v>
      </c>
      <c r="D22" s="31" t="s">
        <v>1259</v>
      </c>
      <c r="E22" s="32" t="s">
        <v>96</v>
      </c>
      <c r="F22" s="33" t="s">
        <v>789</v>
      </c>
      <c r="G22" s="30" t="s">
        <v>276</v>
      </c>
      <c r="H22" s="34" t="s">
        <v>28</v>
      </c>
      <c r="I22" s="34">
        <v>9</v>
      </c>
      <c r="J22" s="34" t="s">
        <v>28</v>
      </c>
      <c r="K22" s="34">
        <v>9</v>
      </c>
      <c r="L22" s="42"/>
      <c r="M22" s="42"/>
      <c r="N22" s="42"/>
      <c r="O22" s="107"/>
      <c r="P22" s="36">
        <v>4.5</v>
      </c>
      <c r="Q22" s="37">
        <f t="shared" si="0"/>
        <v>5.9</v>
      </c>
      <c r="R22" s="38" t="str">
        <f t="shared" si="1"/>
        <v>C</v>
      </c>
      <c r="S22" s="39" t="str">
        <f t="shared" si="2"/>
        <v>Trung bình</v>
      </c>
      <c r="T22" s="40" t="str">
        <f t="shared" si="3"/>
        <v/>
      </c>
      <c r="U22" s="41" t="s">
        <v>1804</v>
      </c>
      <c r="V22" s="3"/>
      <c r="W22" s="28"/>
      <c r="X22" s="79" t="str">
        <f t="shared" si="4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1260</v>
      </c>
      <c r="D23" s="31" t="s">
        <v>1261</v>
      </c>
      <c r="E23" s="32" t="s">
        <v>1262</v>
      </c>
      <c r="F23" s="33" t="s">
        <v>1263</v>
      </c>
      <c r="G23" s="30" t="s">
        <v>1166</v>
      </c>
      <c r="H23" s="34" t="s">
        <v>28</v>
      </c>
      <c r="I23" s="34">
        <v>9</v>
      </c>
      <c r="J23" s="34" t="s">
        <v>28</v>
      </c>
      <c r="K23" s="34">
        <v>9</v>
      </c>
      <c r="L23" s="42"/>
      <c r="M23" s="42"/>
      <c r="N23" s="42"/>
      <c r="O23" s="107"/>
      <c r="P23" s="36">
        <v>3.5</v>
      </c>
      <c r="Q23" s="37">
        <f t="shared" si="0"/>
        <v>5.2</v>
      </c>
      <c r="R23" s="38" t="str">
        <f t="shared" si="1"/>
        <v>D+</v>
      </c>
      <c r="S23" s="39" t="str">
        <f t="shared" si="2"/>
        <v>Trung bình yếu</v>
      </c>
      <c r="T23" s="40" t="str">
        <f t="shared" si="3"/>
        <v/>
      </c>
      <c r="U23" s="41" t="s">
        <v>1804</v>
      </c>
      <c r="V23" s="3"/>
      <c r="W23" s="28"/>
      <c r="X23" s="79" t="str">
        <f t="shared" si="4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1264</v>
      </c>
      <c r="D24" s="31" t="s">
        <v>1265</v>
      </c>
      <c r="E24" s="32" t="s">
        <v>1266</v>
      </c>
      <c r="F24" s="33" t="s">
        <v>1267</v>
      </c>
      <c r="G24" s="30" t="s">
        <v>55</v>
      </c>
      <c r="H24" s="34" t="s">
        <v>28</v>
      </c>
      <c r="I24" s="34">
        <v>1</v>
      </c>
      <c r="J24" s="34" t="s">
        <v>28</v>
      </c>
      <c r="K24" s="34">
        <v>5</v>
      </c>
      <c r="L24" s="42"/>
      <c r="M24" s="42"/>
      <c r="N24" s="42"/>
      <c r="O24" s="107"/>
      <c r="P24" s="36">
        <v>0</v>
      </c>
      <c r="Q24" s="37">
        <f t="shared" si="0"/>
        <v>0.7</v>
      </c>
      <c r="R24" s="38" t="str">
        <f t="shared" si="1"/>
        <v>F</v>
      </c>
      <c r="S24" s="39" t="str">
        <f t="shared" si="2"/>
        <v>Kém</v>
      </c>
      <c r="T24" s="40" t="str">
        <f t="shared" si="3"/>
        <v/>
      </c>
      <c r="U24" s="41" t="s">
        <v>1804</v>
      </c>
      <c r="V24" s="3"/>
      <c r="W24" s="28"/>
      <c r="X24" s="79" t="str">
        <f t="shared" si="4"/>
        <v>Học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1268</v>
      </c>
      <c r="D25" s="31" t="s">
        <v>490</v>
      </c>
      <c r="E25" s="32" t="s">
        <v>1269</v>
      </c>
      <c r="F25" s="33" t="s">
        <v>1270</v>
      </c>
      <c r="G25" s="30" t="s">
        <v>276</v>
      </c>
      <c r="H25" s="34" t="s">
        <v>28</v>
      </c>
      <c r="I25" s="34">
        <v>7</v>
      </c>
      <c r="J25" s="34" t="s">
        <v>28</v>
      </c>
      <c r="K25" s="34">
        <v>7</v>
      </c>
      <c r="L25" s="42"/>
      <c r="M25" s="42"/>
      <c r="N25" s="42"/>
      <c r="O25" s="107"/>
      <c r="P25" s="36">
        <v>4</v>
      </c>
      <c r="Q25" s="37">
        <f t="shared" si="0"/>
        <v>4.9000000000000004</v>
      </c>
      <c r="R25" s="38" t="str">
        <f t="shared" si="1"/>
        <v>D</v>
      </c>
      <c r="S25" s="39" t="str">
        <f t="shared" si="2"/>
        <v>Trung bình yếu</v>
      </c>
      <c r="T25" s="40" t="str">
        <f t="shared" si="3"/>
        <v/>
      </c>
      <c r="U25" s="41" t="s">
        <v>1804</v>
      </c>
      <c r="V25" s="3"/>
      <c r="W25" s="28"/>
      <c r="X25" s="79" t="str">
        <f t="shared" si="4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1271</v>
      </c>
      <c r="D26" s="31" t="s">
        <v>1272</v>
      </c>
      <c r="E26" s="32" t="s">
        <v>108</v>
      </c>
      <c r="F26" s="33" t="s">
        <v>1246</v>
      </c>
      <c r="G26" s="30" t="s">
        <v>67</v>
      </c>
      <c r="H26" s="34" t="s">
        <v>28</v>
      </c>
      <c r="I26" s="34">
        <v>8</v>
      </c>
      <c r="J26" s="34" t="s">
        <v>28</v>
      </c>
      <c r="K26" s="34">
        <v>8</v>
      </c>
      <c r="L26" s="42"/>
      <c r="M26" s="42"/>
      <c r="N26" s="42"/>
      <c r="O26" s="107"/>
      <c r="P26" s="36">
        <v>8</v>
      </c>
      <c r="Q26" s="37">
        <f t="shared" si="0"/>
        <v>8</v>
      </c>
      <c r="R26" s="38" t="str">
        <f t="shared" si="1"/>
        <v>B+</v>
      </c>
      <c r="S26" s="39" t="str">
        <f t="shared" si="2"/>
        <v>Khá</v>
      </c>
      <c r="T26" s="40" t="str">
        <f t="shared" si="3"/>
        <v/>
      </c>
      <c r="U26" s="41" t="s">
        <v>1804</v>
      </c>
      <c r="V26" s="3"/>
      <c r="W26" s="28"/>
      <c r="X26" s="79" t="str">
        <f t="shared" si="4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1273</v>
      </c>
      <c r="D27" s="31" t="s">
        <v>409</v>
      </c>
      <c r="E27" s="32" t="s">
        <v>108</v>
      </c>
      <c r="F27" s="33" t="s">
        <v>828</v>
      </c>
      <c r="G27" s="30" t="s">
        <v>55</v>
      </c>
      <c r="H27" s="34" t="s">
        <v>28</v>
      </c>
      <c r="I27" s="34">
        <v>5</v>
      </c>
      <c r="J27" s="34" t="s">
        <v>28</v>
      </c>
      <c r="K27" s="34">
        <v>7</v>
      </c>
      <c r="L27" s="42"/>
      <c r="M27" s="42"/>
      <c r="N27" s="42"/>
      <c r="O27" s="107"/>
      <c r="P27" s="36">
        <v>3.5</v>
      </c>
      <c r="Q27" s="37">
        <f t="shared" si="0"/>
        <v>4.2</v>
      </c>
      <c r="R27" s="38" t="str">
        <f t="shared" si="1"/>
        <v>D</v>
      </c>
      <c r="S27" s="39" t="str">
        <f t="shared" si="2"/>
        <v>Trung bình yếu</v>
      </c>
      <c r="T27" s="40" t="str">
        <f t="shared" si="3"/>
        <v/>
      </c>
      <c r="U27" s="41" t="s">
        <v>1804</v>
      </c>
      <c r="V27" s="3"/>
      <c r="W27" s="28"/>
      <c r="X27" s="79" t="str">
        <f t="shared" si="4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1274</v>
      </c>
      <c r="D28" s="31" t="s">
        <v>1275</v>
      </c>
      <c r="E28" s="32" t="s">
        <v>108</v>
      </c>
      <c r="F28" s="33" t="s">
        <v>1276</v>
      </c>
      <c r="G28" s="30" t="s">
        <v>98</v>
      </c>
      <c r="H28" s="34" t="s">
        <v>28</v>
      </c>
      <c r="I28" s="34">
        <v>8</v>
      </c>
      <c r="J28" s="34" t="s">
        <v>28</v>
      </c>
      <c r="K28" s="34">
        <v>8</v>
      </c>
      <c r="L28" s="42"/>
      <c r="M28" s="42"/>
      <c r="N28" s="42"/>
      <c r="O28" s="107"/>
      <c r="P28" s="36">
        <v>2.5</v>
      </c>
      <c r="Q28" s="37">
        <f t="shared" si="0"/>
        <v>4.2</v>
      </c>
      <c r="R28" s="38" t="str">
        <f t="shared" si="1"/>
        <v>D</v>
      </c>
      <c r="S28" s="39" t="str">
        <f t="shared" si="2"/>
        <v>Trung bình yếu</v>
      </c>
      <c r="T28" s="40" t="str">
        <f t="shared" si="3"/>
        <v/>
      </c>
      <c r="U28" s="41" t="s">
        <v>1804</v>
      </c>
      <c r="V28" s="3"/>
      <c r="W28" s="28"/>
      <c r="X28" s="79" t="str">
        <f t="shared" si="4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1277</v>
      </c>
      <c r="D29" s="31" t="s">
        <v>1278</v>
      </c>
      <c r="E29" s="32" t="s">
        <v>108</v>
      </c>
      <c r="F29" s="33" t="s">
        <v>1279</v>
      </c>
      <c r="G29" s="30" t="s">
        <v>1280</v>
      </c>
      <c r="H29" s="34" t="s">
        <v>28</v>
      </c>
      <c r="I29" s="34">
        <v>0</v>
      </c>
      <c r="J29" s="34" t="s">
        <v>28</v>
      </c>
      <c r="K29" s="34">
        <v>0</v>
      </c>
      <c r="L29" s="42"/>
      <c r="M29" s="42"/>
      <c r="N29" s="42"/>
      <c r="O29" s="107"/>
      <c r="P29" s="36" t="s">
        <v>2326</v>
      </c>
      <c r="Q29" s="37">
        <f t="shared" si="0"/>
        <v>0</v>
      </c>
      <c r="R29" s="38" t="str">
        <f t="shared" si="1"/>
        <v>F</v>
      </c>
      <c r="S29" s="39" t="str">
        <f t="shared" si="2"/>
        <v>Kém</v>
      </c>
      <c r="T29" s="40" t="str">
        <f t="shared" si="3"/>
        <v>Không đủ ĐKDT</v>
      </c>
      <c r="U29" s="41" t="s">
        <v>1804</v>
      </c>
      <c r="V29" s="3"/>
      <c r="W29" s="28"/>
      <c r="X29" s="79" t="str">
        <f t="shared" si="4"/>
        <v>Học lại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1281</v>
      </c>
      <c r="D30" s="31" t="s">
        <v>1282</v>
      </c>
      <c r="E30" s="32" t="s">
        <v>108</v>
      </c>
      <c r="F30" s="33" t="s">
        <v>102</v>
      </c>
      <c r="G30" s="30" t="s">
        <v>72</v>
      </c>
      <c r="H30" s="34" t="s">
        <v>28</v>
      </c>
      <c r="I30" s="34">
        <v>8</v>
      </c>
      <c r="J30" s="34" t="s">
        <v>28</v>
      </c>
      <c r="K30" s="34">
        <v>8</v>
      </c>
      <c r="L30" s="42"/>
      <c r="M30" s="42"/>
      <c r="N30" s="42"/>
      <c r="O30" s="107"/>
      <c r="P30" s="36">
        <v>7</v>
      </c>
      <c r="Q30" s="37">
        <f t="shared" si="0"/>
        <v>7.3</v>
      </c>
      <c r="R30" s="38" t="str">
        <f t="shared" si="1"/>
        <v>B</v>
      </c>
      <c r="S30" s="39" t="str">
        <f t="shared" si="2"/>
        <v>Khá</v>
      </c>
      <c r="T30" s="40" t="str">
        <f t="shared" si="3"/>
        <v/>
      </c>
      <c r="U30" s="41" t="s">
        <v>1804</v>
      </c>
      <c r="V30" s="3"/>
      <c r="W30" s="28"/>
      <c r="X30" s="79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1283</v>
      </c>
      <c r="D31" s="31" t="s">
        <v>163</v>
      </c>
      <c r="E31" s="32" t="s">
        <v>108</v>
      </c>
      <c r="F31" s="33" t="s">
        <v>1284</v>
      </c>
      <c r="G31" s="30" t="s">
        <v>1025</v>
      </c>
      <c r="H31" s="34" t="s">
        <v>28</v>
      </c>
      <c r="I31" s="34">
        <v>8</v>
      </c>
      <c r="J31" s="34" t="s">
        <v>28</v>
      </c>
      <c r="K31" s="34">
        <v>8</v>
      </c>
      <c r="L31" s="42"/>
      <c r="M31" s="42"/>
      <c r="N31" s="42"/>
      <c r="O31" s="107"/>
      <c r="P31" s="36">
        <v>7.5</v>
      </c>
      <c r="Q31" s="37">
        <f t="shared" si="0"/>
        <v>7.7</v>
      </c>
      <c r="R31" s="38" t="str">
        <f t="shared" si="1"/>
        <v>B</v>
      </c>
      <c r="S31" s="39" t="str">
        <f t="shared" si="2"/>
        <v>Khá</v>
      </c>
      <c r="T31" s="40" t="str">
        <f t="shared" si="3"/>
        <v/>
      </c>
      <c r="U31" s="41" t="s">
        <v>1804</v>
      </c>
      <c r="V31" s="3"/>
      <c r="W31" s="28"/>
      <c r="X31" s="79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1285</v>
      </c>
      <c r="D32" s="31" t="s">
        <v>1286</v>
      </c>
      <c r="E32" s="32" t="s">
        <v>119</v>
      </c>
      <c r="F32" s="33" t="s">
        <v>1287</v>
      </c>
      <c r="G32" s="30" t="s">
        <v>72</v>
      </c>
      <c r="H32" s="34" t="s">
        <v>28</v>
      </c>
      <c r="I32" s="34">
        <v>8</v>
      </c>
      <c r="J32" s="34" t="s">
        <v>28</v>
      </c>
      <c r="K32" s="34">
        <v>8</v>
      </c>
      <c r="L32" s="42"/>
      <c r="M32" s="42"/>
      <c r="N32" s="42"/>
      <c r="O32" s="107"/>
      <c r="P32" s="36">
        <v>4.5</v>
      </c>
      <c r="Q32" s="37">
        <f t="shared" si="0"/>
        <v>5.6</v>
      </c>
      <c r="R32" s="38" t="str">
        <f t="shared" si="1"/>
        <v>C</v>
      </c>
      <c r="S32" s="39" t="str">
        <f t="shared" si="2"/>
        <v>Trung bình</v>
      </c>
      <c r="T32" s="40" t="str">
        <f t="shared" si="3"/>
        <v/>
      </c>
      <c r="U32" s="41" t="s">
        <v>1804</v>
      </c>
      <c r="V32" s="3"/>
      <c r="W32" s="28"/>
      <c r="X32" s="79" t="str">
        <f t="shared" si="4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1288</v>
      </c>
      <c r="D33" s="31" t="s">
        <v>1289</v>
      </c>
      <c r="E33" s="32" t="s">
        <v>123</v>
      </c>
      <c r="F33" s="33" t="s">
        <v>1290</v>
      </c>
      <c r="G33" s="30" t="s">
        <v>113</v>
      </c>
      <c r="H33" s="34" t="s">
        <v>28</v>
      </c>
      <c r="I33" s="34">
        <v>8</v>
      </c>
      <c r="J33" s="34" t="s">
        <v>28</v>
      </c>
      <c r="K33" s="34">
        <v>8</v>
      </c>
      <c r="L33" s="42"/>
      <c r="M33" s="42"/>
      <c r="N33" s="42"/>
      <c r="O33" s="107"/>
      <c r="P33" s="36">
        <v>4</v>
      </c>
      <c r="Q33" s="37">
        <f t="shared" si="0"/>
        <v>5.2</v>
      </c>
      <c r="R33" s="38" t="str">
        <f t="shared" si="1"/>
        <v>D+</v>
      </c>
      <c r="S33" s="39" t="str">
        <f t="shared" si="2"/>
        <v>Trung bình yếu</v>
      </c>
      <c r="T33" s="40" t="str">
        <f t="shared" si="3"/>
        <v/>
      </c>
      <c r="U33" s="41" t="s">
        <v>1804</v>
      </c>
      <c r="V33" s="3"/>
      <c r="W33" s="28"/>
      <c r="X33" s="79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1291</v>
      </c>
      <c r="D34" s="31" t="s">
        <v>394</v>
      </c>
      <c r="E34" s="32" t="s">
        <v>123</v>
      </c>
      <c r="F34" s="33" t="s">
        <v>806</v>
      </c>
      <c r="G34" s="30" t="s">
        <v>72</v>
      </c>
      <c r="H34" s="34" t="s">
        <v>28</v>
      </c>
      <c r="I34" s="34">
        <v>8</v>
      </c>
      <c r="J34" s="34" t="s">
        <v>28</v>
      </c>
      <c r="K34" s="34">
        <v>8</v>
      </c>
      <c r="L34" s="42"/>
      <c r="M34" s="42"/>
      <c r="N34" s="42"/>
      <c r="O34" s="107"/>
      <c r="P34" s="36">
        <v>8</v>
      </c>
      <c r="Q34" s="37">
        <f t="shared" si="0"/>
        <v>8</v>
      </c>
      <c r="R34" s="38" t="str">
        <f t="shared" si="1"/>
        <v>B+</v>
      </c>
      <c r="S34" s="39" t="str">
        <f t="shared" si="2"/>
        <v>Khá</v>
      </c>
      <c r="T34" s="40" t="str">
        <f t="shared" si="3"/>
        <v/>
      </c>
      <c r="U34" s="41" t="s">
        <v>1804</v>
      </c>
      <c r="V34" s="3"/>
      <c r="W34" s="28"/>
      <c r="X34" s="79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1292</v>
      </c>
      <c r="D35" s="31" t="s">
        <v>1207</v>
      </c>
      <c r="E35" s="32" t="s">
        <v>582</v>
      </c>
      <c r="F35" s="33" t="s">
        <v>602</v>
      </c>
      <c r="G35" s="30" t="s">
        <v>98</v>
      </c>
      <c r="H35" s="34" t="s">
        <v>28</v>
      </c>
      <c r="I35" s="34">
        <v>5</v>
      </c>
      <c r="J35" s="34" t="s">
        <v>28</v>
      </c>
      <c r="K35" s="34">
        <v>7</v>
      </c>
      <c r="L35" s="42"/>
      <c r="M35" s="42"/>
      <c r="N35" s="42"/>
      <c r="O35" s="107"/>
      <c r="P35" s="36">
        <v>2</v>
      </c>
      <c r="Q35" s="37">
        <f t="shared" si="0"/>
        <v>3.1</v>
      </c>
      <c r="R35" s="38" t="str">
        <f t="shared" si="1"/>
        <v>F</v>
      </c>
      <c r="S35" s="39" t="str">
        <f t="shared" si="2"/>
        <v>Kém</v>
      </c>
      <c r="T35" s="40" t="str">
        <f t="shared" si="3"/>
        <v/>
      </c>
      <c r="U35" s="41" t="s">
        <v>1804</v>
      </c>
      <c r="V35" s="3"/>
      <c r="W35" s="28"/>
      <c r="X35" s="79" t="str">
        <f t="shared" si="4"/>
        <v>Học lại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1293</v>
      </c>
      <c r="D36" s="31" t="s">
        <v>1294</v>
      </c>
      <c r="E36" s="32" t="s">
        <v>582</v>
      </c>
      <c r="F36" s="33" t="s">
        <v>1295</v>
      </c>
      <c r="G36" s="30" t="s">
        <v>59</v>
      </c>
      <c r="H36" s="34" t="s">
        <v>28</v>
      </c>
      <c r="I36" s="34">
        <v>9</v>
      </c>
      <c r="J36" s="34" t="s">
        <v>28</v>
      </c>
      <c r="K36" s="34">
        <v>10</v>
      </c>
      <c r="L36" s="42"/>
      <c r="M36" s="42"/>
      <c r="N36" s="42"/>
      <c r="O36" s="107"/>
      <c r="P36" s="36">
        <v>7</v>
      </c>
      <c r="Q36" s="37">
        <f t="shared" si="0"/>
        <v>7.7</v>
      </c>
      <c r="R36" s="38" t="str">
        <f t="shared" si="1"/>
        <v>B</v>
      </c>
      <c r="S36" s="39" t="str">
        <f t="shared" si="2"/>
        <v>Khá</v>
      </c>
      <c r="T36" s="40" t="str">
        <f t="shared" si="3"/>
        <v/>
      </c>
      <c r="U36" s="41" t="s">
        <v>1804</v>
      </c>
      <c r="V36" s="3"/>
      <c r="W36" s="28"/>
      <c r="X36" s="79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1296</v>
      </c>
      <c r="D37" s="31" t="s">
        <v>1297</v>
      </c>
      <c r="E37" s="32" t="s">
        <v>138</v>
      </c>
      <c r="F37" s="33" t="s">
        <v>280</v>
      </c>
      <c r="G37" s="30" t="s">
        <v>105</v>
      </c>
      <c r="H37" s="34" t="s">
        <v>28</v>
      </c>
      <c r="I37" s="34">
        <v>8</v>
      </c>
      <c r="J37" s="34" t="s">
        <v>28</v>
      </c>
      <c r="K37" s="34">
        <v>8</v>
      </c>
      <c r="L37" s="42"/>
      <c r="M37" s="42"/>
      <c r="N37" s="42"/>
      <c r="O37" s="107"/>
      <c r="P37" s="36">
        <v>3.5</v>
      </c>
      <c r="Q37" s="37">
        <f t="shared" si="0"/>
        <v>4.9000000000000004</v>
      </c>
      <c r="R37" s="38" t="str">
        <f t="shared" si="1"/>
        <v>D</v>
      </c>
      <c r="S37" s="39" t="str">
        <f t="shared" si="2"/>
        <v>Trung bình yếu</v>
      </c>
      <c r="T37" s="40" t="str">
        <f t="shared" si="3"/>
        <v/>
      </c>
      <c r="U37" s="41" t="s">
        <v>1804</v>
      </c>
      <c r="V37" s="3"/>
      <c r="W37" s="28"/>
      <c r="X37" s="79" t="str">
        <f t="shared" si="4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1298</v>
      </c>
      <c r="D38" s="31" t="s">
        <v>61</v>
      </c>
      <c r="E38" s="32" t="s">
        <v>425</v>
      </c>
      <c r="F38" s="33" t="s">
        <v>583</v>
      </c>
      <c r="G38" s="30" t="s">
        <v>59</v>
      </c>
      <c r="H38" s="34" t="s">
        <v>28</v>
      </c>
      <c r="I38" s="34">
        <v>8</v>
      </c>
      <c r="J38" s="34" t="s">
        <v>28</v>
      </c>
      <c r="K38" s="34">
        <v>8</v>
      </c>
      <c r="L38" s="42"/>
      <c r="M38" s="42"/>
      <c r="N38" s="42"/>
      <c r="O38" s="107"/>
      <c r="P38" s="36">
        <v>2.5</v>
      </c>
      <c r="Q38" s="37">
        <f t="shared" si="0"/>
        <v>4.2</v>
      </c>
      <c r="R38" s="38" t="str">
        <f t="shared" si="1"/>
        <v>D</v>
      </c>
      <c r="S38" s="39" t="str">
        <f t="shared" si="2"/>
        <v>Trung bình yếu</v>
      </c>
      <c r="T38" s="40" t="str">
        <f t="shared" si="3"/>
        <v/>
      </c>
      <c r="U38" s="41" t="s">
        <v>1804</v>
      </c>
      <c r="V38" s="3"/>
      <c r="W38" s="28"/>
      <c r="X38" s="79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1299</v>
      </c>
      <c r="D39" s="31" t="s">
        <v>808</v>
      </c>
      <c r="E39" s="32" t="s">
        <v>425</v>
      </c>
      <c r="F39" s="33" t="s">
        <v>1300</v>
      </c>
      <c r="G39" s="30" t="s">
        <v>67</v>
      </c>
      <c r="H39" s="34" t="s">
        <v>28</v>
      </c>
      <c r="I39" s="34">
        <v>5</v>
      </c>
      <c r="J39" s="34" t="s">
        <v>28</v>
      </c>
      <c r="K39" s="34">
        <v>7</v>
      </c>
      <c r="L39" s="42"/>
      <c r="M39" s="42"/>
      <c r="N39" s="42"/>
      <c r="O39" s="107"/>
      <c r="P39" s="36">
        <v>5</v>
      </c>
      <c r="Q39" s="37">
        <f t="shared" si="0"/>
        <v>5.2</v>
      </c>
      <c r="R39" s="38" t="str">
        <f t="shared" si="1"/>
        <v>D+</v>
      </c>
      <c r="S39" s="39" t="str">
        <f t="shared" si="2"/>
        <v>Trung bình yếu</v>
      </c>
      <c r="T39" s="40" t="str">
        <f t="shared" si="3"/>
        <v/>
      </c>
      <c r="U39" s="41" t="s">
        <v>1804</v>
      </c>
      <c r="V39" s="3"/>
      <c r="W39" s="28"/>
      <c r="X39" s="79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1301</v>
      </c>
      <c r="D40" s="31" t="s">
        <v>1265</v>
      </c>
      <c r="E40" s="32" t="s">
        <v>425</v>
      </c>
      <c r="F40" s="33" t="s">
        <v>1193</v>
      </c>
      <c r="G40" s="30" t="s">
        <v>276</v>
      </c>
      <c r="H40" s="34" t="s">
        <v>28</v>
      </c>
      <c r="I40" s="34">
        <v>5</v>
      </c>
      <c r="J40" s="34" t="s">
        <v>28</v>
      </c>
      <c r="K40" s="34">
        <v>7</v>
      </c>
      <c r="L40" s="42"/>
      <c r="M40" s="42"/>
      <c r="N40" s="42"/>
      <c r="O40" s="107"/>
      <c r="P40" s="36" t="s">
        <v>2324</v>
      </c>
      <c r="Q40" s="37">
        <f t="shared" si="0"/>
        <v>1.7</v>
      </c>
      <c r="R40" s="38" t="str">
        <f t="shared" si="1"/>
        <v>F</v>
      </c>
      <c r="S40" s="39" t="str">
        <f t="shared" si="2"/>
        <v>Kém</v>
      </c>
      <c r="T40" s="40" t="s">
        <v>2325</v>
      </c>
      <c r="U40" s="41" t="s">
        <v>1804</v>
      </c>
      <c r="V40" s="3"/>
      <c r="W40" s="28"/>
      <c r="X40" s="79" t="str">
        <f t="shared" si="4"/>
        <v>Học lại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1302</v>
      </c>
      <c r="D41" s="31" t="s">
        <v>1303</v>
      </c>
      <c r="E41" s="32" t="s">
        <v>151</v>
      </c>
      <c r="F41" s="33" t="s">
        <v>1304</v>
      </c>
      <c r="G41" s="30" t="s">
        <v>276</v>
      </c>
      <c r="H41" s="34" t="s">
        <v>28</v>
      </c>
      <c r="I41" s="34">
        <v>9</v>
      </c>
      <c r="J41" s="34" t="s">
        <v>28</v>
      </c>
      <c r="K41" s="34">
        <v>9</v>
      </c>
      <c r="L41" s="42"/>
      <c r="M41" s="42"/>
      <c r="N41" s="42"/>
      <c r="O41" s="107"/>
      <c r="P41" s="36">
        <v>6</v>
      </c>
      <c r="Q41" s="37">
        <f t="shared" si="0"/>
        <v>6.9</v>
      </c>
      <c r="R41" s="38" t="str">
        <f t="shared" si="1"/>
        <v>C+</v>
      </c>
      <c r="S41" s="39" t="str">
        <f t="shared" si="2"/>
        <v>Trung bình</v>
      </c>
      <c r="T41" s="40" t="str">
        <f t="shared" ref="T41:T77" si="5">+IF(OR($H41=0,$I41=0,$J41=0,$K41=0),"Không đủ ĐKDT","")</f>
        <v/>
      </c>
      <c r="U41" s="41" t="s">
        <v>1804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1305</v>
      </c>
      <c r="D42" s="31" t="s">
        <v>696</v>
      </c>
      <c r="E42" s="32" t="s">
        <v>151</v>
      </c>
      <c r="F42" s="33" t="s">
        <v>1306</v>
      </c>
      <c r="G42" s="30" t="s">
        <v>113</v>
      </c>
      <c r="H42" s="34" t="s">
        <v>28</v>
      </c>
      <c r="I42" s="34">
        <v>5</v>
      </c>
      <c r="J42" s="34" t="s">
        <v>28</v>
      </c>
      <c r="K42" s="34">
        <v>7</v>
      </c>
      <c r="L42" s="42"/>
      <c r="M42" s="42"/>
      <c r="N42" s="42"/>
      <c r="O42" s="107"/>
      <c r="P42" s="36">
        <v>2</v>
      </c>
      <c r="Q42" s="37">
        <f t="shared" ref="Q42:Q73" si="6">ROUND(SUMPRODUCT(H42:P42,$H$9:$P$9)/100,1)</f>
        <v>3.1</v>
      </c>
      <c r="R42" s="38" t="str">
        <f t="shared" ref="R42:R77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9" t="str">
        <f t="shared" ref="S42:S77" si="8">IF($Q42&lt;4,"Kém",IF(AND($Q42&gt;=4,$Q42&lt;=5.4),"Trung bình yếu",IF(AND($Q42&gt;=5.5,$Q42&lt;=6.9),"Trung bình",IF(AND($Q42&gt;=7,$Q42&lt;=8.4),"Khá",IF(AND($Q42&gt;=8.5,$Q42&lt;=10),"Giỏi","")))))</f>
        <v>Kém</v>
      </c>
      <c r="T42" s="40" t="str">
        <f t="shared" si="5"/>
        <v/>
      </c>
      <c r="U42" s="41" t="s">
        <v>1804</v>
      </c>
      <c r="V42" s="3"/>
      <c r="W42" s="28"/>
      <c r="X42" s="79" t="str">
        <f t="shared" ref="X42:X77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1307</v>
      </c>
      <c r="D43" s="31" t="s">
        <v>1308</v>
      </c>
      <c r="E43" s="32" t="s">
        <v>151</v>
      </c>
      <c r="F43" s="33" t="s">
        <v>801</v>
      </c>
      <c r="G43" s="30" t="s">
        <v>569</v>
      </c>
      <c r="H43" s="34" t="s">
        <v>28</v>
      </c>
      <c r="I43" s="34">
        <v>8</v>
      </c>
      <c r="J43" s="34" t="s">
        <v>28</v>
      </c>
      <c r="K43" s="34">
        <v>8</v>
      </c>
      <c r="L43" s="42"/>
      <c r="M43" s="42"/>
      <c r="N43" s="42"/>
      <c r="O43" s="107"/>
      <c r="P43" s="36">
        <v>2.5</v>
      </c>
      <c r="Q43" s="37">
        <f t="shared" si="6"/>
        <v>4.2</v>
      </c>
      <c r="R43" s="38" t="str">
        <f t="shared" si="7"/>
        <v>D</v>
      </c>
      <c r="S43" s="39" t="str">
        <f t="shared" si="8"/>
        <v>Trung bình yếu</v>
      </c>
      <c r="T43" s="40" t="str">
        <f t="shared" si="5"/>
        <v/>
      </c>
      <c r="U43" s="41" t="s">
        <v>1804</v>
      </c>
      <c r="V43" s="3"/>
      <c r="W43" s="28"/>
      <c r="X43" s="79" t="str">
        <f t="shared" si="9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1309</v>
      </c>
      <c r="D44" s="31" t="s">
        <v>891</v>
      </c>
      <c r="E44" s="32" t="s">
        <v>434</v>
      </c>
      <c r="F44" s="33" t="s">
        <v>859</v>
      </c>
      <c r="G44" s="30" t="s">
        <v>63</v>
      </c>
      <c r="H44" s="34" t="s">
        <v>28</v>
      </c>
      <c r="I44" s="34">
        <v>8</v>
      </c>
      <c r="J44" s="34" t="s">
        <v>28</v>
      </c>
      <c r="K44" s="34">
        <v>8</v>
      </c>
      <c r="L44" s="42"/>
      <c r="M44" s="42"/>
      <c r="N44" s="42"/>
      <c r="O44" s="107"/>
      <c r="P44" s="36">
        <v>5</v>
      </c>
      <c r="Q44" s="37">
        <f t="shared" si="6"/>
        <v>5.9</v>
      </c>
      <c r="R44" s="38" t="str">
        <f t="shared" si="7"/>
        <v>C</v>
      </c>
      <c r="S44" s="39" t="str">
        <f t="shared" si="8"/>
        <v>Trung bình</v>
      </c>
      <c r="T44" s="40" t="str">
        <f t="shared" si="5"/>
        <v/>
      </c>
      <c r="U44" s="41" t="s">
        <v>1805</v>
      </c>
      <c r="V44" s="3"/>
      <c r="W44" s="28"/>
      <c r="X44" s="79" t="str">
        <f t="shared" si="9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1310</v>
      </c>
      <c r="D45" s="31" t="s">
        <v>201</v>
      </c>
      <c r="E45" s="32" t="s">
        <v>434</v>
      </c>
      <c r="F45" s="33" t="s">
        <v>806</v>
      </c>
      <c r="G45" s="30" t="s">
        <v>153</v>
      </c>
      <c r="H45" s="34" t="s">
        <v>28</v>
      </c>
      <c r="I45" s="34">
        <v>0</v>
      </c>
      <c r="J45" s="34" t="s">
        <v>28</v>
      </c>
      <c r="K45" s="34">
        <v>0</v>
      </c>
      <c r="L45" s="42"/>
      <c r="M45" s="42"/>
      <c r="N45" s="42"/>
      <c r="O45" s="107"/>
      <c r="P45" s="36" t="s">
        <v>2326</v>
      </c>
      <c r="Q45" s="37">
        <f t="shared" si="6"/>
        <v>0</v>
      </c>
      <c r="R45" s="38" t="str">
        <f t="shared" si="7"/>
        <v>F</v>
      </c>
      <c r="S45" s="39" t="str">
        <f t="shared" si="8"/>
        <v>Kém</v>
      </c>
      <c r="T45" s="40" t="str">
        <f t="shared" si="5"/>
        <v>Không đủ ĐKDT</v>
      </c>
      <c r="U45" s="41" t="s">
        <v>1805</v>
      </c>
      <c r="V45" s="3"/>
      <c r="W45" s="28"/>
      <c r="X45" s="79" t="str">
        <f t="shared" si="9"/>
        <v>Học lại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1311</v>
      </c>
      <c r="D46" s="31" t="s">
        <v>77</v>
      </c>
      <c r="E46" s="32" t="s">
        <v>434</v>
      </c>
      <c r="F46" s="33" t="s">
        <v>694</v>
      </c>
      <c r="G46" s="30" t="s">
        <v>276</v>
      </c>
      <c r="H46" s="34" t="s">
        <v>28</v>
      </c>
      <c r="I46" s="34">
        <v>10</v>
      </c>
      <c r="J46" s="34" t="s">
        <v>28</v>
      </c>
      <c r="K46" s="34">
        <v>10</v>
      </c>
      <c r="L46" s="42"/>
      <c r="M46" s="42"/>
      <c r="N46" s="42"/>
      <c r="O46" s="107"/>
      <c r="P46" s="36">
        <v>5</v>
      </c>
      <c r="Q46" s="37">
        <f t="shared" si="6"/>
        <v>6.5</v>
      </c>
      <c r="R46" s="38" t="str">
        <f t="shared" si="7"/>
        <v>C+</v>
      </c>
      <c r="S46" s="39" t="str">
        <f t="shared" si="8"/>
        <v>Trung bình</v>
      </c>
      <c r="T46" s="40" t="str">
        <f t="shared" si="5"/>
        <v/>
      </c>
      <c r="U46" s="41" t="s">
        <v>1805</v>
      </c>
      <c r="V46" s="3"/>
      <c r="W46" s="28"/>
      <c r="X46" s="79" t="str">
        <f t="shared" si="9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1312</v>
      </c>
      <c r="D47" s="31" t="s">
        <v>524</v>
      </c>
      <c r="E47" s="32" t="s">
        <v>434</v>
      </c>
      <c r="F47" s="33" t="s">
        <v>1313</v>
      </c>
      <c r="G47" s="30" t="s">
        <v>262</v>
      </c>
      <c r="H47" s="34" t="s">
        <v>28</v>
      </c>
      <c r="I47" s="34">
        <v>8</v>
      </c>
      <c r="J47" s="34" t="s">
        <v>28</v>
      </c>
      <c r="K47" s="34">
        <v>8</v>
      </c>
      <c r="L47" s="42"/>
      <c r="M47" s="42"/>
      <c r="N47" s="42"/>
      <c r="O47" s="107"/>
      <c r="P47" s="36">
        <v>4.5</v>
      </c>
      <c r="Q47" s="37">
        <f t="shared" si="6"/>
        <v>5.6</v>
      </c>
      <c r="R47" s="38" t="str">
        <f t="shared" si="7"/>
        <v>C</v>
      </c>
      <c r="S47" s="39" t="str">
        <f t="shared" si="8"/>
        <v>Trung bình</v>
      </c>
      <c r="T47" s="40" t="str">
        <f t="shared" si="5"/>
        <v/>
      </c>
      <c r="U47" s="41" t="s">
        <v>1805</v>
      </c>
      <c r="V47" s="3"/>
      <c r="W47" s="28"/>
      <c r="X47" s="79" t="str">
        <f t="shared" si="9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1314</v>
      </c>
      <c r="D48" s="31" t="s">
        <v>174</v>
      </c>
      <c r="E48" s="32" t="s">
        <v>607</v>
      </c>
      <c r="F48" s="33" t="s">
        <v>1315</v>
      </c>
      <c r="G48" s="30" t="s">
        <v>105</v>
      </c>
      <c r="H48" s="34" t="s">
        <v>28</v>
      </c>
      <c r="I48" s="34">
        <v>9</v>
      </c>
      <c r="J48" s="34" t="s">
        <v>28</v>
      </c>
      <c r="K48" s="34">
        <v>10</v>
      </c>
      <c r="L48" s="42"/>
      <c r="M48" s="42"/>
      <c r="N48" s="42"/>
      <c r="O48" s="107"/>
      <c r="P48" s="36">
        <v>9</v>
      </c>
      <c r="Q48" s="37">
        <f t="shared" si="6"/>
        <v>9.1</v>
      </c>
      <c r="R48" s="38" t="str">
        <f t="shared" si="7"/>
        <v>A+</v>
      </c>
      <c r="S48" s="39" t="str">
        <f t="shared" si="8"/>
        <v>Giỏi</v>
      </c>
      <c r="T48" s="40" t="str">
        <f t="shared" si="5"/>
        <v/>
      </c>
      <c r="U48" s="41" t="s">
        <v>1805</v>
      </c>
      <c r="V48" s="3"/>
      <c r="W48" s="28"/>
      <c r="X48" s="79" t="str">
        <f t="shared" si="9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1316</v>
      </c>
      <c r="D49" s="31" t="s">
        <v>1317</v>
      </c>
      <c r="E49" s="32" t="s">
        <v>439</v>
      </c>
      <c r="F49" s="33" t="s">
        <v>867</v>
      </c>
      <c r="G49" s="30" t="s">
        <v>110</v>
      </c>
      <c r="H49" s="34" t="s">
        <v>28</v>
      </c>
      <c r="I49" s="34">
        <v>8</v>
      </c>
      <c r="J49" s="34" t="s">
        <v>28</v>
      </c>
      <c r="K49" s="34">
        <v>8</v>
      </c>
      <c r="L49" s="42"/>
      <c r="M49" s="42"/>
      <c r="N49" s="42"/>
      <c r="O49" s="107"/>
      <c r="P49" s="36">
        <v>2</v>
      </c>
      <c r="Q49" s="37">
        <f t="shared" si="6"/>
        <v>3.8</v>
      </c>
      <c r="R49" s="38" t="str">
        <f t="shared" si="7"/>
        <v>F</v>
      </c>
      <c r="S49" s="39" t="str">
        <f t="shared" si="8"/>
        <v>Kém</v>
      </c>
      <c r="T49" s="40" t="str">
        <f t="shared" si="5"/>
        <v/>
      </c>
      <c r="U49" s="41" t="s">
        <v>1805</v>
      </c>
      <c r="V49" s="3"/>
      <c r="W49" s="28"/>
      <c r="X49" s="79" t="str">
        <f t="shared" si="9"/>
        <v>Học lại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1318</v>
      </c>
      <c r="D50" s="31" t="s">
        <v>1161</v>
      </c>
      <c r="E50" s="32" t="s">
        <v>987</v>
      </c>
      <c r="F50" s="33" t="s">
        <v>803</v>
      </c>
      <c r="G50" s="30" t="s">
        <v>285</v>
      </c>
      <c r="H50" s="34" t="s">
        <v>28</v>
      </c>
      <c r="I50" s="34">
        <v>8</v>
      </c>
      <c r="J50" s="34" t="s">
        <v>28</v>
      </c>
      <c r="K50" s="34">
        <v>8</v>
      </c>
      <c r="L50" s="42"/>
      <c r="M50" s="42"/>
      <c r="N50" s="42"/>
      <c r="O50" s="107"/>
      <c r="P50" s="36">
        <v>4.5</v>
      </c>
      <c r="Q50" s="37">
        <f t="shared" si="6"/>
        <v>5.6</v>
      </c>
      <c r="R50" s="38" t="str">
        <f t="shared" si="7"/>
        <v>C</v>
      </c>
      <c r="S50" s="39" t="str">
        <f t="shared" si="8"/>
        <v>Trung bình</v>
      </c>
      <c r="T50" s="40" t="str">
        <f t="shared" si="5"/>
        <v/>
      </c>
      <c r="U50" s="41" t="s">
        <v>1805</v>
      </c>
      <c r="V50" s="3"/>
      <c r="W50" s="28"/>
      <c r="X50" s="79" t="str">
        <f t="shared" si="9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1319</v>
      </c>
      <c r="D51" s="31" t="s">
        <v>780</v>
      </c>
      <c r="E51" s="32" t="s">
        <v>160</v>
      </c>
      <c r="F51" s="33" t="s">
        <v>268</v>
      </c>
      <c r="G51" s="30" t="s">
        <v>110</v>
      </c>
      <c r="H51" s="34" t="s">
        <v>28</v>
      </c>
      <c r="I51" s="34">
        <v>5</v>
      </c>
      <c r="J51" s="34" t="s">
        <v>28</v>
      </c>
      <c r="K51" s="34">
        <v>7</v>
      </c>
      <c r="L51" s="42"/>
      <c r="M51" s="42"/>
      <c r="N51" s="42"/>
      <c r="O51" s="107"/>
      <c r="P51" s="36">
        <v>6.5</v>
      </c>
      <c r="Q51" s="37">
        <f t="shared" si="6"/>
        <v>6.3</v>
      </c>
      <c r="R51" s="38" t="str">
        <f t="shared" si="7"/>
        <v>C</v>
      </c>
      <c r="S51" s="39" t="str">
        <f t="shared" si="8"/>
        <v>Trung bình</v>
      </c>
      <c r="T51" s="40" t="str">
        <f t="shared" si="5"/>
        <v/>
      </c>
      <c r="U51" s="41" t="s">
        <v>1805</v>
      </c>
      <c r="V51" s="3"/>
      <c r="W51" s="28"/>
      <c r="X51" s="79" t="str">
        <f t="shared" si="9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1320</v>
      </c>
      <c r="D52" s="31" t="s">
        <v>238</v>
      </c>
      <c r="E52" s="32" t="s">
        <v>620</v>
      </c>
      <c r="F52" s="33" t="s">
        <v>457</v>
      </c>
      <c r="G52" s="30" t="s">
        <v>98</v>
      </c>
      <c r="H52" s="34" t="s">
        <v>28</v>
      </c>
      <c r="I52" s="34">
        <v>8</v>
      </c>
      <c r="J52" s="34" t="s">
        <v>28</v>
      </c>
      <c r="K52" s="34">
        <v>8</v>
      </c>
      <c r="L52" s="42"/>
      <c r="M52" s="42"/>
      <c r="N52" s="42"/>
      <c r="O52" s="107"/>
      <c r="P52" s="36">
        <v>3</v>
      </c>
      <c r="Q52" s="37">
        <f t="shared" si="6"/>
        <v>4.5</v>
      </c>
      <c r="R52" s="38" t="str">
        <f t="shared" si="7"/>
        <v>D</v>
      </c>
      <c r="S52" s="39" t="str">
        <f t="shared" si="8"/>
        <v>Trung bình yếu</v>
      </c>
      <c r="T52" s="40" t="str">
        <f t="shared" si="5"/>
        <v/>
      </c>
      <c r="U52" s="41" t="s">
        <v>1805</v>
      </c>
      <c r="V52" s="3"/>
      <c r="W52" s="28"/>
      <c r="X52" s="79" t="str">
        <f t="shared" si="9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1321</v>
      </c>
      <c r="D53" s="31" t="s">
        <v>1322</v>
      </c>
      <c r="E53" s="32" t="s">
        <v>1323</v>
      </c>
      <c r="F53" s="33" t="s">
        <v>1324</v>
      </c>
      <c r="G53" s="30" t="s">
        <v>90</v>
      </c>
      <c r="H53" s="34" t="s">
        <v>28</v>
      </c>
      <c r="I53" s="34">
        <v>8</v>
      </c>
      <c r="J53" s="34" t="s">
        <v>28</v>
      </c>
      <c r="K53" s="34">
        <v>8</v>
      </c>
      <c r="L53" s="42"/>
      <c r="M53" s="42"/>
      <c r="N53" s="42"/>
      <c r="O53" s="107"/>
      <c r="P53" s="36">
        <v>6</v>
      </c>
      <c r="Q53" s="37">
        <f t="shared" si="6"/>
        <v>6.6</v>
      </c>
      <c r="R53" s="38" t="str">
        <f t="shared" si="7"/>
        <v>C+</v>
      </c>
      <c r="S53" s="39" t="str">
        <f t="shared" si="8"/>
        <v>Trung bình</v>
      </c>
      <c r="T53" s="40" t="str">
        <f t="shared" si="5"/>
        <v/>
      </c>
      <c r="U53" s="41" t="s">
        <v>1805</v>
      </c>
      <c r="V53" s="3"/>
      <c r="W53" s="28"/>
      <c r="X53" s="79" t="str">
        <f t="shared" si="9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1325</v>
      </c>
      <c r="D54" s="31" t="s">
        <v>330</v>
      </c>
      <c r="E54" s="32" t="s">
        <v>190</v>
      </c>
      <c r="F54" s="33" t="s">
        <v>1326</v>
      </c>
      <c r="G54" s="30" t="s">
        <v>276</v>
      </c>
      <c r="H54" s="34" t="s">
        <v>28</v>
      </c>
      <c r="I54" s="34">
        <v>0</v>
      </c>
      <c r="J54" s="34" t="s">
        <v>28</v>
      </c>
      <c r="K54" s="34">
        <v>0</v>
      </c>
      <c r="L54" s="42"/>
      <c r="M54" s="42"/>
      <c r="N54" s="42"/>
      <c r="O54" s="107"/>
      <c r="P54" s="36" t="s">
        <v>2326</v>
      </c>
      <c r="Q54" s="37">
        <f t="shared" si="6"/>
        <v>0</v>
      </c>
      <c r="R54" s="38" t="str">
        <f t="shared" si="7"/>
        <v>F</v>
      </c>
      <c r="S54" s="39" t="str">
        <f t="shared" si="8"/>
        <v>Kém</v>
      </c>
      <c r="T54" s="40" t="str">
        <f t="shared" si="5"/>
        <v>Không đủ ĐKDT</v>
      </c>
      <c r="U54" s="41" t="s">
        <v>1805</v>
      </c>
      <c r="V54" s="3"/>
      <c r="W54" s="28"/>
      <c r="X54" s="79" t="str">
        <f t="shared" si="9"/>
        <v>Học lại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1327</v>
      </c>
      <c r="D55" s="31" t="s">
        <v>77</v>
      </c>
      <c r="E55" s="32" t="s">
        <v>194</v>
      </c>
      <c r="F55" s="33" t="s">
        <v>1328</v>
      </c>
      <c r="G55" s="30" t="s">
        <v>80</v>
      </c>
      <c r="H55" s="34" t="s">
        <v>28</v>
      </c>
      <c r="I55" s="34">
        <v>8</v>
      </c>
      <c r="J55" s="34" t="s">
        <v>28</v>
      </c>
      <c r="K55" s="34">
        <v>8</v>
      </c>
      <c r="L55" s="42"/>
      <c r="M55" s="42"/>
      <c r="N55" s="42"/>
      <c r="O55" s="107"/>
      <c r="P55" s="36">
        <v>0</v>
      </c>
      <c r="Q55" s="37">
        <f t="shared" si="6"/>
        <v>2.4</v>
      </c>
      <c r="R55" s="38" t="str">
        <f t="shared" si="7"/>
        <v>F</v>
      </c>
      <c r="S55" s="39" t="str">
        <f t="shared" si="8"/>
        <v>Kém</v>
      </c>
      <c r="T55" s="40" t="str">
        <f t="shared" si="5"/>
        <v/>
      </c>
      <c r="U55" s="41" t="s">
        <v>1805</v>
      </c>
      <c r="V55" s="3"/>
      <c r="W55" s="28"/>
      <c r="X55" s="79" t="str">
        <f t="shared" si="9"/>
        <v>Học lại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1329</v>
      </c>
      <c r="D56" s="31" t="s">
        <v>1330</v>
      </c>
      <c r="E56" s="32" t="s">
        <v>1154</v>
      </c>
      <c r="F56" s="33" t="s">
        <v>658</v>
      </c>
      <c r="G56" s="30" t="s">
        <v>72</v>
      </c>
      <c r="H56" s="34" t="s">
        <v>28</v>
      </c>
      <c r="I56" s="34">
        <v>7</v>
      </c>
      <c r="J56" s="34" t="s">
        <v>28</v>
      </c>
      <c r="K56" s="34">
        <v>8</v>
      </c>
      <c r="L56" s="42"/>
      <c r="M56" s="42"/>
      <c r="N56" s="42"/>
      <c r="O56" s="107"/>
      <c r="P56" s="36">
        <v>6</v>
      </c>
      <c r="Q56" s="37">
        <f t="shared" si="6"/>
        <v>6.4</v>
      </c>
      <c r="R56" s="38" t="str">
        <f t="shared" si="7"/>
        <v>C</v>
      </c>
      <c r="S56" s="39" t="str">
        <f t="shared" si="8"/>
        <v>Trung bình</v>
      </c>
      <c r="T56" s="40" t="str">
        <f t="shared" si="5"/>
        <v/>
      </c>
      <c r="U56" s="41" t="s">
        <v>1805</v>
      </c>
      <c r="V56" s="3"/>
      <c r="W56" s="28"/>
      <c r="X56" s="79" t="str">
        <f t="shared" si="9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1331</v>
      </c>
      <c r="D57" s="31" t="s">
        <v>1332</v>
      </c>
      <c r="E57" s="32" t="s">
        <v>1333</v>
      </c>
      <c r="F57" s="33" t="s">
        <v>75</v>
      </c>
      <c r="G57" s="30" t="s">
        <v>287</v>
      </c>
      <c r="H57" s="34" t="s">
        <v>28</v>
      </c>
      <c r="I57" s="34">
        <v>9</v>
      </c>
      <c r="J57" s="34" t="s">
        <v>28</v>
      </c>
      <c r="K57" s="34">
        <v>9</v>
      </c>
      <c r="L57" s="42"/>
      <c r="M57" s="42"/>
      <c r="N57" s="42"/>
      <c r="O57" s="107"/>
      <c r="P57" s="36">
        <v>8</v>
      </c>
      <c r="Q57" s="37">
        <f t="shared" si="6"/>
        <v>8.3000000000000007</v>
      </c>
      <c r="R57" s="38" t="str">
        <f t="shared" si="7"/>
        <v>B+</v>
      </c>
      <c r="S57" s="39" t="str">
        <f t="shared" si="8"/>
        <v>Khá</v>
      </c>
      <c r="T57" s="40" t="str">
        <f t="shared" si="5"/>
        <v/>
      </c>
      <c r="U57" s="41" t="s">
        <v>1805</v>
      </c>
      <c r="V57" s="3"/>
      <c r="W57" s="28"/>
      <c r="X57" s="79" t="str">
        <f t="shared" si="9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1334</v>
      </c>
      <c r="D58" s="31" t="s">
        <v>77</v>
      </c>
      <c r="E58" s="32" t="s">
        <v>209</v>
      </c>
      <c r="F58" s="33" t="s">
        <v>1335</v>
      </c>
      <c r="G58" s="30" t="s">
        <v>98</v>
      </c>
      <c r="H58" s="34" t="s">
        <v>28</v>
      </c>
      <c r="I58" s="34">
        <v>8</v>
      </c>
      <c r="J58" s="34" t="s">
        <v>28</v>
      </c>
      <c r="K58" s="34">
        <v>8</v>
      </c>
      <c r="L58" s="42"/>
      <c r="M58" s="42"/>
      <c r="N58" s="42"/>
      <c r="O58" s="107"/>
      <c r="P58" s="36">
        <v>4</v>
      </c>
      <c r="Q58" s="37">
        <f t="shared" si="6"/>
        <v>5.2</v>
      </c>
      <c r="R58" s="38" t="str">
        <f t="shared" si="7"/>
        <v>D+</v>
      </c>
      <c r="S58" s="39" t="str">
        <f t="shared" si="8"/>
        <v>Trung bình yếu</v>
      </c>
      <c r="T58" s="40" t="str">
        <f t="shared" si="5"/>
        <v/>
      </c>
      <c r="U58" s="41" t="s">
        <v>1805</v>
      </c>
      <c r="V58" s="3"/>
      <c r="W58" s="28"/>
      <c r="X58" s="79" t="str">
        <f t="shared" si="9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1336</v>
      </c>
      <c r="D59" s="31" t="s">
        <v>552</v>
      </c>
      <c r="E59" s="32" t="s">
        <v>209</v>
      </c>
      <c r="F59" s="33" t="s">
        <v>1337</v>
      </c>
      <c r="G59" s="30" t="s">
        <v>55</v>
      </c>
      <c r="H59" s="34" t="s">
        <v>28</v>
      </c>
      <c r="I59" s="34">
        <v>1</v>
      </c>
      <c r="J59" s="34" t="s">
        <v>28</v>
      </c>
      <c r="K59" s="34">
        <v>5</v>
      </c>
      <c r="L59" s="42"/>
      <c r="M59" s="42"/>
      <c r="N59" s="42"/>
      <c r="O59" s="107"/>
      <c r="P59" s="36">
        <v>2</v>
      </c>
      <c r="Q59" s="37">
        <f t="shared" si="6"/>
        <v>2.1</v>
      </c>
      <c r="R59" s="38" t="str">
        <f t="shared" si="7"/>
        <v>F</v>
      </c>
      <c r="S59" s="39" t="str">
        <f t="shared" si="8"/>
        <v>Kém</v>
      </c>
      <c r="T59" s="40" t="str">
        <f t="shared" si="5"/>
        <v/>
      </c>
      <c r="U59" s="41" t="s">
        <v>1805</v>
      </c>
      <c r="V59" s="3"/>
      <c r="W59" s="28"/>
      <c r="X59" s="79" t="str">
        <f t="shared" si="9"/>
        <v>Học lại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1338</v>
      </c>
      <c r="D60" s="31" t="s">
        <v>667</v>
      </c>
      <c r="E60" s="32" t="s">
        <v>462</v>
      </c>
      <c r="F60" s="33" t="s">
        <v>93</v>
      </c>
      <c r="G60" s="30" t="s">
        <v>110</v>
      </c>
      <c r="H60" s="34" t="s">
        <v>28</v>
      </c>
      <c r="I60" s="34">
        <v>8</v>
      </c>
      <c r="J60" s="34" t="s">
        <v>28</v>
      </c>
      <c r="K60" s="34">
        <v>8</v>
      </c>
      <c r="L60" s="42"/>
      <c r="M60" s="42"/>
      <c r="N60" s="42"/>
      <c r="O60" s="107"/>
      <c r="P60" s="36">
        <v>3</v>
      </c>
      <c r="Q60" s="37">
        <f t="shared" si="6"/>
        <v>4.5</v>
      </c>
      <c r="R60" s="38" t="str">
        <f t="shared" si="7"/>
        <v>D</v>
      </c>
      <c r="S60" s="39" t="str">
        <f t="shared" si="8"/>
        <v>Trung bình yếu</v>
      </c>
      <c r="T60" s="40" t="str">
        <f t="shared" si="5"/>
        <v/>
      </c>
      <c r="U60" s="41" t="s">
        <v>1805</v>
      </c>
      <c r="V60" s="3"/>
      <c r="W60" s="28"/>
      <c r="X60" s="79" t="str">
        <f t="shared" si="9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1339</v>
      </c>
      <c r="D61" s="31" t="s">
        <v>1340</v>
      </c>
      <c r="E61" s="32" t="s">
        <v>1037</v>
      </c>
      <c r="F61" s="33" t="s">
        <v>683</v>
      </c>
      <c r="G61" s="30" t="s">
        <v>80</v>
      </c>
      <c r="H61" s="34" t="s">
        <v>28</v>
      </c>
      <c r="I61" s="34">
        <v>8</v>
      </c>
      <c r="J61" s="34" t="s">
        <v>28</v>
      </c>
      <c r="K61" s="34">
        <v>8</v>
      </c>
      <c r="L61" s="42"/>
      <c r="M61" s="42"/>
      <c r="N61" s="42"/>
      <c r="O61" s="107"/>
      <c r="P61" s="36">
        <v>4</v>
      </c>
      <c r="Q61" s="37">
        <f t="shared" si="6"/>
        <v>5.2</v>
      </c>
      <c r="R61" s="38" t="str">
        <f t="shared" si="7"/>
        <v>D+</v>
      </c>
      <c r="S61" s="39" t="str">
        <f t="shared" si="8"/>
        <v>Trung bình yếu</v>
      </c>
      <c r="T61" s="40" t="str">
        <f t="shared" si="5"/>
        <v/>
      </c>
      <c r="U61" s="41" t="s">
        <v>1805</v>
      </c>
      <c r="V61" s="3"/>
      <c r="W61" s="28"/>
      <c r="X61" s="79" t="str">
        <f t="shared" si="9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1341</v>
      </c>
      <c r="D62" s="31" t="s">
        <v>1342</v>
      </c>
      <c r="E62" s="32" t="s">
        <v>232</v>
      </c>
      <c r="F62" s="33" t="s">
        <v>102</v>
      </c>
      <c r="G62" s="30" t="s">
        <v>98</v>
      </c>
      <c r="H62" s="34" t="s">
        <v>28</v>
      </c>
      <c r="I62" s="34">
        <v>8</v>
      </c>
      <c r="J62" s="34" t="s">
        <v>28</v>
      </c>
      <c r="K62" s="34">
        <v>8</v>
      </c>
      <c r="L62" s="42"/>
      <c r="M62" s="42"/>
      <c r="N62" s="42"/>
      <c r="O62" s="107"/>
      <c r="P62" s="36">
        <v>0</v>
      </c>
      <c r="Q62" s="37">
        <f t="shared" si="6"/>
        <v>2.4</v>
      </c>
      <c r="R62" s="38" t="str">
        <f t="shared" si="7"/>
        <v>F</v>
      </c>
      <c r="S62" s="39" t="str">
        <f t="shared" si="8"/>
        <v>Kém</v>
      </c>
      <c r="T62" s="40" t="str">
        <f t="shared" si="5"/>
        <v/>
      </c>
      <c r="U62" s="41" t="s">
        <v>1805</v>
      </c>
      <c r="V62" s="3"/>
      <c r="W62" s="28"/>
      <c r="X62" s="79" t="str">
        <f t="shared" si="9"/>
        <v>Học lại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1343</v>
      </c>
      <c r="D63" s="31" t="s">
        <v>1344</v>
      </c>
      <c r="E63" s="32" t="s">
        <v>232</v>
      </c>
      <c r="F63" s="33" t="s">
        <v>1345</v>
      </c>
      <c r="G63" s="30" t="s">
        <v>63</v>
      </c>
      <c r="H63" s="34" t="s">
        <v>28</v>
      </c>
      <c r="I63" s="34">
        <v>0</v>
      </c>
      <c r="J63" s="34" t="s">
        <v>28</v>
      </c>
      <c r="K63" s="34">
        <v>0</v>
      </c>
      <c r="L63" s="42"/>
      <c r="M63" s="42"/>
      <c r="N63" s="42"/>
      <c r="O63" s="107"/>
      <c r="P63" s="36" t="s">
        <v>2326</v>
      </c>
      <c r="Q63" s="37">
        <f t="shared" si="6"/>
        <v>0</v>
      </c>
      <c r="R63" s="38" t="str">
        <f t="shared" si="7"/>
        <v>F</v>
      </c>
      <c r="S63" s="39" t="str">
        <f t="shared" si="8"/>
        <v>Kém</v>
      </c>
      <c r="T63" s="40" t="str">
        <f t="shared" si="5"/>
        <v>Không đủ ĐKDT</v>
      </c>
      <c r="U63" s="41" t="s">
        <v>1805</v>
      </c>
      <c r="V63" s="3"/>
      <c r="W63" s="28"/>
      <c r="X63" s="79" t="str">
        <f t="shared" si="9"/>
        <v>Học lại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1346</v>
      </c>
      <c r="D64" s="31" t="s">
        <v>490</v>
      </c>
      <c r="E64" s="32" t="s">
        <v>1347</v>
      </c>
      <c r="F64" s="33" t="s">
        <v>1348</v>
      </c>
      <c r="G64" s="30" t="s">
        <v>1349</v>
      </c>
      <c r="H64" s="34" t="s">
        <v>28</v>
      </c>
      <c r="I64" s="34">
        <v>5</v>
      </c>
      <c r="J64" s="34" t="s">
        <v>28</v>
      </c>
      <c r="K64" s="34">
        <v>7</v>
      </c>
      <c r="L64" s="42"/>
      <c r="M64" s="42"/>
      <c r="N64" s="42"/>
      <c r="O64" s="107"/>
      <c r="P64" s="36">
        <v>5</v>
      </c>
      <c r="Q64" s="37">
        <f t="shared" si="6"/>
        <v>5.2</v>
      </c>
      <c r="R64" s="38" t="str">
        <f t="shared" si="7"/>
        <v>D+</v>
      </c>
      <c r="S64" s="39" t="str">
        <f t="shared" si="8"/>
        <v>Trung bình yếu</v>
      </c>
      <c r="T64" s="40" t="str">
        <f t="shared" si="5"/>
        <v/>
      </c>
      <c r="U64" s="41" t="s">
        <v>1805</v>
      </c>
      <c r="V64" s="3"/>
      <c r="W64" s="28"/>
      <c r="X64" s="79" t="str">
        <f t="shared" si="9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1350</v>
      </c>
      <c r="D65" s="31" t="s">
        <v>77</v>
      </c>
      <c r="E65" s="32" t="s">
        <v>679</v>
      </c>
      <c r="F65" s="33" t="s">
        <v>1351</v>
      </c>
      <c r="G65" s="30" t="s">
        <v>105</v>
      </c>
      <c r="H65" s="34" t="s">
        <v>28</v>
      </c>
      <c r="I65" s="34">
        <v>8</v>
      </c>
      <c r="J65" s="34" t="s">
        <v>28</v>
      </c>
      <c r="K65" s="34">
        <v>8</v>
      </c>
      <c r="L65" s="42"/>
      <c r="M65" s="42"/>
      <c r="N65" s="42"/>
      <c r="O65" s="107"/>
      <c r="P65" s="36">
        <v>4.5</v>
      </c>
      <c r="Q65" s="37">
        <f t="shared" si="6"/>
        <v>5.6</v>
      </c>
      <c r="R65" s="38" t="str">
        <f t="shared" si="7"/>
        <v>C</v>
      </c>
      <c r="S65" s="39" t="str">
        <f t="shared" si="8"/>
        <v>Trung bình</v>
      </c>
      <c r="T65" s="40" t="str">
        <f t="shared" si="5"/>
        <v/>
      </c>
      <c r="U65" s="41" t="s">
        <v>1805</v>
      </c>
      <c r="V65" s="3"/>
      <c r="W65" s="28"/>
      <c r="X65" s="79" t="str">
        <f t="shared" si="9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1352</v>
      </c>
      <c r="D66" s="31" t="s">
        <v>95</v>
      </c>
      <c r="E66" s="32" t="s">
        <v>251</v>
      </c>
      <c r="F66" s="33" t="s">
        <v>374</v>
      </c>
      <c r="G66" s="30" t="s">
        <v>276</v>
      </c>
      <c r="H66" s="34" t="s">
        <v>28</v>
      </c>
      <c r="I66" s="34">
        <v>9</v>
      </c>
      <c r="J66" s="34" t="s">
        <v>28</v>
      </c>
      <c r="K66" s="34">
        <v>9</v>
      </c>
      <c r="L66" s="42"/>
      <c r="M66" s="42"/>
      <c r="N66" s="42"/>
      <c r="O66" s="107"/>
      <c r="P66" s="36">
        <v>8</v>
      </c>
      <c r="Q66" s="37">
        <f t="shared" si="6"/>
        <v>8.3000000000000007</v>
      </c>
      <c r="R66" s="38" t="str">
        <f t="shared" si="7"/>
        <v>B+</v>
      </c>
      <c r="S66" s="39" t="str">
        <f t="shared" si="8"/>
        <v>Khá</v>
      </c>
      <c r="T66" s="40" t="str">
        <f t="shared" si="5"/>
        <v/>
      </c>
      <c r="U66" s="41" t="s">
        <v>1805</v>
      </c>
      <c r="V66" s="3"/>
      <c r="W66" s="28"/>
      <c r="X66" s="79" t="str">
        <f t="shared" si="9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1353</v>
      </c>
      <c r="D67" s="31" t="s">
        <v>77</v>
      </c>
      <c r="E67" s="32" t="s">
        <v>251</v>
      </c>
      <c r="F67" s="33" t="s">
        <v>698</v>
      </c>
      <c r="G67" s="30" t="s">
        <v>113</v>
      </c>
      <c r="H67" s="34" t="s">
        <v>28</v>
      </c>
      <c r="I67" s="34">
        <v>8</v>
      </c>
      <c r="J67" s="34" t="s">
        <v>28</v>
      </c>
      <c r="K67" s="34">
        <v>8</v>
      </c>
      <c r="L67" s="42"/>
      <c r="M67" s="42"/>
      <c r="N67" s="42"/>
      <c r="O67" s="107"/>
      <c r="P67" s="36">
        <v>5</v>
      </c>
      <c r="Q67" s="37">
        <f t="shared" si="6"/>
        <v>5.9</v>
      </c>
      <c r="R67" s="38" t="str">
        <f t="shared" si="7"/>
        <v>C</v>
      </c>
      <c r="S67" s="39" t="str">
        <f t="shared" si="8"/>
        <v>Trung bình</v>
      </c>
      <c r="T67" s="40" t="str">
        <f t="shared" si="5"/>
        <v/>
      </c>
      <c r="U67" s="41" t="s">
        <v>1805</v>
      </c>
      <c r="V67" s="3"/>
      <c r="W67" s="28"/>
      <c r="X67" s="79" t="str">
        <f t="shared" si="9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1354</v>
      </c>
      <c r="D68" s="31" t="s">
        <v>991</v>
      </c>
      <c r="E68" s="32" t="s">
        <v>1355</v>
      </c>
      <c r="F68" s="33" t="s">
        <v>1356</v>
      </c>
      <c r="G68" s="30" t="s">
        <v>276</v>
      </c>
      <c r="H68" s="34" t="s">
        <v>28</v>
      </c>
      <c r="I68" s="34">
        <v>10</v>
      </c>
      <c r="J68" s="34" t="s">
        <v>28</v>
      </c>
      <c r="K68" s="34">
        <v>10</v>
      </c>
      <c r="L68" s="42"/>
      <c r="M68" s="42"/>
      <c r="N68" s="42"/>
      <c r="O68" s="107"/>
      <c r="P68" s="36">
        <v>8.5</v>
      </c>
      <c r="Q68" s="37">
        <f t="shared" si="6"/>
        <v>9</v>
      </c>
      <c r="R68" s="38" t="str">
        <f t="shared" si="7"/>
        <v>A+</v>
      </c>
      <c r="S68" s="39" t="str">
        <f t="shared" si="8"/>
        <v>Giỏi</v>
      </c>
      <c r="T68" s="40" t="str">
        <f t="shared" si="5"/>
        <v/>
      </c>
      <c r="U68" s="41" t="s">
        <v>1805</v>
      </c>
      <c r="V68" s="3"/>
      <c r="W68" s="28"/>
      <c r="X68" s="79" t="str">
        <f t="shared" si="9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1357</v>
      </c>
      <c r="D69" s="31" t="s">
        <v>429</v>
      </c>
      <c r="E69" s="32" t="s">
        <v>1358</v>
      </c>
      <c r="F69" s="33" t="s">
        <v>746</v>
      </c>
      <c r="G69" s="30" t="s">
        <v>80</v>
      </c>
      <c r="H69" s="34" t="s">
        <v>28</v>
      </c>
      <c r="I69" s="34">
        <v>8</v>
      </c>
      <c r="J69" s="34" t="s">
        <v>28</v>
      </c>
      <c r="K69" s="34">
        <v>8</v>
      </c>
      <c r="L69" s="42"/>
      <c r="M69" s="42"/>
      <c r="N69" s="42"/>
      <c r="O69" s="107"/>
      <c r="P69" s="36">
        <v>3</v>
      </c>
      <c r="Q69" s="37">
        <f t="shared" si="6"/>
        <v>4.5</v>
      </c>
      <c r="R69" s="38" t="str">
        <f t="shared" si="7"/>
        <v>D</v>
      </c>
      <c r="S69" s="39" t="str">
        <f t="shared" si="8"/>
        <v>Trung bình yếu</v>
      </c>
      <c r="T69" s="40" t="str">
        <f t="shared" si="5"/>
        <v/>
      </c>
      <c r="U69" s="41" t="s">
        <v>1805</v>
      </c>
      <c r="V69" s="3"/>
      <c r="W69" s="28"/>
      <c r="X69" s="79" t="str">
        <f t="shared" si="9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1359</v>
      </c>
      <c r="D70" s="31" t="s">
        <v>1360</v>
      </c>
      <c r="E70" s="32" t="s">
        <v>494</v>
      </c>
      <c r="F70" s="33" t="s">
        <v>1361</v>
      </c>
      <c r="G70" s="30" t="s">
        <v>276</v>
      </c>
      <c r="H70" s="34" t="s">
        <v>28</v>
      </c>
      <c r="I70" s="34">
        <v>5</v>
      </c>
      <c r="J70" s="34" t="s">
        <v>28</v>
      </c>
      <c r="K70" s="34">
        <v>6</v>
      </c>
      <c r="L70" s="42"/>
      <c r="M70" s="42"/>
      <c r="N70" s="42"/>
      <c r="O70" s="107"/>
      <c r="P70" s="36">
        <v>2.5</v>
      </c>
      <c r="Q70" s="37">
        <f t="shared" si="6"/>
        <v>3.4</v>
      </c>
      <c r="R70" s="38" t="str">
        <f t="shared" si="7"/>
        <v>F</v>
      </c>
      <c r="S70" s="39" t="str">
        <f t="shared" si="8"/>
        <v>Kém</v>
      </c>
      <c r="T70" s="40" t="str">
        <f t="shared" si="5"/>
        <v/>
      </c>
      <c r="U70" s="41" t="s">
        <v>1805</v>
      </c>
      <c r="V70" s="3"/>
      <c r="W70" s="28"/>
      <c r="X70" s="79" t="str">
        <f t="shared" si="9"/>
        <v>Học lại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1362</v>
      </c>
      <c r="D71" s="31" t="s">
        <v>1363</v>
      </c>
      <c r="E71" s="32" t="s">
        <v>1202</v>
      </c>
      <c r="F71" s="33" t="s">
        <v>1364</v>
      </c>
      <c r="G71" s="30" t="s">
        <v>72</v>
      </c>
      <c r="H71" s="34" t="s">
        <v>28</v>
      </c>
      <c r="I71" s="34">
        <v>8</v>
      </c>
      <c r="J71" s="34" t="s">
        <v>28</v>
      </c>
      <c r="K71" s="34">
        <v>8</v>
      </c>
      <c r="L71" s="42"/>
      <c r="M71" s="42"/>
      <c r="N71" s="42"/>
      <c r="O71" s="107"/>
      <c r="P71" s="36">
        <v>9</v>
      </c>
      <c r="Q71" s="37">
        <f t="shared" si="6"/>
        <v>8.6999999999999993</v>
      </c>
      <c r="R71" s="38" t="str">
        <f t="shared" si="7"/>
        <v>A</v>
      </c>
      <c r="S71" s="39" t="str">
        <f t="shared" si="8"/>
        <v>Giỏi</v>
      </c>
      <c r="T71" s="40" t="str">
        <f t="shared" si="5"/>
        <v/>
      </c>
      <c r="U71" s="41" t="s">
        <v>1805</v>
      </c>
      <c r="V71" s="3"/>
      <c r="W71" s="28"/>
      <c r="X71" s="79" t="str">
        <f t="shared" si="9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1365</v>
      </c>
      <c r="D72" s="31" t="s">
        <v>493</v>
      </c>
      <c r="E72" s="32" t="s">
        <v>1366</v>
      </c>
      <c r="F72" s="33" t="s">
        <v>1217</v>
      </c>
      <c r="G72" s="30" t="s">
        <v>287</v>
      </c>
      <c r="H72" s="34" t="s">
        <v>28</v>
      </c>
      <c r="I72" s="34">
        <v>8</v>
      </c>
      <c r="J72" s="34" t="s">
        <v>28</v>
      </c>
      <c r="K72" s="34">
        <v>8</v>
      </c>
      <c r="L72" s="42"/>
      <c r="M72" s="42"/>
      <c r="N72" s="42"/>
      <c r="O72" s="107"/>
      <c r="P72" s="36">
        <v>3.5</v>
      </c>
      <c r="Q72" s="37">
        <f t="shared" si="6"/>
        <v>4.9000000000000004</v>
      </c>
      <c r="R72" s="38" t="str">
        <f t="shared" si="7"/>
        <v>D</v>
      </c>
      <c r="S72" s="39" t="str">
        <f t="shared" si="8"/>
        <v>Trung bình yếu</v>
      </c>
      <c r="T72" s="40" t="str">
        <f t="shared" si="5"/>
        <v/>
      </c>
      <c r="U72" s="41" t="s">
        <v>1805</v>
      </c>
      <c r="V72" s="3"/>
      <c r="W72" s="28"/>
      <c r="X72" s="79" t="str">
        <f t="shared" si="9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1367</v>
      </c>
      <c r="D73" s="31" t="s">
        <v>415</v>
      </c>
      <c r="E73" s="32" t="s">
        <v>1205</v>
      </c>
      <c r="F73" s="33" t="s">
        <v>683</v>
      </c>
      <c r="G73" s="30" t="s">
        <v>72</v>
      </c>
      <c r="H73" s="34" t="s">
        <v>28</v>
      </c>
      <c r="I73" s="34">
        <v>9</v>
      </c>
      <c r="J73" s="34" t="s">
        <v>28</v>
      </c>
      <c r="K73" s="34">
        <v>9</v>
      </c>
      <c r="L73" s="42"/>
      <c r="M73" s="42"/>
      <c r="N73" s="42"/>
      <c r="O73" s="107"/>
      <c r="P73" s="36">
        <v>3</v>
      </c>
      <c r="Q73" s="37">
        <f t="shared" si="6"/>
        <v>4.8</v>
      </c>
      <c r="R73" s="38" t="str">
        <f t="shared" si="7"/>
        <v>D</v>
      </c>
      <c r="S73" s="39" t="str">
        <f t="shared" si="8"/>
        <v>Trung bình yếu</v>
      </c>
      <c r="T73" s="40" t="str">
        <f t="shared" si="5"/>
        <v/>
      </c>
      <c r="U73" s="41" t="s">
        <v>1805</v>
      </c>
      <c r="V73" s="3"/>
      <c r="W73" s="28"/>
      <c r="X73" s="79" t="str">
        <f t="shared" si="9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1368</v>
      </c>
      <c r="D74" s="31" t="s">
        <v>418</v>
      </c>
      <c r="E74" s="32" t="s">
        <v>1369</v>
      </c>
      <c r="F74" s="33" t="s">
        <v>210</v>
      </c>
      <c r="G74" s="30" t="s">
        <v>67</v>
      </c>
      <c r="H74" s="34" t="s">
        <v>28</v>
      </c>
      <c r="I74" s="34">
        <v>8</v>
      </c>
      <c r="J74" s="34" t="s">
        <v>28</v>
      </c>
      <c r="K74" s="34">
        <v>8</v>
      </c>
      <c r="L74" s="42"/>
      <c r="M74" s="42"/>
      <c r="N74" s="42"/>
      <c r="O74" s="107"/>
      <c r="P74" s="36">
        <v>2</v>
      </c>
      <c r="Q74" s="37">
        <f t="shared" ref="Q74:Q77" si="10">ROUND(SUMPRODUCT(H74:P74,$H$9:$P$9)/100,1)</f>
        <v>3.8</v>
      </c>
      <c r="R74" s="38" t="str">
        <f t="shared" si="7"/>
        <v>F</v>
      </c>
      <c r="S74" s="39" t="str">
        <f t="shared" si="8"/>
        <v>Kém</v>
      </c>
      <c r="T74" s="40" t="str">
        <f t="shared" si="5"/>
        <v/>
      </c>
      <c r="U74" s="41" t="s">
        <v>1805</v>
      </c>
      <c r="V74" s="3"/>
      <c r="W74" s="28"/>
      <c r="X74" s="79" t="str">
        <f t="shared" si="9"/>
        <v>Học lại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1370</v>
      </c>
      <c r="D75" s="31" t="s">
        <v>1371</v>
      </c>
      <c r="E75" s="32" t="s">
        <v>290</v>
      </c>
      <c r="F75" s="33" t="s">
        <v>556</v>
      </c>
      <c r="G75" s="30" t="s">
        <v>276</v>
      </c>
      <c r="H75" s="34" t="s">
        <v>28</v>
      </c>
      <c r="I75" s="34">
        <v>8</v>
      </c>
      <c r="J75" s="34" t="s">
        <v>28</v>
      </c>
      <c r="K75" s="34">
        <v>8</v>
      </c>
      <c r="L75" s="42"/>
      <c r="M75" s="42"/>
      <c r="N75" s="42"/>
      <c r="O75" s="107"/>
      <c r="P75" s="36">
        <v>4</v>
      </c>
      <c r="Q75" s="37">
        <f t="shared" si="10"/>
        <v>5.2</v>
      </c>
      <c r="R75" s="38" t="str">
        <f t="shared" si="7"/>
        <v>D+</v>
      </c>
      <c r="S75" s="39" t="str">
        <f t="shared" si="8"/>
        <v>Trung bình yếu</v>
      </c>
      <c r="T75" s="40" t="str">
        <f t="shared" si="5"/>
        <v/>
      </c>
      <c r="U75" s="41" t="s">
        <v>1805</v>
      </c>
      <c r="V75" s="3"/>
      <c r="W75" s="28"/>
      <c r="X75" s="79" t="str">
        <f t="shared" si="9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1372</v>
      </c>
      <c r="D76" s="31" t="s">
        <v>1373</v>
      </c>
      <c r="E76" s="32" t="s">
        <v>512</v>
      </c>
      <c r="F76" s="33" t="s">
        <v>1374</v>
      </c>
      <c r="G76" s="30" t="s">
        <v>90</v>
      </c>
      <c r="H76" s="34" t="s">
        <v>28</v>
      </c>
      <c r="I76" s="34">
        <v>5</v>
      </c>
      <c r="J76" s="34" t="s">
        <v>28</v>
      </c>
      <c r="K76" s="34">
        <v>7</v>
      </c>
      <c r="L76" s="42"/>
      <c r="M76" s="42"/>
      <c r="N76" s="42"/>
      <c r="O76" s="107"/>
      <c r="P76" s="36">
        <v>1</v>
      </c>
      <c r="Q76" s="37">
        <f t="shared" si="10"/>
        <v>2.4</v>
      </c>
      <c r="R76" s="38" t="str">
        <f t="shared" si="7"/>
        <v>F</v>
      </c>
      <c r="S76" s="39" t="str">
        <f t="shared" si="8"/>
        <v>Kém</v>
      </c>
      <c r="T76" s="40" t="str">
        <f t="shared" si="5"/>
        <v/>
      </c>
      <c r="U76" s="41" t="s">
        <v>1805</v>
      </c>
      <c r="V76" s="3"/>
      <c r="W76" s="28"/>
      <c r="X76" s="79" t="str">
        <f t="shared" si="9"/>
        <v>Học lại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1375</v>
      </c>
      <c r="D77" s="31" t="s">
        <v>1376</v>
      </c>
      <c r="E77" s="32" t="s">
        <v>1377</v>
      </c>
      <c r="F77" s="33" t="s">
        <v>1378</v>
      </c>
      <c r="G77" s="30" t="s">
        <v>98</v>
      </c>
      <c r="H77" s="34" t="s">
        <v>28</v>
      </c>
      <c r="I77" s="34">
        <v>8</v>
      </c>
      <c r="J77" s="34" t="s">
        <v>28</v>
      </c>
      <c r="K77" s="34">
        <v>8</v>
      </c>
      <c r="L77" s="42"/>
      <c r="M77" s="42"/>
      <c r="N77" s="42"/>
      <c r="O77" s="107"/>
      <c r="P77" s="36">
        <v>2.5</v>
      </c>
      <c r="Q77" s="37">
        <f t="shared" si="10"/>
        <v>4.2</v>
      </c>
      <c r="R77" s="38" t="str">
        <f t="shared" si="7"/>
        <v>D</v>
      </c>
      <c r="S77" s="39" t="str">
        <f t="shared" si="8"/>
        <v>Trung bình yếu</v>
      </c>
      <c r="T77" s="40" t="str">
        <f t="shared" si="5"/>
        <v/>
      </c>
      <c r="U77" s="41" t="s">
        <v>1805</v>
      </c>
      <c r="V77" s="3"/>
      <c r="W77" s="28"/>
      <c r="X77" s="79" t="str">
        <f t="shared" si="9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9" customHeight="1">
      <c r="A78" s="2"/>
      <c r="B78" s="43"/>
      <c r="C78" s="44"/>
      <c r="D78" s="44"/>
      <c r="E78" s="45"/>
      <c r="F78" s="45"/>
      <c r="G78" s="45"/>
      <c r="H78" s="46"/>
      <c r="I78" s="47"/>
      <c r="J78" s="47"/>
      <c r="K78" s="48"/>
      <c r="L78" s="48"/>
      <c r="M78" s="48"/>
      <c r="N78" s="48"/>
      <c r="O78" s="108"/>
      <c r="P78" s="48"/>
      <c r="Q78" s="48"/>
      <c r="R78" s="48"/>
      <c r="S78" s="48"/>
      <c r="T78" s="48"/>
      <c r="U78" s="48"/>
      <c r="V78" s="3"/>
    </row>
    <row r="79" spans="1:39">
      <c r="A79" s="2"/>
      <c r="B79" s="160" t="s">
        <v>29</v>
      </c>
      <c r="C79" s="160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108"/>
      <c r="P79" s="48"/>
      <c r="Q79" s="48"/>
      <c r="R79" s="48"/>
      <c r="S79" s="48"/>
      <c r="T79" s="48"/>
      <c r="U79" s="48"/>
      <c r="V79" s="3"/>
    </row>
    <row r="80" spans="1:39" ht="16.5" customHeight="1">
      <c r="A80" s="2"/>
      <c r="B80" s="49" t="s">
        <v>30</v>
      </c>
      <c r="C80" s="49"/>
      <c r="D80" s="50">
        <f>+$AA$8</f>
        <v>68</v>
      </c>
      <c r="E80" s="51" t="s">
        <v>31</v>
      </c>
      <c r="F80" s="148" t="s">
        <v>32</v>
      </c>
      <c r="G80" s="148"/>
      <c r="H80" s="148"/>
      <c r="I80" s="148"/>
      <c r="J80" s="148"/>
      <c r="K80" s="148"/>
      <c r="L80" s="148"/>
      <c r="M80" s="148"/>
      <c r="N80" s="148"/>
      <c r="O80" s="148"/>
      <c r="P80" s="52">
        <f>$AA$8 -COUNTIF($T$9:$T$267,"Vắng") -COUNTIF($T$9:$T$267,"Vắng có phép") - COUNTIF($T$9:$T$267,"Đình chỉ thi") - COUNTIF($T$9:$T$267,"Không đủ ĐKDT")</f>
        <v>63</v>
      </c>
      <c r="Q80" s="52"/>
      <c r="R80" s="52"/>
      <c r="S80" s="53"/>
      <c r="T80" s="54" t="s">
        <v>31</v>
      </c>
      <c r="U80" s="53"/>
      <c r="V80" s="3"/>
    </row>
    <row r="81" spans="1:39" ht="16.5" customHeight="1">
      <c r="A81" s="2"/>
      <c r="B81" s="49" t="s">
        <v>33</v>
      </c>
      <c r="C81" s="49"/>
      <c r="D81" s="50">
        <f>+$AL$8</f>
        <v>50</v>
      </c>
      <c r="E81" s="51" t="s">
        <v>31</v>
      </c>
      <c r="F81" s="148" t="s">
        <v>34</v>
      </c>
      <c r="G81" s="148"/>
      <c r="H81" s="148"/>
      <c r="I81" s="148"/>
      <c r="J81" s="148"/>
      <c r="K81" s="148"/>
      <c r="L81" s="148"/>
      <c r="M81" s="148"/>
      <c r="N81" s="148"/>
      <c r="O81" s="148"/>
      <c r="P81" s="55">
        <f>COUNTIF($T$9:$T$143,"Vắng")</f>
        <v>1</v>
      </c>
      <c r="Q81" s="55"/>
      <c r="R81" s="55"/>
      <c r="S81" s="56"/>
      <c r="T81" s="54" t="s">
        <v>31</v>
      </c>
      <c r="U81" s="56"/>
      <c r="V81" s="3"/>
    </row>
    <row r="82" spans="1:39" ht="16.5" customHeight="1">
      <c r="A82" s="2"/>
      <c r="B82" s="49" t="s">
        <v>42</v>
      </c>
      <c r="C82" s="49"/>
      <c r="D82" s="65">
        <f>COUNTIF(X10:X77,"Học lại")</f>
        <v>18</v>
      </c>
      <c r="E82" s="51" t="s">
        <v>31</v>
      </c>
      <c r="F82" s="148" t="s">
        <v>43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2">
        <f>COUNTIF($T$9:$T$143,"Vắng có phép")</f>
        <v>0</v>
      </c>
      <c r="Q82" s="52"/>
      <c r="R82" s="52"/>
      <c r="S82" s="53"/>
      <c r="T82" s="54" t="s">
        <v>31</v>
      </c>
      <c r="U82" s="53"/>
      <c r="V82" s="3"/>
    </row>
    <row r="83" spans="1:39" ht="3" customHeight="1">
      <c r="A83" s="2"/>
      <c r="B83" s="43"/>
      <c r="C83" s="44"/>
      <c r="D83" s="44"/>
      <c r="E83" s="45"/>
      <c r="F83" s="45"/>
      <c r="G83" s="45"/>
      <c r="H83" s="46"/>
      <c r="I83" s="47"/>
      <c r="J83" s="47"/>
      <c r="K83" s="48"/>
      <c r="L83" s="48"/>
      <c r="M83" s="48"/>
      <c r="N83" s="48"/>
      <c r="O83" s="108"/>
      <c r="P83" s="48"/>
      <c r="Q83" s="48"/>
      <c r="R83" s="48"/>
      <c r="S83" s="48"/>
      <c r="T83" s="48"/>
      <c r="U83" s="48"/>
      <c r="V83" s="3"/>
    </row>
    <row r="84" spans="1:39" ht="15.75">
      <c r="B84" s="84" t="s">
        <v>44</v>
      </c>
      <c r="C84" s="84"/>
      <c r="D84" s="85">
        <f>COUNTIF(X10:X77,"Thi lại")</f>
        <v>0</v>
      </c>
      <c r="E84" s="86" t="s">
        <v>31</v>
      </c>
      <c r="F84" s="3"/>
      <c r="G84" s="3"/>
      <c r="H84" s="3"/>
      <c r="I84" s="3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3"/>
    </row>
    <row r="85" spans="1:39" ht="24.75" customHeight="1">
      <c r="B85" s="84"/>
      <c r="C85" s="84"/>
      <c r="D85" s="85"/>
      <c r="E85" s="86"/>
      <c r="F85" s="3"/>
      <c r="G85" s="3"/>
      <c r="H85" s="3"/>
      <c r="I85" s="3"/>
      <c r="J85" s="152" t="s">
        <v>45</v>
      </c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3"/>
    </row>
    <row r="86" spans="1:39" ht="15.75">
      <c r="A86" s="57"/>
      <c r="B86" s="146"/>
      <c r="C86" s="146"/>
      <c r="D86" s="146"/>
      <c r="E86" s="146"/>
      <c r="F86" s="146"/>
      <c r="G86" s="146"/>
      <c r="H86" s="146"/>
      <c r="I86" s="58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3"/>
    </row>
    <row r="87" spans="1:39" ht="4.5" customHeight="1">
      <c r="A87" s="2"/>
      <c r="B87" s="43"/>
      <c r="C87" s="59"/>
      <c r="D87" s="59"/>
      <c r="E87" s="60"/>
      <c r="F87" s="60"/>
      <c r="G87" s="60"/>
      <c r="H87" s="61"/>
      <c r="I87" s="62"/>
      <c r="J87" s="62"/>
      <c r="K87" s="3"/>
      <c r="L87" s="3"/>
      <c r="M87" s="3"/>
      <c r="N87" s="3"/>
      <c r="P87" s="3"/>
      <c r="Q87" s="3"/>
      <c r="R87" s="3"/>
      <c r="S87" s="3"/>
      <c r="T87" s="3"/>
      <c r="U87" s="3"/>
      <c r="V87" s="3"/>
    </row>
    <row r="88" spans="1:39" s="2" customFormat="1">
      <c r="B88" s="146"/>
      <c r="C88" s="146"/>
      <c r="D88" s="151"/>
      <c r="E88" s="151"/>
      <c r="F88" s="151"/>
      <c r="G88" s="151"/>
      <c r="H88" s="151"/>
      <c r="I88" s="62"/>
      <c r="J88" s="62"/>
      <c r="K88" s="48"/>
      <c r="L88" s="48"/>
      <c r="M88" s="48"/>
      <c r="N88" s="48"/>
      <c r="O88" s="108"/>
      <c r="P88" s="48"/>
      <c r="Q88" s="48"/>
      <c r="R88" s="48"/>
      <c r="S88" s="48"/>
      <c r="T88" s="48"/>
      <c r="U88" s="48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9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9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9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 ht="9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9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3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9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18" customHeight="1">
      <c r="A94" s="1"/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  <c r="U94" s="150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9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36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09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21.75" customHeight="1">
      <c r="A97" s="1"/>
      <c r="B97" s="146"/>
      <c r="C97" s="146"/>
      <c r="D97" s="146"/>
      <c r="E97" s="146"/>
      <c r="F97" s="146"/>
      <c r="G97" s="146"/>
      <c r="H97" s="146"/>
      <c r="I97" s="58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15.75">
      <c r="A98" s="1"/>
      <c r="B98" s="43"/>
      <c r="C98" s="59"/>
      <c r="D98" s="59"/>
      <c r="E98" s="60"/>
      <c r="F98" s="60"/>
      <c r="G98" s="60"/>
      <c r="H98" s="61"/>
      <c r="I98" s="62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1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>
      <c r="A99" s="1"/>
      <c r="B99" s="146"/>
      <c r="C99" s="146"/>
      <c r="D99" s="151"/>
      <c r="E99" s="151"/>
      <c r="F99" s="151"/>
      <c r="G99" s="151"/>
      <c r="H99" s="151"/>
      <c r="I99" s="62"/>
      <c r="J99" s="62"/>
      <c r="K99" s="48"/>
      <c r="L99" s="48"/>
      <c r="M99" s="48"/>
      <c r="N99" s="48"/>
      <c r="O99" s="108"/>
      <c r="P99" s="48"/>
      <c r="Q99" s="48"/>
      <c r="R99" s="48"/>
      <c r="S99" s="48"/>
      <c r="T99" s="48"/>
      <c r="U99" s="48"/>
      <c r="V99" s="1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09"/>
      <c r="P100" s="3"/>
      <c r="Q100" s="3"/>
      <c r="R100" s="3"/>
      <c r="S100" s="3"/>
      <c r="T100" s="3"/>
      <c r="U100" s="3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4" spans="1:39" ht="15.75">
      <c r="B104" s="149"/>
      <c r="C104" s="149"/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sortState ref="A10:AM77">
    <sortCondition ref="B10:B77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9:C79"/>
    <mergeCell ref="P7:P8"/>
    <mergeCell ref="Q7:Q9"/>
    <mergeCell ref="H7:H8"/>
    <mergeCell ref="I7:I8"/>
    <mergeCell ref="J7:J8"/>
    <mergeCell ref="K7:K8"/>
    <mergeCell ref="L7:L8"/>
    <mergeCell ref="M7:M8"/>
    <mergeCell ref="J98:U98"/>
    <mergeCell ref="F82:O82"/>
    <mergeCell ref="J84:U84"/>
    <mergeCell ref="J85:U85"/>
    <mergeCell ref="B86:H86"/>
    <mergeCell ref="J86:U86"/>
    <mergeCell ref="B88:C88"/>
    <mergeCell ref="D88:H88"/>
    <mergeCell ref="B94:C94"/>
    <mergeCell ref="D94:I94"/>
    <mergeCell ref="B97:H97"/>
    <mergeCell ref="J97:U97"/>
    <mergeCell ref="J94:U94"/>
    <mergeCell ref="B99:C99"/>
    <mergeCell ref="D99:H99"/>
    <mergeCell ref="B104:C104"/>
    <mergeCell ref="D104:I104"/>
    <mergeCell ref="J104:U104"/>
    <mergeCell ref="F81:O81"/>
    <mergeCell ref="O7:O8"/>
    <mergeCell ref="C7:C8"/>
    <mergeCell ref="D7:E8"/>
    <mergeCell ref="F80:O80"/>
  </mergeCells>
  <conditionalFormatting sqref="H10:N77 P10:P77">
    <cfRule type="cellIs" dxfId="35" priority="4" operator="greaterThan">
      <formula>10</formula>
    </cfRule>
  </conditionalFormatting>
  <conditionalFormatting sqref="O99:O1048576 O1:O97">
    <cfRule type="duplicateValues" dxfId="34" priority="3"/>
  </conditionalFormatting>
  <conditionalFormatting sqref="C1:C1048576">
    <cfRule type="duplicateValues" dxfId="33" priority="2"/>
  </conditionalFormatting>
  <conditionalFormatting sqref="O1">
    <cfRule type="duplicateValues" dxfId="32" priority="1"/>
  </conditionalFormatting>
  <dataValidations count="1">
    <dataValidation allowBlank="1" showInputMessage="1" showErrorMessage="1" errorTitle="Không xóa dữ liệu" error="Không xóa dữ liệu" prompt="Không xóa dữ liệu" sqref="D82 Y2:AM8 X10:X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4"/>
  <sheetViews>
    <sheetView topLeftCell="B1" workbookViewId="0">
      <pane ySplit="3" topLeftCell="A97" activePane="bottomLeft" state="frozen"/>
      <selection activeCell="A6" sqref="A6:XFD6"/>
      <selection pane="bottomLeft" activeCell="B86" sqref="A86:XFD106"/>
    </sheetView>
  </sheetViews>
  <sheetFormatPr defaultColWidth="9" defaultRowHeight="30"/>
  <cols>
    <col min="1" max="1" width="0.625" style="1" hidden="1" customWidth="1"/>
    <col min="2" max="2" width="4" style="1" customWidth="1"/>
    <col min="3" max="3" width="11.625" style="1" customWidth="1"/>
    <col min="4" max="4" width="15.5" style="1" customWidth="1"/>
    <col min="5" max="5" width="7.25" style="1" customWidth="1"/>
    <col min="6" max="6" width="9.375" style="1" hidden="1" customWidth="1"/>
    <col min="7" max="7" width="13.125" style="1" customWidth="1"/>
    <col min="8" max="8" width="4.375" style="1" hidden="1" customWidth="1"/>
    <col min="9" max="9" width="5.5" style="1" customWidth="1"/>
    <col min="10" max="10" width="5.125" style="1" customWidth="1"/>
    <col min="11" max="11" width="4.375" style="1" hidden="1" customWidth="1"/>
    <col min="12" max="12" width="5.25" style="1" hidden="1" customWidth="1"/>
    <col min="13" max="13" width="6.375" style="1" hidden="1" customWidth="1"/>
    <col min="14" max="14" width="7" style="1" hidden="1" customWidth="1"/>
    <col min="15" max="15" width="17" style="109" hidden="1" customWidth="1"/>
    <col min="16" max="16" width="5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2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03"/>
      <c r="P4" s="177" t="s">
        <v>49</v>
      </c>
      <c r="Q4" s="177"/>
      <c r="R4" s="177"/>
      <c r="S4" s="177" t="s">
        <v>742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50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4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12</v>
      </c>
      <c r="K7" s="171" t="s">
        <v>12</v>
      </c>
      <c r="L7" s="161" t="s">
        <v>13</v>
      </c>
      <c r="M7" s="161" t="s">
        <v>14</v>
      </c>
      <c r="N7" s="161" t="s">
        <v>15</v>
      </c>
      <c r="O7" s="179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79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68</v>
      </c>
      <c r="AB8" s="68">
        <f>COUNTIF($T$9:$T$137,"Khiển trách")</f>
        <v>0</v>
      </c>
      <c r="AC8" s="68">
        <f>COUNTIF($T$9:$T$137,"Cảnh cáo")</f>
        <v>0</v>
      </c>
      <c r="AD8" s="68">
        <f>COUNTIF($T$9:$T$137,"Đình chỉ thi")</f>
        <v>0</v>
      </c>
      <c r="AE8" s="75">
        <f>+($AB$8+$AC$8+$AD$8)/$AA$8*100%</f>
        <v>0</v>
      </c>
      <c r="AF8" s="68">
        <f>SUM(COUNTIF($T$9:$T$135,"Vắng"),COUNTIF($T$9:$T$135,"Vắng có phép"))</f>
        <v>2</v>
      </c>
      <c r="AG8" s="76">
        <f>+$AF$8/$AA$8</f>
        <v>2.9411764705882353E-2</v>
      </c>
      <c r="AH8" s="77">
        <f>COUNTIF($X$9:$X$135,"Thi lại")</f>
        <v>0</v>
      </c>
      <c r="AI8" s="76">
        <f>+$AH$8/$AA$8</f>
        <v>0</v>
      </c>
      <c r="AJ8" s="77">
        <f>COUNTIF($X$9:$X$136,"Học lại")</f>
        <v>14</v>
      </c>
      <c r="AK8" s="76">
        <f>+$AJ$8/$AA$8</f>
        <v>0.20588235294117646</v>
      </c>
      <c r="AL8" s="68">
        <f>COUNTIF($X$10:$X$136,"Đạt")</f>
        <v>54</v>
      </c>
      <c r="AM8" s="75">
        <f>+$AL$8/$AA$8</f>
        <v>0.79411764705882348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2">
        <v>10</v>
      </c>
      <c r="K9" s="12"/>
      <c r="L9" s="14"/>
      <c r="M9" s="15"/>
      <c r="N9" s="15"/>
      <c r="O9" s="105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1812</v>
      </c>
      <c r="D10" s="19" t="s">
        <v>1813</v>
      </c>
      <c r="E10" s="20" t="s">
        <v>53</v>
      </c>
      <c r="F10" s="21" t="s">
        <v>1814</v>
      </c>
      <c r="G10" s="18" t="s">
        <v>287</v>
      </c>
      <c r="H10" s="22" t="s">
        <v>28</v>
      </c>
      <c r="I10" s="22">
        <v>8</v>
      </c>
      <c r="J10" s="22">
        <v>9</v>
      </c>
      <c r="K10" s="22" t="s">
        <v>28</v>
      </c>
      <c r="L10" s="23"/>
      <c r="M10" s="23"/>
      <c r="N10" s="23"/>
      <c r="O10" s="106"/>
      <c r="P10" s="24">
        <v>8</v>
      </c>
      <c r="Q10" s="25">
        <f t="shared" ref="Q10:Q41" si="0">ROUND(SUMPRODUCT(H10:P10,$H$9:$P$9)/100,1)</f>
        <v>8.1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7" t="str">
        <f>+IF(OR($H10=0,$I10=0,$J10=0,$K10=0),"Không đủ ĐKDT","")</f>
        <v/>
      </c>
      <c r="U10" s="27" t="s">
        <v>2068</v>
      </c>
      <c r="V10" s="3"/>
      <c r="W10" s="28"/>
      <c r="X10" s="79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1815</v>
      </c>
      <c r="D11" s="31" t="s">
        <v>646</v>
      </c>
      <c r="E11" s="32" t="s">
        <v>53</v>
      </c>
      <c r="F11" s="33" t="s">
        <v>1304</v>
      </c>
      <c r="G11" s="30" t="s">
        <v>105</v>
      </c>
      <c r="H11" s="34" t="s">
        <v>28</v>
      </c>
      <c r="I11" s="34">
        <v>8</v>
      </c>
      <c r="J11" s="34">
        <v>9</v>
      </c>
      <c r="K11" s="34" t="s">
        <v>28</v>
      </c>
      <c r="L11" s="35"/>
      <c r="M11" s="35"/>
      <c r="N11" s="35"/>
      <c r="O11" s="107"/>
      <c r="P11" s="36">
        <v>2.5</v>
      </c>
      <c r="Q11" s="37">
        <f t="shared" si="0"/>
        <v>4.3</v>
      </c>
      <c r="R11" s="38" t="str">
        <f t="shared" si="1"/>
        <v>D</v>
      </c>
      <c r="S11" s="39" t="str">
        <f t="shared" si="2"/>
        <v>Trung bình yếu</v>
      </c>
      <c r="T11" s="40" t="str">
        <f>+IF(OR($H11=0,$I11=0,$J11=0,$K11=0),"Không đủ ĐKDT","")</f>
        <v/>
      </c>
      <c r="U11" s="41" t="s">
        <v>2068</v>
      </c>
      <c r="V11" s="3"/>
      <c r="W11" s="28"/>
      <c r="X11" s="79" t="str">
        <f t="shared" si="3"/>
        <v>Đạt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1816</v>
      </c>
      <c r="D12" s="31" t="s">
        <v>57</v>
      </c>
      <c r="E12" s="32" t="s">
        <v>70</v>
      </c>
      <c r="F12" s="33" t="s">
        <v>1817</v>
      </c>
      <c r="G12" s="30" t="s">
        <v>276</v>
      </c>
      <c r="H12" s="34" t="s">
        <v>28</v>
      </c>
      <c r="I12" s="34">
        <v>7.5</v>
      </c>
      <c r="J12" s="34">
        <v>7.5</v>
      </c>
      <c r="K12" s="34" t="s">
        <v>28</v>
      </c>
      <c r="L12" s="42"/>
      <c r="M12" s="42"/>
      <c r="N12" s="42"/>
      <c r="O12" s="107"/>
      <c r="P12" s="36">
        <v>2</v>
      </c>
      <c r="Q12" s="37">
        <f t="shared" si="0"/>
        <v>3.7</v>
      </c>
      <c r="R12" s="38" t="str">
        <f t="shared" si="1"/>
        <v>F</v>
      </c>
      <c r="S12" s="39" t="str">
        <f t="shared" si="2"/>
        <v>Kém</v>
      </c>
      <c r="T12" s="40" t="str">
        <f>+IF(OR($H12=0,$I12=0,$J12=0,$K12=0),"Không đủ ĐKDT","")</f>
        <v/>
      </c>
      <c r="U12" s="41" t="s">
        <v>2068</v>
      </c>
      <c r="V12" s="3"/>
      <c r="W12" s="28"/>
      <c r="X12" s="79" t="str">
        <f t="shared" si="3"/>
        <v>Học lại</v>
      </c>
      <c r="Y12" s="80"/>
      <c r="Z12" s="80"/>
      <c r="AA12" s="145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1818</v>
      </c>
      <c r="D13" s="31" t="s">
        <v>1819</v>
      </c>
      <c r="E13" s="32" t="s">
        <v>1660</v>
      </c>
      <c r="F13" s="33" t="s">
        <v>1700</v>
      </c>
      <c r="G13" s="30" t="s">
        <v>153</v>
      </c>
      <c r="H13" s="34" t="s">
        <v>28</v>
      </c>
      <c r="I13" s="34">
        <v>9</v>
      </c>
      <c r="J13" s="34">
        <v>9</v>
      </c>
      <c r="K13" s="34" t="s">
        <v>28</v>
      </c>
      <c r="L13" s="42"/>
      <c r="M13" s="42"/>
      <c r="N13" s="42"/>
      <c r="O13" s="107"/>
      <c r="P13" s="36" t="s">
        <v>2324</v>
      </c>
      <c r="Q13" s="37">
        <f t="shared" si="0"/>
        <v>2.7</v>
      </c>
      <c r="R13" s="38" t="str">
        <f t="shared" si="1"/>
        <v>F</v>
      </c>
      <c r="S13" s="39" t="str">
        <f t="shared" si="2"/>
        <v>Kém</v>
      </c>
      <c r="T13" s="40" t="s">
        <v>2325</v>
      </c>
      <c r="U13" s="41" t="s">
        <v>2068</v>
      </c>
      <c r="V13" s="3"/>
      <c r="W13" s="28"/>
      <c r="X13" s="79" t="str">
        <f t="shared" si="3"/>
        <v>Học lại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1820</v>
      </c>
      <c r="D14" s="31" t="s">
        <v>1821</v>
      </c>
      <c r="E14" s="32" t="s">
        <v>1822</v>
      </c>
      <c r="F14" s="33" t="s">
        <v>727</v>
      </c>
      <c r="G14" s="30" t="s">
        <v>72</v>
      </c>
      <c r="H14" s="34" t="s">
        <v>28</v>
      </c>
      <c r="I14" s="34">
        <v>9</v>
      </c>
      <c r="J14" s="34">
        <v>9</v>
      </c>
      <c r="K14" s="34" t="s">
        <v>28</v>
      </c>
      <c r="L14" s="42"/>
      <c r="M14" s="42"/>
      <c r="N14" s="42"/>
      <c r="O14" s="107"/>
      <c r="P14" s="36">
        <v>9</v>
      </c>
      <c r="Q14" s="37">
        <f t="shared" si="0"/>
        <v>9</v>
      </c>
      <c r="R14" s="38" t="str">
        <f t="shared" si="1"/>
        <v>A+</v>
      </c>
      <c r="S14" s="39" t="str">
        <f t="shared" si="2"/>
        <v>Giỏi</v>
      </c>
      <c r="T14" s="40" t="str">
        <f t="shared" ref="T14:T45" si="4">+IF(OR($H14=0,$I14=0,$J14=0,$K14=0),"Không đủ ĐKDT","")</f>
        <v/>
      </c>
      <c r="U14" s="41" t="s">
        <v>2068</v>
      </c>
      <c r="V14" s="3"/>
      <c r="W14" s="28"/>
      <c r="X14" s="79" t="str">
        <f t="shared" si="3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1823</v>
      </c>
      <c r="D15" s="31" t="s">
        <v>77</v>
      </c>
      <c r="E15" s="32" t="s">
        <v>370</v>
      </c>
      <c r="F15" s="33" t="s">
        <v>854</v>
      </c>
      <c r="G15" s="30" t="s">
        <v>113</v>
      </c>
      <c r="H15" s="34" t="s">
        <v>28</v>
      </c>
      <c r="I15" s="34">
        <v>9</v>
      </c>
      <c r="J15" s="34">
        <v>9</v>
      </c>
      <c r="K15" s="34" t="s">
        <v>28</v>
      </c>
      <c r="L15" s="42"/>
      <c r="M15" s="42"/>
      <c r="N15" s="42"/>
      <c r="O15" s="107"/>
      <c r="P15" s="36">
        <v>3</v>
      </c>
      <c r="Q15" s="37">
        <f t="shared" si="0"/>
        <v>4.8</v>
      </c>
      <c r="R15" s="38" t="str">
        <f t="shared" si="1"/>
        <v>D</v>
      </c>
      <c r="S15" s="39" t="str">
        <f t="shared" si="2"/>
        <v>Trung bình yếu</v>
      </c>
      <c r="T15" s="40" t="str">
        <f t="shared" si="4"/>
        <v/>
      </c>
      <c r="U15" s="41" t="s">
        <v>2068</v>
      </c>
      <c r="V15" s="3"/>
      <c r="W15" s="28"/>
      <c r="X15" s="79" t="str">
        <f t="shared" si="3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1824</v>
      </c>
      <c r="D16" s="31" t="s">
        <v>1825</v>
      </c>
      <c r="E16" s="32" t="s">
        <v>96</v>
      </c>
      <c r="F16" s="33" t="s">
        <v>1787</v>
      </c>
      <c r="G16" s="30" t="s">
        <v>80</v>
      </c>
      <c r="H16" s="34" t="s">
        <v>28</v>
      </c>
      <c r="I16" s="34">
        <v>7.5</v>
      </c>
      <c r="J16" s="34">
        <v>8</v>
      </c>
      <c r="K16" s="34" t="s">
        <v>28</v>
      </c>
      <c r="L16" s="42"/>
      <c r="M16" s="42"/>
      <c r="N16" s="42"/>
      <c r="O16" s="107"/>
      <c r="P16" s="36">
        <v>3</v>
      </c>
      <c r="Q16" s="37">
        <f t="shared" si="0"/>
        <v>4.4000000000000004</v>
      </c>
      <c r="R16" s="38" t="str">
        <f t="shared" si="1"/>
        <v>D</v>
      </c>
      <c r="S16" s="39" t="str">
        <f t="shared" si="2"/>
        <v>Trung bình yếu</v>
      </c>
      <c r="T16" s="40" t="str">
        <f t="shared" si="4"/>
        <v/>
      </c>
      <c r="U16" s="41" t="s">
        <v>2068</v>
      </c>
      <c r="V16" s="3"/>
      <c r="W16" s="28"/>
      <c r="X16" s="79" t="str">
        <f t="shared" si="3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1826</v>
      </c>
      <c r="D17" s="31" t="s">
        <v>1827</v>
      </c>
      <c r="E17" s="32" t="s">
        <v>101</v>
      </c>
      <c r="F17" s="33" t="s">
        <v>453</v>
      </c>
      <c r="G17" s="30" t="s">
        <v>72</v>
      </c>
      <c r="H17" s="34" t="s">
        <v>28</v>
      </c>
      <c r="I17" s="34">
        <v>9</v>
      </c>
      <c r="J17" s="34">
        <v>9</v>
      </c>
      <c r="K17" s="34" t="s">
        <v>28</v>
      </c>
      <c r="L17" s="42"/>
      <c r="M17" s="42"/>
      <c r="N17" s="42"/>
      <c r="O17" s="107"/>
      <c r="P17" s="36">
        <v>5</v>
      </c>
      <c r="Q17" s="37">
        <f t="shared" si="0"/>
        <v>6.2</v>
      </c>
      <c r="R17" s="38" t="str">
        <f t="shared" si="1"/>
        <v>C</v>
      </c>
      <c r="S17" s="39" t="str">
        <f t="shared" si="2"/>
        <v>Trung bình</v>
      </c>
      <c r="T17" s="40" t="str">
        <f t="shared" si="4"/>
        <v/>
      </c>
      <c r="U17" s="41" t="s">
        <v>2068</v>
      </c>
      <c r="V17" s="3"/>
      <c r="W17" s="28"/>
      <c r="X17" s="79" t="str">
        <f t="shared" si="3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1828</v>
      </c>
      <c r="D18" s="31" t="s">
        <v>1480</v>
      </c>
      <c r="E18" s="32" t="s">
        <v>395</v>
      </c>
      <c r="F18" s="33" t="s">
        <v>1829</v>
      </c>
      <c r="G18" s="30" t="s">
        <v>98</v>
      </c>
      <c r="H18" s="34" t="s">
        <v>28</v>
      </c>
      <c r="I18" s="34">
        <v>7.5</v>
      </c>
      <c r="J18" s="34">
        <v>8.5</v>
      </c>
      <c r="K18" s="34" t="s">
        <v>28</v>
      </c>
      <c r="L18" s="42"/>
      <c r="M18" s="42"/>
      <c r="N18" s="42"/>
      <c r="O18" s="107"/>
      <c r="P18" s="36">
        <v>4.5</v>
      </c>
      <c r="Q18" s="37">
        <f t="shared" si="0"/>
        <v>5.5</v>
      </c>
      <c r="R18" s="38" t="str">
        <f t="shared" si="1"/>
        <v>C</v>
      </c>
      <c r="S18" s="39" t="str">
        <f t="shared" si="2"/>
        <v>Trung bình</v>
      </c>
      <c r="T18" s="40" t="str">
        <f t="shared" si="4"/>
        <v/>
      </c>
      <c r="U18" s="41" t="s">
        <v>2068</v>
      </c>
      <c r="V18" s="3"/>
      <c r="W18" s="28"/>
      <c r="X18" s="79" t="str">
        <f t="shared" si="3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1830</v>
      </c>
      <c r="D19" s="31" t="s">
        <v>418</v>
      </c>
      <c r="E19" s="32" t="s">
        <v>1831</v>
      </c>
      <c r="F19" s="33" t="s">
        <v>145</v>
      </c>
      <c r="G19" s="30" t="s">
        <v>59</v>
      </c>
      <c r="H19" s="34" t="s">
        <v>28</v>
      </c>
      <c r="I19" s="34">
        <v>7</v>
      </c>
      <c r="J19" s="34">
        <v>8</v>
      </c>
      <c r="K19" s="34" t="s">
        <v>28</v>
      </c>
      <c r="L19" s="42"/>
      <c r="M19" s="42"/>
      <c r="N19" s="42"/>
      <c r="O19" s="107"/>
      <c r="P19" s="36">
        <v>4.5</v>
      </c>
      <c r="Q19" s="37">
        <f t="shared" si="0"/>
        <v>5.4</v>
      </c>
      <c r="R19" s="38" t="str">
        <f t="shared" si="1"/>
        <v>D+</v>
      </c>
      <c r="S19" s="39" t="str">
        <f t="shared" si="2"/>
        <v>Trung bình yếu</v>
      </c>
      <c r="T19" s="40" t="str">
        <f t="shared" si="4"/>
        <v/>
      </c>
      <c r="U19" s="41" t="s">
        <v>2068</v>
      </c>
      <c r="V19" s="3"/>
      <c r="W19" s="28"/>
      <c r="X19" s="79" t="str">
        <f t="shared" si="3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1832</v>
      </c>
      <c r="D20" s="31" t="s">
        <v>144</v>
      </c>
      <c r="E20" s="32" t="s">
        <v>108</v>
      </c>
      <c r="F20" s="33" t="s">
        <v>1692</v>
      </c>
      <c r="G20" s="30" t="s">
        <v>67</v>
      </c>
      <c r="H20" s="34" t="s">
        <v>28</v>
      </c>
      <c r="I20" s="34">
        <v>8.5</v>
      </c>
      <c r="J20" s="34">
        <v>9</v>
      </c>
      <c r="K20" s="34" t="s">
        <v>28</v>
      </c>
      <c r="L20" s="42"/>
      <c r="M20" s="42"/>
      <c r="N20" s="42"/>
      <c r="O20" s="107"/>
      <c r="P20" s="36">
        <v>4</v>
      </c>
      <c r="Q20" s="37">
        <f t="shared" si="0"/>
        <v>5.4</v>
      </c>
      <c r="R20" s="38" t="str">
        <f t="shared" si="1"/>
        <v>D+</v>
      </c>
      <c r="S20" s="39" t="str">
        <f t="shared" si="2"/>
        <v>Trung bình yếu</v>
      </c>
      <c r="T20" s="40" t="str">
        <f t="shared" si="4"/>
        <v/>
      </c>
      <c r="U20" s="41" t="s">
        <v>2068</v>
      </c>
      <c r="V20" s="3"/>
      <c r="W20" s="28"/>
      <c r="X20" s="79" t="str">
        <f t="shared" si="3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1833</v>
      </c>
      <c r="D21" s="31" t="s">
        <v>1834</v>
      </c>
      <c r="E21" s="32" t="s">
        <v>123</v>
      </c>
      <c r="F21" s="33" t="s">
        <v>1835</v>
      </c>
      <c r="G21" s="30" t="s">
        <v>80</v>
      </c>
      <c r="H21" s="34" t="s">
        <v>28</v>
      </c>
      <c r="I21" s="34">
        <v>9</v>
      </c>
      <c r="J21" s="34">
        <v>9</v>
      </c>
      <c r="K21" s="34" t="s">
        <v>28</v>
      </c>
      <c r="L21" s="42"/>
      <c r="M21" s="42"/>
      <c r="N21" s="42"/>
      <c r="O21" s="107"/>
      <c r="P21" s="36">
        <v>1</v>
      </c>
      <c r="Q21" s="37">
        <f t="shared" si="0"/>
        <v>3.4</v>
      </c>
      <c r="R21" s="38" t="str">
        <f t="shared" si="1"/>
        <v>F</v>
      </c>
      <c r="S21" s="39" t="str">
        <f t="shared" si="2"/>
        <v>Kém</v>
      </c>
      <c r="T21" s="40" t="str">
        <f t="shared" si="4"/>
        <v/>
      </c>
      <c r="U21" s="41" t="s">
        <v>2068</v>
      </c>
      <c r="V21" s="3"/>
      <c r="W21" s="28"/>
      <c r="X21" s="79" t="str">
        <f t="shared" si="3"/>
        <v>Học lại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1836</v>
      </c>
      <c r="D22" s="31" t="s">
        <v>429</v>
      </c>
      <c r="E22" s="32" t="s">
        <v>130</v>
      </c>
      <c r="F22" s="33" t="s">
        <v>400</v>
      </c>
      <c r="G22" s="30" t="s">
        <v>276</v>
      </c>
      <c r="H22" s="34" t="s">
        <v>28</v>
      </c>
      <c r="I22" s="34">
        <v>9</v>
      </c>
      <c r="J22" s="34">
        <v>9.5</v>
      </c>
      <c r="K22" s="34" t="s">
        <v>28</v>
      </c>
      <c r="L22" s="42"/>
      <c r="M22" s="42"/>
      <c r="N22" s="42"/>
      <c r="O22" s="107"/>
      <c r="P22" s="36">
        <v>9</v>
      </c>
      <c r="Q22" s="37">
        <f t="shared" si="0"/>
        <v>9.1</v>
      </c>
      <c r="R22" s="38" t="str">
        <f t="shared" si="1"/>
        <v>A+</v>
      </c>
      <c r="S22" s="39" t="str">
        <f t="shared" si="2"/>
        <v>Giỏi</v>
      </c>
      <c r="T22" s="40" t="str">
        <f t="shared" si="4"/>
        <v/>
      </c>
      <c r="U22" s="41" t="s">
        <v>2068</v>
      </c>
      <c r="V22" s="3"/>
      <c r="W22" s="28"/>
      <c r="X22" s="79" t="str">
        <f t="shared" si="3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1837</v>
      </c>
      <c r="D23" s="31" t="s">
        <v>1838</v>
      </c>
      <c r="E23" s="32" t="s">
        <v>1839</v>
      </c>
      <c r="F23" s="33" t="s">
        <v>396</v>
      </c>
      <c r="G23" s="30" t="s">
        <v>67</v>
      </c>
      <c r="H23" s="34" t="s">
        <v>28</v>
      </c>
      <c r="I23" s="34">
        <v>9.5</v>
      </c>
      <c r="J23" s="34">
        <v>10</v>
      </c>
      <c r="K23" s="34" t="s">
        <v>28</v>
      </c>
      <c r="L23" s="42"/>
      <c r="M23" s="42"/>
      <c r="N23" s="42"/>
      <c r="O23" s="107"/>
      <c r="P23" s="36">
        <v>8</v>
      </c>
      <c r="Q23" s="37">
        <f t="shared" si="0"/>
        <v>8.5</v>
      </c>
      <c r="R23" s="38" t="str">
        <f t="shared" si="1"/>
        <v>A</v>
      </c>
      <c r="S23" s="39" t="str">
        <f t="shared" si="2"/>
        <v>Giỏi</v>
      </c>
      <c r="T23" s="40" t="str">
        <f t="shared" si="4"/>
        <v/>
      </c>
      <c r="U23" s="41" t="s">
        <v>2068</v>
      </c>
      <c r="V23" s="3"/>
      <c r="W23" s="28"/>
      <c r="X23" s="79" t="str">
        <f t="shared" si="3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1840</v>
      </c>
      <c r="D24" s="31" t="s">
        <v>1164</v>
      </c>
      <c r="E24" s="32" t="s">
        <v>582</v>
      </c>
      <c r="F24" s="33" t="s">
        <v>145</v>
      </c>
      <c r="G24" s="30" t="s">
        <v>569</v>
      </c>
      <c r="H24" s="34" t="s">
        <v>28</v>
      </c>
      <c r="I24" s="34">
        <v>8</v>
      </c>
      <c r="J24" s="34">
        <v>9</v>
      </c>
      <c r="K24" s="34" t="s">
        <v>28</v>
      </c>
      <c r="L24" s="42"/>
      <c r="M24" s="42"/>
      <c r="N24" s="42"/>
      <c r="O24" s="107"/>
      <c r="P24" s="36">
        <v>3</v>
      </c>
      <c r="Q24" s="37">
        <f t="shared" si="0"/>
        <v>4.5999999999999996</v>
      </c>
      <c r="R24" s="38" t="str">
        <f t="shared" si="1"/>
        <v>D</v>
      </c>
      <c r="S24" s="39" t="str">
        <f t="shared" si="2"/>
        <v>Trung bình yếu</v>
      </c>
      <c r="T24" s="40" t="str">
        <f t="shared" si="4"/>
        <v/>
      </c>
      <c r="U24" s="41" t="s">
        <v>2068</v>
      </c>
      <c r="V24" s="3"/>
      <c r="W24" s="28"/>
      <c r="X24" s="79" t="str">
        <f t="shared" si="3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1841</v>
      </c>
      <c r="D25" s="31" t="s">
        <v>159</v>
      </c>
      <c r="E25" s="32" t="s">
        <v>138</v>
      </c>
      <c r="F25" s="33" t="s">
        <v>1580</v>
      </c>
      <c r="G25" s="30" t="s">
        <v>55</v>
      </c>
      <c r="H25" s="34" t="s">
        <v>28</v>
      </c>
      <c r="I25" s="34">
        <v>6.5</v>
      </c>
      <c r="J25" s="34">
        <v>6.5</v>
      </c>
      <c r="K25" s="34" t="s">
        <v>28</v>
      </c>
      <c r="L25" s="42"/>
      <c r="M25" s="42"/>
      <c r="N25" s="42"/>
      <c r="O25" s="107"/>
      <c r="P25" s="36">
        <v>4</v>
      </c>
      <c r="Q25" s="37">
        <f t="shared" si="0"/>
        <v>4.8</v>
      </c>
      <c r="R25" s="38" t="str">
        <f t="shared" si="1"/>
        <v>D</v>
      </c>
      <c r="S25" s="39" t="str">
        <f t="shared" si="2"/>
        <v>Trung bình yếu</v>
      </c>
      <c r="T25" s="40" t="str">
        <f t="shared" si="4"/>
        <v/>
      </c>
      <c r="U25" s="41" t="s">
        <v>2068</v>
      </c>
      <c r="V25" s="3"/>
      <c r="W25" s="28"/>
      <c r="X25" s="79" t="str">
        <f t="shared" si="3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1842</v>
      </c>
      <c r="D26" s="31" t="s">
        <v>991</v>
      </c>
      <c r="E26" s="32" t="s">
        <v>138</v>
      </c>
      <c r="F26" s="33" t="s">
        <v>261</v>
      </c>
      <c r="G26" s="30" t="s">
        <v>287</v>
      </c>
      <c r="H26" s="34" t="s">
        <v>28</v>
      </c>
      <c r="I26" s="34">
        <v>8</v>
      </c>
      <c r="J26" s="34">
        <v>9</v>
      </c>
      <c r="K26" s="34" t="s">
        <v>28</v>
      </c>
      <c r="L26" s="42"/>
      <c r="M26" s="42"/>
      <c r="N26" s="42"/>
      <c r="O26" s="107"/>
      <c r="P26" s="36">
        <v>5</v>
      </c>
      <c r="Q26" s="37">
        <f t="shared" si="0"/>
        <v>6</v>
      </c>
      <c r="R26" s="38" t="str">
        <f t="shared" si="1"/>
        <v>C</v>
      </c>
      <c r="S26" s="39" t="str">
        <f t="shared" si="2"/>
        <v>Trung bình</v>
      </c>
      <c r="T26" s="40" t="str">
        <f t="shared" si="4"/>
        <v/>
      </c>
      <c r="U26" s="41" t="s">
        <v>2068</v>
      </c>
      <c r="V26" s="3"/>
      <c r="W26" s="28"/>
      <c r="X26" s="79" t="str">
        <f t="shared" si="3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1843</v>
      </c>
      <c r="D27" s="31" t="s">
        <v>339</v>
      </c>
      <c r="E27" s="32" t="s">
        <v>1844</v>
      </c>
      <c r="F27" s="33" t="s">
        <v>1845</v>
      </c>
      <c r="G27" s="30" t="s">
        <v>262</v>
      </c>
      <c r="H27" s="34" t="s">
        <v>28</v>
      </c>
      <c r="I27" s="34">
        <v>8</v>
      </c>
      <c r="J27" s="34">
        <v>8.5</v>
      </c>
      <c r="K27" s="34" t="s">
        <v>28</v>
      </c>
      <c r="L27" s="42"/>
      <c r="M27" s="42"/>
      <c r="N27" s="42"/>
      <c r="O27" s="107"/>
      <c r="P27" s="36">
        <v>8</v>
      </c>
      <c r="Q27" s="37">
        <f t="shared" si="0"/>
        <v>8.1</v>
      </c>
      <c r="R27" s="38" t="str">
        <f t="shared" si="1"/>
        <v>B+</v>
      </c>
      <c r="S27" s="39" t="str">
        <f t="shared" si="2"/>
        <v>Khá</v>
      </c>
      <c r="T27" s="40" t="str">
        <f t="shared" si="4"/>
        <v/>
      </c>
      <c r="U27" s="41" t="s">
        <v>2068</v>
      </c>
      <c r="V27" s="3"/>
      <c r="W27" s="28"/>
      <c r="X27" s="79" t="str">
        <f t="shared" si="3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1846</v>
      </c>
      <c r="D28" s="31" t="s">
        <v>660</v>
      </c>
      <c r="E28" s="32" t="s">
        <v>151</v>
      </c>
      <c r="F28" s="33" t="s">
        <v>746</v>
      </c>
      <c r="G28" s="30" t="s">
        <v>287</v>
      </c>
      <c r="H28" s="34" t="s">
        <v>28</v>
      </c>
      <c r="I28" s="34">
        <v>8</v>
      </c>
      <c r="J28" s="34">
        <v>8</v>
      </c>
      <c r="K28" s="34" t="s">
        <v>28</v>
      </c>
      <c r="L28" s="42"/>
      <c r="M28" s="42"/>
      <c r="N28" s="42"/>
      <c r="O28" s="107"/>
      <c r="P28" s="36">
        <v>6</v>
      </c>
      <c r="Q28" s="37">
        <f t="shared" si="0"/>
        <v>6.6</v>
      </c>
      <c r="R28" s="38" t="str">
        <f t="shared" si="1"/>
        <v>C+</v>
      </c>
      <c r="S28" s="39" t="str">
        <f t="shared" si="2"/>
        <v>Trung bình</v>
      </c>
      <c r="T28" s="40" t="str">
        <f t="shared" si="4"/>
        <v/>
      </c>
      <c r="U28" s="41" t="s">
        <v>2068</v>
      </c>
      <c r="V28" s="3"/>
      <c r="W28" s="28"/>
      <c r="X28" s="79" t="str">
        <f t="shared" si="3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1847</v>
      </c>
      <c r="D29" s="31" t="s">
        <v>201</v>
      </c>
      <c r="E29" s="32" t="s">
        <v>434</v>
      </c>
      <c r="F29" s="33" t="s">
        <v>1848</v>
      </c>
      <c r="G29" s="30" t="s">
        <v>894</v>
      </c>
      <c r="H29" s="34" t="s">
        <v>28</v>
      </c>
      <c r="I29" s="34">
        <v>6</v>
      </c>
      <c r="J29" s="34">
        <v>7</v>
      </c>
      <c r="K29" s="34" t="s">
        <v>28</v>
      </c>
      <c r="L29" s="42"/>
      <c r="M29" s="42"/>
      <c r="N29" s="42"/>
      <c r="O29" s="107"/>
      <c r="P29" s="36">
        <v>7</v>
      </c>
      <c r="Q29" s="37">
        <f t="shared" si="0"/>
        <v>6.8</v>
      </c>
      <c r="R29" s="38" t="str">
        <f t="shared" si="1"/>
        <v>C+</v>
      </c>
      <c r="S29" s="39" t="str">
        <f t="shared" si="2"/>
        <v>Trung bình</v>
      </c>
      <c r="T29" s="40" t="str">
        <f t="shared" si="4"/>
        <v/>
      </c>
      <c r="U29" s="41" t="s">
        <v>2068</v>
      </c>
      <c r="V29" s="3"/>
      <c r="W29" s="28"/>
      <c r="X29" s="79" t="str">
        <f t="shared" si="3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1849</v>
      </c>
      <c r="D30" s="31" t="s">
        <v>1850</v>
      </c>
      <c r="E30" s="32" t="s">
        <v>607</v>
      </c>
      <c r="F30" s="33" t="s">
        <v>1445</v>
      </c>
      <c r="G30" s="30" t="s">
        <v>569</v>
      </c>
      <c r="H30" s="34" t="s">
        <v>28</v>
      </c>
      <c r="I30" s="34">
        <v>7.5</v>
      </c>
      <c r="J30" s="34">
        <v>8</v>
      </c>
      <c r="K30" s="34" t="s">
        <v>28</v>
      </c>
      <c r="L30" s="42"/>
      <c r="M30" s="42"/>
      <c r="N30" s="42"/>
      <c r="O30" s="107"/>
      <c r="P30" s="36">
        <v>5</v>
      </c>
      <c r="Q30" s="37">
        <f t="shared" si="0"/>
        <v>5.8</v>
      </c>
      <c r="R30" s="38" t="str">
        <f t="shared" si="1"/>
        <v>C</v>
      </c>
      <c r="S30" s="39" t="str">
        <f t="shared" si="2"/>
        <v>Trung bình</v>
      </c>
      <c r="T30" s="40" t="str">
        <f t="shared" si="4"/>
        <v/>
      </c>
      <c r="U30" s="41" t="s">
        <v>2068</v>
      </c>
      <c r="V30" s="3"/>
      <c r="W30" s="28"/>
      <c r="X30" s="79" t="str">
        <f t="shared" si="3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1851</v>
      </c>
      <c r="D31" s="31" t="s">
        <v>1834</v>
      </c>
      <c r="E31" s="32" t="s">
        <v>607</v>
      </c>
      <c r="F31" s="33" t="s">
        <v>668</v>
      </c>
      <c r="G31" s="30" t="s">
        <v>276</v>
      </c>
      <c r="H31" s="34" t="s">
        <v>28</v>
      </c>
      <c r="I31" s="34">
        <v>7.5</v>
      </c>
      <c r="J31" s="34">
        <v>7.5</v>
      </c>
      <c r="K31" s="34" t="s">
        <v>28</v>
      </c>
      <c r="L31" s="42"/>
      <c r="M31" s="42"/>
      <c r="N31" s="42"/>
      <c r="O31" s="107"/>
      <c r="P31" s="36">
        <v>1</v>
      </c>
      <c r="Q31" s="37">
        <f t="shared" si="0"/>
        <v>3</v>
      </c>
      <c r="R31" s="38" t="str">
        <f t="shared" si="1"/>
        <v>F</v>
      </c>
      <c r="S31" s="39" t="str">
        <f t="shared" si="2"/>
        <v>Kém</v>
      </c>
      <c r="T31" s="40" t="str">
        <f t="shared" si="4"/>
        <v/>
      </c>
      <c r="U31" s="41" t="s">
        <v>2068</v>
      </c>
      <c r="V31" s="3"/>
      <c r="W31" s="28"/>
      <c r="X31" s="79" t="str">
        <f t="shared" si="3"/>
        <v>Học lại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1852</v>
      </c>
      <c r="D32" s="31" t="s">
        <v>1853</v>
      </c>
      <c r="E32" s="32" t="s">
        <v>987</v>
      </c>
      <c r="F32" s="33" t="s">
        <v>768</v>
      </c>
      <c r="G32" s="30" t="s">
        <v>287</v>
      </c>
      <c r="H32" s="34" t="s">
        <v>28</v>
      </c>
      <c r="I32" s="34">
        <v>7</v>
      </c>
      <c r="J32" s="34">
        <v>8</v>
      </c>
      <c r="K32" s="34" t="s">
        <v>28</v>
      </c>
      <c r="L32" s="42"/>
      <c r="M32" s="42"/>
      <c r="N32" s="42"/>
      <c r="O32" s="107"/>
      <c r="P32" s="36">
        <v>9</v>
      </c>
      <c r="Q32" s="37">
        <f t="shared" si="0"/>
        <v>8.5</v>
      </c>
      <c r="R32" s="38" t="str">
        <f t="shared" si="1"/>
        <v>A</v>
      </c>
      <c r="S32" s="39" t="str">
        <f t="shared" si="2"/>
        <v>Giỏi</v>
      </c>
      <c r="T32" s="40" t="str">
        <f t="shared" si="4"/>
        <v/>
      </c>
      <c r="U32" s="41" t="s">
        <v>2068</v>
      </c>
      <c r="V32" s="3"/>
      <c r="W32" s="28"/>
      <c r="X32" s="79" t="str">
        <f t="shared" si="3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1854</v>
      </c>
      <c r="D33" s="31" t="s">
        <v>418</v>
      </c>
      <c r="E33" s="32" t="s">
        <v>620</v>
      </c>
      <c r="F33" s="33" t="s">
        <v>1195</v>
      </c>
      <c r="G33" s="30" t="s">
        <v>80</v>
      </c>
      <c r="H33" s="34" t="s">
        <v>28</v>
      </c>
      <c r="I33" s="34">
        <v>8</v>
      </c>
      <c r="J33" s="34">
        <v>9</v>
      </c>
      <c r="K33" s="34" t="s">
        <v>28</v>
      </c>
      <c r="L33" s="42"/>
      <c r="M33" s="42"/>
      <c r="N33" s="42"/>
      <c r="O33" s="107"/>
      <c r="P33" s="36">
        <v>7</v>
      </c>
      <c r="Q33" s="37">
        <f t="shared" si="0"/>
        <v>7.4</v>
      </c>
      <c r="R33" s="38" t="str">
        <f t="shared" si="1"/>
        <v>B</v>
      </c>
      <c r="S33" s="39" t="str">
        <f t="shared" si="2"/>
        <v>Khá</v>
      </c>
      <c r="T33" s="40" t="str">
        <f t="shared" si="4"/>
        <v/>
      </c>
      <c r="U33" s="41" t="s">
        <v>2068</v>
      </c>
      <c r="V33" s="3"/>
      <c r="W33" s="28"/>
      <c r="X33" s="79" t="str">
        <f t="shared" si="3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1855</v>
      </c>
      <c r="D34" s="31" t="s">
        <v>1856</v>
      </c>
      <c r="E34" s="32" t="s">
        <v>1323</v>
      </c>
      <c r="F34" s="33" t="s">
        <v>1087</v>
      </c>
      <c r="G34" s="30" t="s">
        <v>272</v>
      </c>
      <c r="H34" s="34" t="s">
        <v>28</v>
      </c>
      <c r="I34" s="34">
        <v>9</v>
      </c>
      <c r="J34" s="34">
        <v>9</v>
      </c>
      <c r="K34" s="34" t="s">
        <v>28</v>
      </c>
      <c r="L34" s="42"/>
      <c r="M34" s="42"/>
      <c r="N34" s="42"/>
      <c r="O34" s="107"/>
      <c r="P34" s="36">
        <v>4</v>
      </c>
      <c r="Q34" s="37">
        <f t="shared" si="0"/>
        <v>5.5</v>
      </c>
      <c r="R34" s="38" t="str">
        <f t="shared" si="1"/>
        <v>C</v>
      </c>
      <c r="S34" s="39" t="str">
        <f t="shared" si="2"/>
        <v>Trung bình</v>
      </c>
      <c r="T34" s="40" t="str">
        <f t="shared" si="4"/>
        <v/>
      </c>
      <c r="U34" s="41" t="s">
        <v>2068</v>
      </c>
      <c r="V34" s="3"/>
      <c r="W34" s="28"/>
      <c r="X34" s="79" t="str">
        <f t="shared" si="3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1857</v>
      </c>
      <c r="D35" s="31" t="s">
        <v>1858</v>
      </c>
      <c r="E35" s="32" t="s">
        <v>1859</v>
      </c>
      <c r="F35" s="33" t="s">
        <v>1860</v>
      </c>
      <c r="G35" s="30" t="s">
        <v>276</v>
      </c>
      <c r="H35" s="34" t="s">
        <v>28</v>
      </c>
      <c r="I35" s="34">
        <v>8.5</v>
      </c>
      <c r="J35" s="34">
        <v>9.5</v>
      </c>
      <c r="K35" s="34" t="s">
        <v>28</v>
      </c>
      <c r="L35" s="42"/>
      <c r="M35" s="42"/>
      <c r="N35" s="42"/>
      <c r="O35" s="107"/>
      <c r="P35" s="36">
        <v>9.5</v>
      </c>
      <c r="Q35" s="37">
        <f t="shared" si="0"/>
        <v>9.3000000000000007</v>
      </c>
      <c r="R35" s="38" t="str">
        <f t="shared" si="1"/>
        <v>A+</v>
      </c>
      <c r="S35" s="39" t="str">
        <f t="shared" si="2"/>
        <v>Giỏi</v>
      </c>
      <c r="T35" s="40" t="str">
        <f t="shared" si="4"/>
        <v/>
      </c>
      <c r="U35" s="41" t="s">
        <v>2068</v>
      </c>
      <c r="V35" s="3"/>
      <c r="W35" s="28"/>
      <c r="X35" s="79" t="str">
        <f t="shared" si="3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1861</v>
      </c>
      <c r="D36" s="31" t="s">
        <v>1862</v>
      </c>
      <c r="E36" s="32" t="s">
        <v>179</v>
      </c>
      <c r="F36" s="33" t="s">
        <v>1863</v>
      </c>
      <c r="G36" s="30" t="s">
        <v>272</v>
      </c>
      <c r="H36" s="34" t="s">
        <v>28</v>
      </c>
      <c r="I36" s="34">
        <v>9.5</v>
      </c>
      <c r="J36" s="34">
        <v>9.5</v>
      </c>
      <c r="K36" s="34" t="s">
        <v>28</v>
      </c>
      <c r="L36" s="42"/>
      <c r="M36" s="42"/>
      <c r="N36" s="42"/>
      <c r="O36" s="107"/>
      <c r="P36" s="36">
        <v>6</v>
      </c>
      <c r="Q36" s="37">
        <f t="shared" si="0"/>
        <v>7.1</v>
      </c>
      <c r="R36" s="38" t="str">
        <f t="shared" si="1"/>
        <v>B</v>
      </c>
      <c r="S36" s="39" t="str">
        <f t="shared" si="2"/>
        <v>Khá</v>
      </c>
      <c r="T36" s="40" t="str">
        <f t="shared" si="4"/>
        <v/>
      </c>
      <c r="U36" s="41" t="s">
        <v>2068</v>
      </c>
      <c r="V36" s="3"/>
      <c r="W36" s="28"/>
      <c r="X36" s="79" t="str">
        <f t="shared" si="3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1864</v>
      </c>
      <c r="D37" s="31" t="s">
        <v>1120</v>
      </c>
      <c r="E37" s="32" t="s">
        <v>1865</v>
      </c>
      <c r="F37" s="33" t="s">
        <v>859</v>
      </c>
      <c r="G37" s="30" t="s">
        <v>105</v>
      </c>
      <c r="H37" s="34" t="s">
        <v>28</v>
      </c>
      <c r="I37" s="34">
        <v>9</v>
      </c>
      <c r="J37" s="34">
        <v>9.5</v>
      </c>
      <c r="K37" s="34" t="s">
        <v>28</v>
      </c>
      <c r="L37" s="42"/>
      <c r="M37" s="42"/>
      <c r="N37" s="42"/>
      <c r="O37" s="107"/>
      <c r="P37" s="36">
        <v>7</v>
      </c>
      <c r="Q37" s="37">
        <f t="shared" si="0"/>
        <v>7.7</v>
      </c>
      <c r="R37" s="38" t="str">
        <f t="shared" si="1"/>
        <v>B</v>
      </c>
      <c r="S37" s="39" t="str">
        <f t="shared" si="2"/>
        <v>Khá</v>
      </c>
      <c r="T37" s="40" t="str">
        <f t="shared" si="4"/>
        <v/>
      </c>
      <c r="U37" s="41" t="s">
        <v>2068</v>
      </c>
      <c r="V37" s="3"/>
      <c r="W37" s="28"/>
      <c r="X37" s="79" t="str">
        <f t="shared" si="3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1866</v>
      </c>
      <c r="D38" s="31" t="s">
        <v>409</v>
      </c>
      <c r="E38" s="32" t="s">
        <v>194</v>
      </c>
      <c r="F38" s="33" t="s">
        <v>602</v>
      </c>
      <c r="G38" s="30" t="s">
        <v>287</v>
      </c>
      <c r="H38" s="34" t="s">
        <v>28</v>
      </c>
      <c r="I38" s="34">
        <v>8.5</v>
      </c>
      <c r="J38" s="34">
        <v>9</v>
      </c>
      <c r="K38" s="34" t="s">
        <v>28</v>
      </c>
      <c r="L38" s="42"/>
      <c r="M38" s="42"/>
      <c r="N38" s="42"/>
      <c r="O38" s="107"/>
      <c r="P38" s="36">
        <v>2.5</v>
      </c>
      <c r="Q38" s="37">
        <f t="shared" si="0"/>
        <v>4.4000000000000004</v>
      </c>
      <c r="R38" s="38" t="str">
        <f t="shared" si="1"/>
        <v>D</v>
      </c>
      <c r="S38" s="39" t="str">
        <f t="shared" si="2"/>
        <v>Trung bình yếu</v>
      </c>
      <c r="T38" s="40" t="str">
        <f t="shared" si="4"/>
        <v/>
      </c>
      <c r="U38" s="41" t="s">
        <v>2068</v>
      </c>
      <c r="V38" s="3"/>
      <c r="W38" s="28"/>
      <c r="X38" s="79" t="str">
        <f t="shared" si="3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1867</v>
      </c>
      <c r="D39" s="31" t="s">
        <v>228</v>
      </c>
      <c r="E39" s="32" t="s">
        <v>194</v>
      </c>
      <c r="F39" s="33" t="s">
        <v>440</v>
      </c>
      <c r="G39" s="30" t="s">
        <v>113</v>
      </c>
      <c r="H39" s="34" t="s">
        <v>28</v>
      </c>
      <c r="I39" s="34">
        <v>10</v>
      </c>
      <c r="J39" s="34">
        <v>10</v>
      </c>
      <c r="K39" s="34" t="s">
        <v>28</v>
      </c>
      <c r="L39" s="42"/>
      <c r="M39" s="42"/>
      <c r="N39" s="42"/>
      <c r="O39" s="107"/>
      <c r="P39" s="36">
        <v>9</v>
      </c>
      <c r="Q39" s="37">
        <f t="shared" si="0"/>
        <v>9.3000000000000007</v>
      </c>
      <c r="R39" s="38" t="str">
        <f t="shared" si="1"/>
        <v>A+</v>
      </c>
      <c r="S39" s="39" t="str">
        <f t="shared" si="2"/>
        <v>Giỏi</v>
      </c>
      <c r="T39" s="40" t="str">
        <f t="shared" si="4"/>
        <v/>
      </c>
      <c r="U39" s="41" t="s">
        <v>2068</v>
      </c>
      <c r="V39" s="3"/>
      <c r="W39" s="28"/>
      <c r="X39" s="79" t="str">
        <f t="shared" si="3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1868</v>
      </c>
      <c r="D40" s="31" t="s">
        <v>166</v>
      </c>
      <c r="E40" s="32" t="s">
        <v>1869</v>
      </c>
      <c r="F40" s="33" t="s">
        <v>1435</v>
      </c>
      <c r="G40" s="30" t="s">
        <v>80</v>
      </c>
      <c r="H40" s="34" t="s">
        <v>28</v>
      </c>
      <c r="I40" s="34">
        <v>8</v>
      </c>
      <c r="J40" s="34">
        <v>9</v>
      </c>
      <c r="K40" s="34" t="s">
        <v>28</v>
      </c>
      <c r="L40" s="42"/>
      <c r="M40" s="42"/>
      <c r="N40" s="42"/>
      <c r="O40" s="107"/>
      <c r="P40" s="36">
        <v>7.5</v>
      </c>
      <c r="Q40" s="37">
        <f t="shared" si="0"/>
        <v>7.8</v>
      </c>
      <c r="R40" s="38" t="str">
        <f t="shared" si="1"/>
        <v>B</v>
      </c>
      <c r="S40" s="39" t="str">
        <f t="shared" si="2"/>
        <v>Khá</v>
      </c>
      <c r="T40" s="40" t="str">
        <f t="shared" si="4"/>
        <v/>
      </c>
      <c r="U40" s="41" t="s">
        <v>2068</v>
      </c>
      <c r="V40" s="3"/>
      <c r="W40" s="28"/>
      <c r="X40" s="79" t="str">
        <f t="shared" si="3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1870</v>
      </c>
      <c r="D41" s="31" t="s">
        <v>1871</v>
      </c>
      <c r="E41" s="32" t="s">
        <v>198</v>
      </c>
      <c r="F41" s="33" t="s">
        <v>1611</v>
      </c>
      <c r="G41" s="30" t="s">
        <v>287</v>
      </c>
      <c r="H41" s="34" t="s">
        <v>28</v>
      </c>
      <c r="I41" s="34">
        <v>8.5</v>
      </c>
      <c r="J41" s="34">
        <v>9</v>
      </c>
      <c r="K41" s="34" t="s">
        <v>28</v>
      </c>
      <c r="L41" s="42"/>
      <c r="M41" s="42"/>
      <c r="N41" s="42"/>
      <c r="O41" s="107"/>
      <c r="P41" s="36">
        <v>5</v>
      </c>
      <c r="Q41" s="37">
        <f t="shared" si="0"/>
        <v>6.1</v>
      </c>
      <c r="R41" s="38" t="str">
        <f t="shared" si="1"/>
        <v>C</v>
      </c>
      <c r="S41" s="39" t="str">
        <f t="shared" si="2"/>
        <v>Trung bình</v>
      </c>
      <c r="T41" s="40" t="str">
        <f t="shared" si="4"/>
        <v/>
      </c>
      <c r="U41" s="41" t="s">
        <v>2068</v>
      </c>
      <c r="V41" s="3"/>
      <c r="W41" s="28"/>
      <c r="X41" s="79" t="str">
        <f t="shared" si="3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1872</v>
      </c>
      <c r="D42" s="31" t="s">
        <v>57</v>
      </c>
      <c r="E42" s="32" t="s">
        <v>198</v>
      </c>
      <c r="F42" s="33" t="s">
        <v>1021</v>
      </c>
      <c r="G42" s="30" t="s">
        <v>262</v>
      </c>
      <c r="H42" s="34" t="s">
        <v>28</v>
      </c>
      <c r="I42" s="34">
        <v>6</v>
      </c>
      <c r="J42" s="34">
        <v>7</v>
      </c>
      <c r="K42" s="34" t="s">
        <v>28</v>
      </c>
      <c r="L42" s="42"/>
      <c r="M42" s="42"/>
      <c r="N42" s="42"/>
      <c r="O42" s="107"/>
      <c r="P42" s="36">
        <v>2</v>
      </c>
      <c r="Q42" s="37">
        <f t="shared" ref="Q42:Q73" si="5">ROUND(SUMPRODUCT(H42:P42,$H$9:$P$9)/100,1)</f>
        <v>3.3</v>
      </c>
      <c r="R42" s="38" t="str">
        <f t="shared" ref="R42:R77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9" t="str">
        <f t="shared" ref="S42:S77" si="7">IF($Q42&lt;4,"Kém",IF(AND($Q42&gt;=4,$Q42&lt;=5.4),"Trung bình yếu",IF(AND($Q42&gt;=5.5,$Q42&lt;=6.9),"Trung bình",IF(AND($Q42&gt;=7,$Q42&lt;=8.4),"Khá",IF(AND($Q42&gt;=8.5,$Q42&lt;=10),"Giỏi","")))))</f>
        <v>Kém</v>
      </c>
      <c r="T42" s="40" t="str">
        <f t="shared" si="4"/>
        <v/>
      </c>
      <c r="U42" s="41" t="s">
        <v>2068</v>
      </c>
      <c r="V42" s="3"/>
      <c r="W42" s="28"/>
      <c r="X42" s="79" t="str">
        <f t="shared" ref="X42:X77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1873</v>
      </c>
      <c r="D43" s="31" t="s">
        <v>1874</v>
      </c>
      <c r="E43" s="32" t="s">
        <v>198</v>
      </c>
      <c r="F43" s="33" t="s">
        <v>1863</v>
      </c>
      <c r="G43" s="30" t="s">
        <v>262</v>
      </c>
      <c r="H43" s="34" t="s">
        <v>28</v>
      </c>
      <c r="I43" s="34">
        <v>8.5</v>
      </c>
      <c r="J43" s="34">
        <v>9</v>
      </c>
      <c r="K43" s="34" t="s">
        <v>28</v>
      </c>
      <c r="L43" s="42"/>
      <c r="M43" s="42"/>
      <c r="N43" s="42"/>
      <c r="O43" s="107"/>
      <c r="P43" s="36">
        <v>7</v>
      </c>
      <c r="Q43" s="37">
        <f t="shared" si="5"/>
        <v>7.5</v>
      </c>
      <c r="R43" s="38" t="str">
        <f t="shared" si="6"/>
        <v>B</v>
      </c>
      <c r="S43" s="39" t="str">
        <f t="shared" si="7"/>
        <v>Khá</v>
      </c>
      <c r="T43" s="40" t="str">
        <f t="shared" si="4"/>
        <v/>
      </c>
      <c r="U43" s="41" t="s">
        <v>2068</v>
      </c>
      <c r="V43" s="3"/>
      <c r="W43" s="28"/>
      <c r="X43" s="79" t="str">
        <f t="shared" si="8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1875</v>
      </c>
      <c r="D44" s="31" t="s">
        <v>1876</v>
      </c>
      <c r="E44" s="32" t="s">
        <v>456</v>
      </c>
      <c r="F44" s="33" t="s">
        <v>930</v>
      </c>
      <c r="G44" s="30" t="s">
        <v>272</v>
      </c>
      <c r="H44" s="34" t="s">
        <v>28</v>
      </c>
      <c r="I44" s="34">
        <v>9</v>
      </c>
      <c r="J44" s="34">
        <v>9</v>
      </c>
      <c r="K44" s="34" t="s">
        <v>28</v>
      </c>
      <c r="L44" s="42"/>
      <c r="M44" s="42"/>
      <c r="N44" s="42"/>
      <c r="O44" s="107"/>
      <c r="P44" s="36">
        <v>10</v>
      </c>
      <c r="Q44" s="37">
        <f t="shared" si="5"/>
        <v>9.6999999999999993</v>
      </c>
      <c r="R44" s="38" t="str">
        <f t="shared" si="6"/>
        <v>A+</v>
      </c>
      <c r="S44" s="39" t="str">
        <f t="shared" si="7"/>
        <v>Giỏi</v>
      </c>
      <c r="T44" s="40" t="str">
        <f t="shared" si="4"/>
        <v/>
      </c>
      <c r="U44" s="41" t="s">
        <v>1807</v>
      </c>
      <c r="V44" s="3"/>
      <c r="W44" s="28"/>
      <c r="X44" s="79" t="str">
        <f t="shared" si="8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1877</v>
      </c>
      <c r="D45" s="31" t="s">
        <v>1878</v>
      </c>
      <c r="E45" s="32" t="s">
        <v>209</v>
      </c>
      <c r="F45" s="33" t="s">
        <v>377</v>
      </c>
      <c r="G45" s="30" t="s">
        <v>90</v>
      </c>
      <c r="H45" s="34" t="s">
        <v>28</v>
      </c>
      <c r="I45" s="34">
        <v>6</v>
      </c>
      <c r="J45" s="34">
        <v>7</v>
      </c>
      <c r="K45" s="34" t="s">
        <v>28</v>
      </c>
      <c r="L45" s="42"/>
      <c r="M45" s="42"/>
      <c r="N45" s="42"/>
      <c r="O45" s="107"/>
      <c r="P45" s="36">
        <v>3.5</v>
      </c>
      <c r="Q45" s="37">
        <f t="shared" si="5"/>
        <v>4.4000000000000004</v>
      </c>
      <c r="R45" s="38" t="str">
        <f t="shared" si="6"/>
        <v>D</v>
      </c>
      <c r="S45" s="39" t="str">
        <f t="shared" si="7"/>
        <v>Trung bình yếu</v>
      </c>
      <c r="T45" s="40" t="str">
        <f t="shared" si="4"/>
        <v/>
      </c>
      <c r="U45" s="41" t="s">
        <v>1807</v>
      </c>
      <c r="V45" s="3"/>
      <c r="W45" s="28"/>
      <c r="X45" s="79" t="str">
        <f t="shared" si="8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1879</v>
      </c>
      <c r="D46" s="31" t="s">
        <v>309</v>
      </c>
      <c r="E46" s="32" t="s">
        <v>209</v>
      </c>
      <c r="F46" s="33" t="s">
        <v>1240</v>
      </c>
      <c r="G46" s="30" t="s">
        <v>80</v>
      </c>
      <c r="H46" s="34" t="s">
        <v>28</v>
      </c>
      <c r="I46" s="34">
        <v>8</v>
      </c>
      <c r="J46" s="34">
        <v>8</v>
      </c>
      <c r="K46" s="34" t="s">
        <v>28</v>
      </c>
      <c r="L46" s="42"/>
      <c r="M46" s="42"/>
      <c r="N46" s="42"/>
      <c r="O46" s="107"/>
      <c r="P46" s="36">
        <v>3</v>
      </c>
      <c r="Q46" s="37">
        <f t="shared" si="5"/>
        <v>4.5</v>
      </c>
      <c r="R46" s="38" t="str">
        <f t="shared" si="6"/>
        <v>D</v>
      </c>
      <c r="S46" s="39" t="str">
        <f t="shared" si="7"/>
        <v>Trung bình yếu</v>
      </c>
      <c r="T46" s="40" t="str">
        <f t="shared" ref="T46:T72" si="9">+IF(OR($H46=0,$I46=0,$J46=0,$K46=0),"Không đủ ĐKDT","")</f>
        <v/>
      </c>
      <c r="U46" s="41" t="s">
        <v>1807</v>
      </c>
      <c r="V46" s="3"/>
      <c r="W46" s="28"/>
      <c r="X46" s="79" t="str">
        <f t="shared" si="8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1880</v>
      </c>
      <c r="D47" s="31" t="s">
        <v>1881</v>
      </c>
      <c r="E47" s="32" t="s">
        <v>1037</v>
      </c>
      <c r="F47" s="33" t="s">
        <v>1649</v>
      </c>
      <c r="G47" s="30" t="s">
        <v>272</v>
      </c>
      <c r="H47" s="34" t="s">
        <v>28</v>
      </c>
      <c r="I47" s="34">
        <v>8</v>
      </c>
      <c r="J47" s="34">
        <v>8</v>
      </c>
      <c r="K47" s="34" t="s">
        <v>28</v>
      </c>
      <c r="L47" s="42"/>
      <c r="M47" s="42"/>
      <c r="N47" s="42"/>
      <c r="O47" s="107"/>
      <c r="P47" s="36">
        <v>3</v>
      </c>
      <c r="Q47" s="37">
        <f t="shared" si="5"/>
        <v>4.5</v>
      </c>
      <c r="R47" s="38" t="str">
        <f t="shared" si="6"/>
        <v>D</v>
      </c>
      <c r="S47" s="39" t="str">
        <f t="shared" si="7"/>
        <v>Trung bình yếu</v>
      </c>
      <c r="T47" s="40" t="str">
        <f t="shared" si="9"/>
        <v/>
      </c>
      <c r="U47" s="41" t="s">
        <v>1807</v>
      </c>
      <c r="V47" s="3"/>
      <c r="W47" s="28"/>
      <c r="X47" s="79" t="str">
        <f t="shared" si="8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1882</v>
      </c>
      <c r="D48" s="31" t="s">
        <v>137</v>
      </c>
      <c r="E48" s="32" t="s">
        <v>217</v>
      </c>
      <c r="F48" s="33" t="s">
        <v>1300</v>
      </c>
      <c r="G48" s="30" t="s">
        <v>153</v>
      </c>
      <c r="H48" s="34" t="s">
        <v>28</v>
      </c>
      <c r="I48" s="34">
        <v>9</v>
      </c>
      <c r="J48" s="34">
        <v>9.5</v>
      </c>
      <c r="K48" s="34" t="s">
        <v>28</v>
      </c>
      <c r="L48" s="42"/>
      <c r="M48" s="42"/>
      <c r="N48" s="42"/>
      <c r="O48" s="107"/>
      <c r="P48" s="36">
        <v>3.5</v>
      </c>
      <c r="Q48" s="37">
        <f t="shared" si="5"/>
        <v>5.2</v>
      </c>
      <c r="R48" s="38" t="str">
        <f t="shared" si="6"/>
        <v>D+</v>
      </c>
      <c r="S48" s="39" t="str">
        <f t="shared" si="7"/>
        <v>Trung bình yếu</v>
      </c>
      <c r="T48" s="40" t="str">
        <f t="shared" si="9"/>
        <v/>
      </c>
      <c r="U48" s="41" t="s">
        <v>1807</v>
      </c>
      <c r="V48" s="3"/>
      <c r="W48" s="28"/>
      <c r="X48" s="79" t="str">
        <f t="shared" si="8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1883</v>
      </c>
      <c r="D49" s="31" t="s">
        <v>1884</v>
      </c>
      <c r="E49" s="32" t="s">
        <v>872</v>
      </c>
      <c r="F49" s="33" t="s">
        <v>879</v>
      </c>
      <c r="G49" s="30" t="s">
        <v>55</v>
      </c>
      <c r="H49" s="34" t="s">
        <v>28</v>
      </c>
      <c r="I49" s="34">
        <v>0</v>
      </c>
      <c r="J49" s="34">
        <v>0</v>
      </c>
      <c r="K49" s="34" t="s">
        <v>28</v>
      </c>
      <c r="L49" s="42"/>
      <c r="M49" s="42"/>
      <c r="N49" s="42"/>
      <c r="O49" s="107"/>
      <c r="P49" s="36" t="s">
        <v>2326</v>
      </c>
      <c r="Q49" s="37">
        <f t="shared" si="5"/>
        <v>0</v>
      </c>
      <c r="R49" s="38" t="str">
        <f t="shared" si="6"/>
        <v>F</v>
      </c>
      <c r="S49" s="39" t="str">
        <f t="shared" si="7"/>
        <v>Kém</v>
      </c>
      <c r="T49" s="40" t="str">
        <f t="shared" si="9"/>
        <v>Không đủ ĐKDT</v>
      </c>
      <c r="U49" s="41" t="s">
        <v>1807</v>
      </c>
      <c r="V49" s="3"/>
      <c r="W49" s="28"/>
      <c r="X49" s="79" t="str">
        <f t="shared" si="8"/>
        <v>Học lại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1885</v>
      </c>
      <c r="D50" s="31" t="s">
        <v>1886</v>
      </c>
      <c r="E50" s="32" t="s">
        <v>1887</v>
      </c>
      <c r="F50" s="33" t="s">
        <v>120</v>
      </c>
      <c r="G50" s="30" t="s">
        <v>80</v>
      </c>
      <c r="H50" s="34" t="s">
        <v>28</v>
      </c>
      <c r="I50" s="34">
        <v>7.5</v>
      </c>
      <c r="J50" s="34">
        <v>8.5</v>
      </c>
      <c r="K50" s="34" t="s">
        <v>28</v>
      </c>
      <c r="L50" s="42"/>
      <c r="M50" s="42"/>
      <c r="N50" s="42"/>
      <c r="O50" s="107"/>
      <c r="P50" s="36">
        <v>2</v>
      </c>
      <c r="Q50" s="37">
        <f t="shared" si="5"/>
        <v>3.8</v>
      </c>
      <c r="R50" s="38" t="str">
        <f t="shared" si="6"/>
        <v>F</v>
      </c>
      <c r="S50" s="39" t="str">
        <f t="shared" si="7"/>
        <v>Kém</v>
      </c>
      <c r="T50" s="40" t="str">
        <f t="shared" si="9"/>
        <v/>
      </c>
      <c r="U50" s="41" t="s">
        <v>1807</v>
      </c>
      <c r="V50" s="3"/>
      <c r="W50" s="28"/>
      <c r="X50" s="79" t="str">
        <f t="shared" si="8"/>
        <v>Học lại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1888</v>
      </c>
      <c r="D51" s="31" t="s">
        <v>1889</v>
      </c>
      <c r="E51" s="32" t="s">
        <v>1887</v>
      </c>
      <c r="F51" s="33" t="s">
        <v>1642</v>
      </c>
      <c r="G51" s="30" t="s">
        <v>72</v>
      </c>
      <c r="H51" s="34" t="s">
        <v>28</v>
      </c>
      <c r="I51" s="34">
        <v>7</v>
      </c>
      <c r="J51" s="34">
        <v>8</v>
      </c>
      <c r="K51" s="34" t="s">
        <v>28</v>
      </c>
      <c r="L51" s="42"/>
      <c r="M51" s="42"/>
      <c r="N51" s="42"/>
      <c r="O51" s="107"/>
      <c r="P51" s="36">
        <v>2.5</v>
      </c>
      <c r="Q51" s="37">
        <f t="shared" si="5"/>
        <v>4</v>
      </c>
      <c r="R51" s="38" t="str">
        <f t="shared" si="6"/>
        <v>D</v>
      </c>
      <c r="S51" s="39" t="str">
        <f t="shared" si="7"/>
        <v>Trung bình yếu</v>
      </c>
      <c r="T51" s="40" t="str">
        <f t="shared" si="9"/>
        <v/>
      </c>
      <c r="U51" s="41" t="s">
        <v>1807</v>
      </c>
      <c r="V51" s="3"/>
      <c r="W51" s="28"/>
      <c r="X51" s="79" t="str">
        <f t="shared" si="8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1890</v>
      </c>
      <c r="D52" s="31" t="s">
        <v>126</v>
      </c>
      <c r="E52" s="32" t="s">
        <v>1887</v>
      </c>
      <c r="F52" s="33" t="s">
        <v>1891</v>
      </c>
      <c r="G52" s="30" t="s">
        <v>90</v>
      </c>
      <c r="H52" s="34" t="s">
        <v>28</v>
      </c>
      <c r="I52" s="34">
        <v>9</v>
      </c>
      <c r="J52" s="34">
        <v>9</v>
      </c>
      <c r="K52" s="34" t="s">
        <v>28</v>
      </c>
      <c r="L52" s="42"/>
      <c r="M52" s="42"/>
      <c r="N52" s="42"/>
      <c r="O52" s="107"/>
      <c r="P52" s="36">
        <v>3</v>
      </c>
      <c r="Q52" s="37">
        <f t="shared" si="5"/>
        <v>4.8</v>
      </c>
      <c r="R52" s="38" t="str">
        <f t="shared" si="6"/>
        <v>D</v>
      </c>
      <c r="S52" s="39" t="str">
        <f t="shared" si="7"/>
        <v>Trung bình yếu</v>
      </c>
      <c r="T52" s="40" t="str">
        <f t="shared" si="9"/>
        <v/>
      </c>
      <c r="U52" s="41" t="s">
        <v>1807</v>
      </c>
      <c r="V52" s="3"/>
      <c r="W52" s="28"/>
      <c r="X52" s="79" t="str">
        <f t="shared" si="8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1892</v>
      </c>
      <c r="D53" s="31" t="s">
        <v>1893</v>
      </c>
      <c r="E53" s="32" t="s">
        <v>232</v>
      </c>
      <c r="F53" s="33" t="s">
        <v>164</v>
      </c>
      <c r="G53" s="30" t="s">
        <v>80</v>
      </c>
      <c r="H53" s="34" t="s">
        <v>28</v>
      </c>
      <c r="I53" s="34">
        <v>8</v>
      </c>
      <c r="J53" s="34">
        <v>9</v>
      </c>
      <c r="K53" s="34" t="s">
        <v>28</v>
      </c>
      <c r="L53" s="42"/>
      <c r="M53" s="42"/>
      <c r="N53" s="42"/>
      <c r="O53" s="107"/>
      <c r="P53" s="36">
        <v>6.5</v>
      </c>
      <c r="Q53" s="37">
        <f t="shared" si="5"/>
        <v>7.1</v>
      </c>
      <c r="R53" s="38" t="str">
        <f t="shared" si="6"/>
        <v>B</v>
      </c>
      <c r="S53" s="39" t="str">
        <f t="shared" si="7"/>
        <v>Khá</v>
      </c>
      <c r="T53" s="40" t="str">
        <f t="shared" si="9"/>
        <v/>
      </c>
      <c r="U53" s="41" t="s">
        <v>1807</v>
      </c>
      <c r="V53" s="3"/>
      <c r="W53" s="28"/>
      <c r="X53" s="79" t="str">
        <f t="shared" si="8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1894</v>
      </c>
      <c r="D54" s="31" t="s">
        <v>1745</v>
      </c>
      <c r="E54" s="32" t="s">
        <v>232</v>
      </c>
      <c r="F54" s="33" t="s">
        <v>713</v>
      </c>
      <c r="G54" s="30" t="s">
        <v>59</v>
      </c>
      <c r="H54" s="34" t="s">
        <v>28</v>
      </c>
      <c r="I54" s="34">
        <v>7</v>
      </c>
      <c r="J54" s="34">
        <v>8</v>
      </c>
      <c r="K54" s="34" t="s">
        <v>28</v>
      </c>
      <c r="L54" s="42"/>
      <c r="M54" s="42"/>
      <c r="N54" s="42"/>
      <c r="O54" s="107"/>
      <c r="P54" s="36">
        <v>0.5</v>
      </c>
      <c r="Q54" s="37">
        <f t="shared" si="5"/>
        <v>2.6</v>
      </c>
      <c r="R54" s="38" t="str">
        <f t="shared" si="6"/>
        <v>F</v>
      </c>
      <c r="S54" s="39" t="str">
        <f t="shared" si="7"/>
        <v>Kém</v>
      </c>
      <c r="T54" s="40" t="str">
        <f t="shared" si="9"/>
        <v/>
      </c>
      <c r="U54" s="41" t="s">
        <v>1807</v>
      </c>
      <c r="V54" s="3"/>
      <c r="W54" s="28"/>
      <c r="X54" s="79" t="str">
        <f t="shared" si="8"/>
        <v>Học lại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1895</v>
      </c>
      <c r="D55" s="31" t="s">
        <v>260</v>
      </c>
      <c r="E55" s="32" t="s">
        <v>232</v>
      </c>
      <c r="F55" s="33" t="s">
        <v>1152</v>
      </c>
      <c r="G55" s="30" t="s">
        <v>153</v>
      </c>
      <c r="H55" s="34" t="s">
        <v>28</v>
      </c>
      <c r="I55" s="34">
        <v>8.5</v>
      </c>
      <c r="J55" s="34">
        <v>9</v>
      </c>
      <c r="K55" s="34" t="s">
        <v>28</v>
      </c>
      <c r="L55" s="42"/>
      <c r="M55" s="42"/>
      <c r="N55" s="42"/>
      <c r="O55" s="107"/>
      <c r="P55" s="36">
        <v>2</v>
      </c>
      <c r="Q55" s="37">
        <f t="shared" si="5"/>
        <v>4</v>
      </c>
      <c r="R55" s="38" t="str">
        <f t="shared" si="6"/>
        <v>D</v>
      </c>
      <c r="S55" s="39" t="str">
        <f t="shared" si="7"/>
        <v>Trung bình yếu</v>
      </c>
      <c r="T55" s="40" t="str">
        <f t="shared" si="9"/>
        <v/>
      </c>
      <c r="U55" s="41" t="s">
        <v>1807</v>
      </c>
      <c r="V55" s="3"/>
      <c r="W55" s="28"/>
      <c r="X55" s="79" t="str">
        <f t="shared" si="8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1896</v>
      </c>
      <c r="D56" s="31" t="s">
        <v>1897</v>
      </c>
      <c r="E56" s="32" t="s">
        <v>232</v>
      </c>
      <c r="F56" s="33" t="s">
        <v>930</v>
      </c>
      <c r="G56" s="30" t="s">
        <v>287</v>
      </c>
      <c r="H56" s="34" t="s">
        <v>28</v>
      </c>
      <c r="I56" s="34">
        <v>7.5</v>
      </c>
      <c r="J56" s="34">
        <v>8</v>
      </c>
      <c r="K56" s="34" t="s">
        <v>28</v>
      </c>
      <c r="L56" s="42"/>
      <c r="M56" s="42"/>
      <c r="N56" s="42"/>
      <c r="O56" s="107"/>
      <c r="P56" s="36">
        <v>4</v>
      </c>
      <c r="Q56" s="37">
        <f t="shared" si="5"/>
        <v>5.0999999999999996</v>
      </c>
      <c r="R56" s="38" t="str">
        <f t="shared" si="6"/>
        <v>D+</v>
      </c>
      <c r="S56" s="39" t="str">
        <f t="shared" si="7"/>
        <v>Trung bình yếu</v>
      </c>
      <c r="T56" s="40" t="str">
        <f t="shared" si="9"/>
        <v/>
      </c>
      <c r="U56" s="41" t="s">
        <v>1807</v>
      </c>
      <c r="V56" s="3"/>
      <c r="W56" s="28"/>
      <c r="X56" s="79" t="str">
        <f t="shared" si="8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1898</v>
      </c>
      <c r="D57" s="31" t="s">
        <v>1899</v>
      </c>
      <c r="E57" s="32" t="s">
        <v>251</v>
      </c>
      <c r="F57" s="33" t="s">
        <v>1374</v>
      </c>
      <c r="G57" s="30" t="s">
        <v>105</v>
      </c>
      <c r="H57" s="34" t="s">
        <v>28</v>
      </c>
      <c r="I57" s="34">
        <v>6.5</v>
      </c>
      <c r="J57" s="34">
        <v>7</v>
      </c>
      <c r="K57" s="34" t="s">
        <v>28</v>
      </c>
      <c r="L57" s="42"/>
      <c r="M57" s="42"/>
      <c r="N57" s="42"/>
      <c r="O57" s="107"/>
      <c r="P57" s="36">
        <v>6</v>
      </c>
      <c r="Q57" s="37">
        <f t="shared" si="5"/>
        <v>6.2</v>
      </c>
      <c r="R57" s="38" t="str">
        <f t="shared" si="6"/>
        <v>C</v>
      </c>
      <c r="S57" s="39" t="str">
        <f t="shared" si="7"/>
        <v>Trung bình</v>
      </c>
      <c r="T57" s="40" t="str">
        <f t="shared" si="9"/>
        <v/>
      </c>
      <c r="U57" s="41" t="s">
        <v>1807</v>
      </c>
      <c r="V57" s="3"/>
      <c r="W57" s="28"/>
      <c r="X57" s="79" t="str">
        <f t="shared" si="8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1900</v>
      </c>
      <c r="D58" s="31" t="s">
        <v>242</v>
      </c>
      <c r="E58" s="32" t="s">
        <v>251</v>
      </c>
      <c r="F58" s="33" t="s">
        <v>1195</v>
      </c>
      <c r="G58" s="30" t="s">
        <v>287</v>
      </c>
      <c r="H58" s="34" t="s">
        <v>28</v>
      </c>
      <c r="I58" s="34">
        <v>9</v>
      </c>
      <c r="J58" s="34">
        <v>9</v>
      </c>
      <c r="K58" s="34" t="s">
        <v>28</v>
      </c>
      <c r="L58" s="42"/>
      <c r="M58" s="42"/>
      <c r="N58" s="42"/>
      <c r="O58" s="107"/>
      <c r="P58" s="36">
        <v>5.5</v>
      </c>
      <c r="Q58" s="37">
        <f t="shared" si="5"/>
        <v>6.6</v>
      </c>
      <c r="R58" s="38" t="str">
        <f t="shared" si="6"/>
        <v>C+</v>
      </c>
      <c r="S58" s="39" t="str">
        <f t="shared" si="7"/>
        <v>Trung bình</v>
      </c>
      <c r="T58" s="40" t="str">
        <f t="shared" si="9"/>
        <v/>
      </c>
      <c r="U58" s="41" t="s">
        <v>1807</v>
      </c>
      <c r="V58" s="3"/>
      <c r="W58" s="28"/>
      <c r="X58" s="79" t="str">
        <f t="shared" si="8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1901</v>
      </c>
      <c r="D59" s="31" t="s">
        <v>1902</v>
      </c>
      <c r="E59" s="32" t="s">
        <v>494</v>
      </c>
      <c r="F59" s="33" t="s">
        <v>280</v>
      </c>
      <c r="G59" s="30" t="s">
        <v>272</v>
      </c>
      <c r="H59" s="34" t="s">
        <v>28</v>
      </c>
      <c r="I59" s="34">
        <v>8.5</v>
      </c>
      <c r="J59" s="34">
        <v>9</v>
      </c>
      <c r="K59" s="34" t="s">
        <v>28</v>
      </c>
      <c r="L59" s="42"/>
      <c r="M59" s="42"/>
      <c r="N59" s="42"/>
      <c r="O59" s="107"/>
      <c r="P59" s="36">
        <v>4.5</v>
      </c>
      <c r="Q59" s="37">
        <f t="shared" si="5"/>
        <v>5.8</v>
      </c>
      <c r="R59" s="38" t="str">
        <f t="shared" si="6"/>
        <v>C</v>
      </c>
      <c r="S59" s="39" t="str">
        <f t="shared" si="7"/>
        <v>Trung bình</v>
      </c>
      <c r="T59" s="40" t="str">
        <f t="shared" si="9"/>
        <v/>
      </c>
      <c r="U59" s="41" t="s">
        <v>1807</v>
      </c>
      <c r="V59" s="3"/>
      <c r="W59" s="28"/>
      <c r="X59" s="79" t="str">
        <f t="shared" si="8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1903</v>
      </c>
      <c r="D60" s="31" t="s">
        <v>891</v>
      </c>
      <c r="E60" s="32" t="s">
        <v>494</v>
      </c>
      <c r="F60" s="33" t="s">
        <v>1904</v>
      </c>
      <c r="G60" s="30" t="s">
        <v>569</v>
      </c>
      <c r="H60" s="34" t="s">
        <v>28</v>
      </c>
      <c r="I60" s="34">
        <v>7</v>
      </c>
      <c r="J60" s="34">
        <v>8</v>
      </c>
      <c r="K60" s="34" t="s">
        <v>28</v>
      </c>
      <c r="L60" s="42"/>
      <c r="M60" s="42"/>
      <c r="N60" s="42"/>
      <c r="O60" s="107"/>
      <c r="P60" s="36">
        <v>4</v>
      </c>
      <c r="Q60" s="37">
        <f t="shared" si="5"/>
        <v>5</v>
      </c>
      <c r="R60" s="38" t="str">
        <f t="shared" si="6"/>
        <v>D+</v>
      </c>
      <c r="S60" s="39" t="str">
        <f t="shared" si="7"/>
        <v>Trung bình yếu</v>
      </c>
      <c r="T60" s="40" t="str">
        <f t="shared" si="9"/>
        <v/>
      </c>
      <c r="U60" s="41" t="s">
        <v>1807</v>
      </c>
      <c r="V60" s="3"/>
      <c r="W60" s="28"/>
      <c r="X60" s="79" t="str">
        <f t="shared" si="8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1905</v>
      </c>
      <c r="D61" s="31" t="s">
        <v>1426</v>
      </c>
      <c r="E61" s="32" t="s">
        <v>494</v>
      </c>
      <c r="F61" s="33" t="s">
        <v>1335</v>
      </c>
      <c r="G61" s="30" t="s">
        <v>80</v>
      </c>
      <c r="H61" s="34" t="s">
        <v>28</v>
      </c>
      <c r="I61" s="34">
        <v>8.5</v>
      </c>
      <c r="J61" s="34">
        <v>9</v>
      </c>
      <c r="K61" s="34" t="s">
        <v>28</v>
      </c>
      <c r="L61" s="42"/>
      <c r="M61" s="42"/>
      <c r="N61" s="42"/>
      <c r="O61" s="107"/>
      <c r="P61" s="36">
        <v>1</v>
      </c>
      <c r="Q61" s="37">
        <f t="shared" si="5"/>
        <v>3.3</v>
      </c>
      <c r="R61" s="38" t="str">
        <f t="shared" si="6"/>
        <v>F</v>
      </c>
      <c r="S61" s="39" t="str">
        <f t="shared" si="7"/>
        <v>Kém</v>
      </c>
      <c r="T61" s="40" t="str">
        <f t="shared" si="9"/>
        <v/>
      </c>
      <c r="U61" s="41" t="s">
        <v>1807</v>
      </c>
      <c r="V61" s="3"/>
      <c r="W61" s="28"/>
      <c r="X61" s="79" t="str">
        <f t="shared" si="8"/>
        <v>Học lại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1906</v>
      </c>
      <c r="D62" s="31" t="s">
        <v>163</v>
      </c>
      <c r="E62" s="32" t="s">
        <v>1477</v>
      </c>
      <c r="F62" s="33" t="s">
        <v>1907</v>
      </c>
      <c r="G62" s="30" t="s">
        <v>90</v>
      </c>
      <c r="H62" s="34" t="s">
        <v>28</v>
      </c>
      <c r="I62" s="34">
        <v>7</v>
      </c>
      <c r="J62" s="34">
        <v>7</v>
      </c>
      <c r="K62" s="34" t="s">
        <v>28</v>
      </c>
      <c r="L62" s="42"/>
      <c r="M62" s="42"/>
      <c r="N62" s="42"/>
      <c r="O62" s="107"/>
      <c r="P62" s="36">
        <v>9.5</v>
      </c>
      <c r="Q62" s="37">
        <f t="shared" si="5"/>
        <v>8.8000000000000007</v>
      </c>
      <c r="R62" s="38" t="str">
        <f t="shared" si="6"/>
        <v>A</v>
      </c>
      <c r="S62" s="39" t="str">
        <f t="shared" si="7"/>
        <v>Giỏi</v>
      </c>
      <c r="T62" s="40" t="str">
        <f t="shared" si="9"/>
        <v/>
      </c>
      <c r="U62" s="41" t="s">
        <v>1807</v>
      </c>
      <c r="V62" s="3"/>
      <c r="W62" s="28"/>
      <c r="X62" s="79" t="str">
        <f t="shared" si="8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1908</v>
      </c>
      <c r="D63" s="31" t="s">
        <v>137</v>
      </c>
      <c r="E63" s="32" t="s">
        <v>1770</v>
      </c>
      <c r="F63" s="33" t="s">
        <v>1909</v>
      </c>
      <c r="G63" s="30" t="s">
        <v>113</v>
      </c>
      <c r="H63" s="34" t="s">
        <v>28</v>
      </c>
      <c r="I63" s="34">
        <v>0</v>
      </c>
      <c r="J63" s="34">
        <v>0</v>
      </c>
      <c r="K63" s="34" t="s">
        <v>28</v>
      </c>
      <c r="L63" s="42"/>
      <c r="M63" s="42"/>
      <c r="N63" s="42"/>
      <c r="O63" s="107"/>
      <c r="P63" s="36" t="s">
        <v>2326</v>
      </c>
      <c r="Q63" s="37">
        <f t="shared" si="5"/>
        <v>0</v>
      </c>
      <c r="R63" s="38" t="str">
        <f t="shared" si="6"/>
        <v>F</v>
      </c>
      <c r="S63" s="39" t="str">
        <f t="shared" si="7"/>
        <v>Kém</v>
      </c>
      <c r="T63" s="40" t="str">
        <f t="shared" si="9"/>
        <v>Không đủ ĐKDT</v>
      </c>
      <c r="U63" s="41" t="s">
        <v>1807</v>
      </c>
      <c r="V63" s="3"/>
      <c r="W63" s="28"/>
      <c r="X63" s="79" t="str">
        <f t="shared" si="8"/>
        <v>Học lại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1910</v>
      </c>
      <c r="D64" s="31" t="s">
        <v>306</v>
      </c>
      <c r="E64" s="32" t="s">
        <v>1911</v>
      </c>
      <c r="F64" s="33" t="s">
        <v>1563</v>
      </c>
      <c r="G64" s="30" t="s">
        <v>153</v>
      </c>
      <c r="H64" s="34" t="s">
        <v>28</v>
      </c>
      <c r="I64" s="34">
        <v>8.5</v>
      </c>
      <c r="J64" s="34">
        <v>9</v>
      </c>
      <c r="K64" s="34" t="s">
        <v>28</v>
      </c>
      <c r="L64" s="42"/>
      <c r="M64" s="42"/>
      <c r="N64" s="42"/>
      <c r="O64" s="107"/>
      <c r="P64" s="36">
        <v>4.5</v>
      </c>
      <c r="Q64" s="37">
        <f t="shared" si="5"/>
        <v>5.8</v>
      </c>
      <c r="R64" s="38" t="str">
        <f t="shared" si="6"/>
        <v>C</v>
      </c>
      <c r="S64" s="39" t="str">
        <f t="shared" si="7"/>
        <v>Trung bình</v>
      </c>
      <c r="T64" s="40" t="str">
        <f t="shared" si="9"/>
        <v/>
      </c>
      <c r="U64" s="41" t="s">
        <v>1807</v>
      </c>
      <c r="V64" s="3"/>
      <c r="W64" s="28"/>
      <c r="X64" s="79" t="str">
        <f t="shared" si="8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1912</v>
      </c>
      <c r="D65" s="31" t="s">
        <v>558</v>
      </c>
      <c r="E65" s="32" t="s">
        <v>1913</v>
      </c>
      <c r="F65" s="33" t="s">
        <v>382</v>
      </c>
      <c r="G65" s="30" t="s">
        <v>276</v>
      </c>
      <c r="H65" s="34" t="s">
        <v>28</v>
      </c>
      <c r="I65" s="34">
        <v>7</v>
      </c>
      <c r="J65" s="34">
        <v>7</v>
      </c>
      <c r="K65" s="34" t="s">
        <v>28</v>
      </c>
      <c r="L65" s="42"/>
      <c r="M65" s="42"/>
      <c r="N65" s="42"/>
      <c r="O65" s="107"/>
      <c r="P65" s="36">
        <v>6</v>
      </c>
      <c r="Q65" s="37">
        <f t="shared" si="5"/>
        <v>6.3</v>
      </c>
      <c r="R65" s="38" t="str">
        <f t="shared" si="6"/>
        <v>C</v>
      </c>
      <c r="S65" s="39" t="str">
        <f t="shared" si="7"/>
        <v>Trung bình</v>
      </c>
      <c r="T65" s="40" t="str">
        <f t="shared" si="9"/>
        <v/>
      </c>
      <c r="U65" s="41" t="s">
        <v>1807</v>
      </c>
      <c r="V65" s="3"/>
      <c r="W65" s="28"/>
      <c r="X65" s="79" t="str">
        <f t="shared" si="8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1914</v>
      </c>
      <c r="D66" s="31" t="s">
        <v>1915</v>
      </c>
      <c r="E66" s="32" t="s">
        <v>1913</v>
      </c>
      <c r="F66" s="33" t="s">
        <v>1916</v>
      </c>
      <c r="G66" s="30" t="s">
        <v>272</v>
      </c>
      <c r="H66" s="34" t="s">
        <v>28</v>
      </c>
      <c r="I66" s="34">
        <v>8.5</v>
      </c>
      <c r="J66" s="34">
        <v>9</v>
      </c>
      <c r="K66" s="34" t="s">
        <v>28</v>
      </c>
      <c r="L66" s="42"/>
      <c r="M66" s="42"/>
      <c r="N66" s="42"/>
      <c r="O66" s="107"/>
      <c r="P66" s="36">
        <v>5</v>
      </c>
      <c r="Q66" s="37">
        <f t="shared" si="5"/>
        <v>6.1</v>
      </c>
      <c r="R66" s="38" t="str">
        <f t="shared" si="6"/>
        <v>C</v>
      </c>
      <c r="S66" s="39" t="str">
        <f t="shared" si="7"/>
        <v>Trung bình</v>
      </c>
      <c r="T66" s="40" t="str">
        <f t="shared" si="9"/>
        <v/>
      </c>
      <c r="U66" s="41" t="s">
        <v>1807</v>
      </c>
      <c r="V66" s="3"/>
      <c r="W66" s="28"/>
      <c r="X66" s="79" t="str">
        <f t="shared" si="8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1917</v>
      </c>
      <c r="D67" s="31" t="s">
        <v>1918</v>
      </c>
      <c r="E67" s="32" t="s">
        <v>290</v>
      </c>
      <c r="F67" s="33" t="s">
        <v>768</v>
      </c>
      <c r="G67" s="30" t="s">
        <v>90</v>
      </c>
      <c r="H67" s="34" t="s">
        <v>28</v>
      </c>
      <c r="I67" s="34">
        <v>8</v>
      </c>
      <c r="J67" s="34">
        <v>8</v>
      </c>
      <c r="K67" s="34" t="s">
        <v>28</v>
      </c>
      <c r="L67" s="42"/>
      <c r="M67" s="42"/>
      <c r="N67" s="42"/>
      <c r="O67" s="107"/>
      <c r="P67" s="36">
        <v>6</v>
      </c>
      <c r="Q67" s="37">
        <f t="shared" si="5"/>
        <v>6.6</v>
      </c>
      <c r="R67" s="38" t="str">
        <f t="shared" si="6"/>
        <v>C+</v>
      </c>
      <c r="S67" s="39" t="str">
        <f t="shared" si="7"/>
        <v>Trung bình</v>
      </c>
      <c r="T67" s="40" t="str">
        <f t="shared" si="9"/>
        <v/>
      </c>
      <c r="U67" s="41" t="s">
        <v>1807</v>
      </c>
      <c r="V67" s="3"/>
      <c r="W67" s="28"/>
      <c r="X67" s="79" t="str">
        <f t="shared" si="8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1919</v>
      </c>
      <c r="D68" s="31" t="s">
        <v>832</v>
      </c>
      <c r="E68" s="32" t="s">
        <v>1614</v>
      </c>
      <c r="F68" s="33" t="s">
        <v>1920</v>
      </c>
      <c r="G68" s="30" t="s">
        <v>272</v>
      </c>
      <c r="H68" s="34" t="s">
        <v>28</v>
      </c>
      <c r="I68" s="34">
        <v>7</v>
      </c>
      <c r="J68" s="34">
        <v>8</v>
      </c>
      <c r="K68" s="34" t="s">
        <v>28</v>
      </c>
      <c r="L68" s="42"/>
      <c r="M68" s="42"/>
      <c r="N68" s="42"/>
      <c r="O68" s="107"/>
      <c r="P68" s="36">
        <v>7</v>
      </c>
      <c r="Q68" s="37">
        <f t="shared" si="5"/>
        <v>7.1</v>
      </c>
      <c r="R68" s="38" t="str">
        <f t="shared" si="6"/>
        <v>B</v>
      </c>
      <c r="S68" s="39" t="str">
        <f t="shared" si="7"/>
        <v>Khá</v>
      </c>
      <c r="T68" s="40" t="str">
        <f t="shared" si="9"/>
        <v/>
      </c>
      <c r="U68" s="41" t="s">
        <v>1807</v>
      </c>
      <c r="V68" s="3"/>
      <c r="W68" s="28"/>
      <c r="X68" s="79" t="str">
        <f t="shared" si="8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1921</v>
      </c>
      <c r="D69" s="31" t="s">
        <v>1922</v>
      </c>
      <c r="E69" s="32" t="s">
        <v>297</v>
      </c>
      <c r="F69" s="33" t="s">
        <v>1700</v>
      </c>
      <c r="G69" s="30" t="s">
        <v>569</v>
      </c>
      <c r="H69" s="34" t="s">
        <v>28</v>
      </c>
      <c r="I69" s="34">
        <v>9</v>
      </c>
      <c r="J69" s="34">
        <v>9</v>
      </c>
      <c r="K69" s="34" t="s">
        <v>28</v>
      </c>
      <c r="L69" s="42"/>
      <c r="M69" s="42"/>
      <c r="N69" s="42"/>
      <c r="O69" s="107"/>
      <c r="P69" s="36">
        <v>1</v>
      </c>
      <c r="Q69" s="37">
        <f t="shared" si="5"/>
        <v>3.4</v>
      </c>
      <c r="R69" s="38" t="str">
        <f t="shared" si="6"/>
        <v>F</v>
      </c>
      <c r="S69" s="39" t="str">
        <f t="shared" si="7"/>
        <v>Kém</v>
      </c>
      <c r="T69" s="40" t="str">
        <f t="shared" si="9"/>
        <v/>
      </c>
      <c r="U69" s="41" t="s">
        <v>1807</v>
      </c>
      <c r="V69" s="3"/>
      <c r="W69" s="28"/>
      <c r="X69" s="79" t="str">
        <f t="shared" si="8"/>
        <v>Học lại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1923</v>
      </c>
      <c r="D70" s="31" t="s">
        <v>1751</v>
      </c>
      <c r="E70" s="32" t="s">
        <v>722</v>
      </c>
      <c r="F70" s="33" t="s">
        <v>1435</v>
      </c>
      <c r="G70" s="30" t="s">
        <v>287</v>
      </c>
      <c r="H70" s="34" t="s">
        <v>28</v>
      </c>
      <c r="I70" s="34">
        <v>7</v>
      </c>
      <c r="J70" s="34">
        <v>8</v>
      </c>
      <c r="K70" s="34" t="s">
        <v>28</v>
      </c>
      <c r="L70" s="42"/>
      <c r="M70" s="42"/>
      <c r="N70" s="42"/>
      <c r="O70" s="107"/>
      <c r="P70" s="36">
        <v>3</v>
      </c>
      <c r="Q70" s="37">
        <f t="shared" si="5"/>
        <v>4.3</v>
      </c>
      <c r="R70" s="38" t="str">
        <f t="shared" si="6"/>
        <v>D</v>
      </c>
      <c r="S70" s="39" t="str">
        <f t="shared" si="7"/>
        <v>Trung bình yếu</v>
      </c>
      <c r="T70" s="40" t="str">
        <f t="shared" si="9"/>
        <v/>
      </c>
      <c r="U70" s="41" t="s">
        <v>1807</v>
      </c>
      <c r="V70" s="3"/>
      <c r="W70" s="28"/>
      <c r="X70" s="79" t="str">
        <f t="shared" si="8"/>
        <v>Đạt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1924</v>
      </c>
      <c r="D71" s="31" t="s">
        <v>878</v>
      </c>
      <c r="E71" s="32" t="s">
        <v>512</v>
      </c>
      <c r="F71" s="33" t="s">
        <v>459</v>
      </c>
      <c r="G71" s="30" t="s">
        <v>569</v>
      </c>
      <c r="H71" s="34" t="s">
        <v>28</v>
      </c>
      <c r="I71" s="34">
        <v>8.5</v>
      </c>
      <c r="J71" s="34">
        <v>9</v>
      </c>
      <c r="K71" s="34" t="s">
        <v>28</v>
      </c>
      <c r="L71" s="42"/>
      <c r="M71" s="42"/>
      <c r="N71" s="42"/>
      <c r="O71" s="107"/>
      <c r="P71" s="36">
        <v>5</v>
      </c>
      <c r="Q71" s="37">
        <f t="shared" si="5"/>
        <v>6.1</v>
      </c>
      <c r="R71" s="38" t="str">
        <f t="shared" si="6"/>
        <v>C</v>
      </c>
      <c r="S71" s="39" t="str">
        <f t="shared" si="7"/>
        <v>Trung bình</v>
      </c>
      <c r="T71" s="40" t="str">
        <f t="shared" si="9"/>
        <v/>
      </c>
      <c r="U71" s="41" t="s">
        <v>1807</v>
      </c>
      <c r="V71" s="3"/>
      <c r="W71" s="28"/>
      <c r="X71" s="79" t="str">
        <f t="shared" si="8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1925</v>
      </c>
      <c r="D72" s="31" t="s">
        <v>260</v>
      </c>
      <c r="E72" s="32" t="s">
        <v>512</v>
      </c>
      <c r="F72" s="33" t="s">
        <v>371</v>
      </c>
      <c r="G72" s="30" t="s">
        <v>67</v>
      </c>
      <c r="H72" s="34" t="s">
        <v>28</v>
      </c>
      <c r="I72" s="34">
        <v>8.5</v>
      </c>
      <c r="J72" s="34">
        <v>9.5</v>
      </c>
      <c r="K72" s="34" t="s">
        <v>28</v>
      </c>
      <c r="L72" s="42"/>
      <c r="M72" s="42"/>
      <c r="N72" s="42"/>
      <c r="O72" s="107"/>
      <c r="P72" s="36">
        <v>4</v>
      </c>
      <c r="Q72" s="37">
        <f t="shared" si="5"/>
        <v>5.5</v>
      </c>
      <c r="R72" s="38" t="str">
        <f t="shared" si="6"/>
        <v>C</v>
      </c>
      <c r="S72" s="39" t="str">
        <f t="shared" si="7"/>
        <v>Trung bình</v>
      </c>
      <c r="T72" s="40" t="str">
        <f t="shared" si="9"/>
        <v/>
      </c>
      <c r="U72" s="41" t="s">
        <v>1807</v>
      </c>
      <c r="V72" s="3"/>
      <c r="W72" s="28"/>
      <c r="X72" s="79" t="str">
        <f t="shared" si="8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1926</v>
      </c>
      <c r="D73" s="31" t="s">
        <v>1927</v>
      </c>
      <c r="E73" s="32" t="s">
        <v>521</v>
      </c>
      <c r="F73" s="33" t="s">
        <v>503</v>
      </c>
      <c r="G73" s="30" t="s">
        <v>90</v>
      </c>
      <c r="H73" s="34" t="s">
        <v>28</v>
      </c>
      <c r="I73" s="34">
        <v>8.5</v>
      </c>
      <c r="J73" s="34">
        <v>9</v>
      </c>
      <c r="K73" s="34" t="s">
        <v>28</v>
      </c>
      <c r="L73" s="42"/>
      <c r="M73" s="42"/>
      <c r="N73" s="42"/>
      <c r="O73" s="107"/>
      <c r="P73" s="36" t="s">
        <v>2324</v>
      </c>
      <c r="Q73" s="37">
        <f t="shared" si="5"/>
        <v>2.6</v>
      </c>
      <c r="R73" s="38" t="str">
        <f t="shared" si="6"/>
        <v>F</v>
      </c>
      <c r="S73" s="39" t="str">
        <f t="shared" si="7"/>
        <v>Kém</v>
      </c>
      <c r="T73" s="40" t="s">
        <v>2325</v>
      </c>
      <c r="U73" s="41" t="s">
        <v>1807</v>
      </c>
      <c r="V73" s="3"/>
      <c r="W73" s="28"/>
      <c r="X73" s="79" t="str">
        <f t="shared" si="8"/>
        <v>Học lại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1928</v>
      </c>
      <c r="D74" s="31" t="s">
        <v>1929</v>
      </c>
      <c r="E74" s="32" t="s">
        <v>1930</v>
      </c>
      <c r="F74" s="33" t="s">
        <v>1931</v>
      </c>
      <c r="G74" s="30" t="s">
        <v>153</v>
      </c>
      <c r="H74" s="34" t="s">
        <v>28</v>
      </c>
      <c r="I74" s="34">
        <v>9</v>
      </c>
      <c r="J74" s="34">
        <v>9.5</v>
      </c>
      <c r="K74" s="34" t="s">
        <v>28</v>
      </c>
      <c r="L74" s="42"/>
      <c r="M74" s="42"/>
      <c r="N74" s="42"/>
      <c r="O74" s="107"/>
      <c r="P74" s="36">
        <v>7</v>
      </c>
      <c r="Q74" s="37">
        <f t="shared" ref="Q74:Q77" si="10">ROUND(SUMPRODUCT(H74:P74,$H$9:$P$9)/100,1)</f>
        <v>7.7</v>
      </c>
      <c r="R74" s="38" t="str">
        <f t="shared" si="6"/>
        <v>B</v>
      </c>
      <c r="S74" s="39" t="str">
        <f t="shared" si="7"/>
        <v>Khá</v>
      </c>
      <c r="T74" s="40" t="str">
        <f>+IF(OR($H74=0,$I74=0,$J74=0,$K74=0),"Không đủ ĐKDT","")</f>
        <v/>
      </c>
      <c r="U74" s="41" t="s">
        <v>1807</v>
      </c>
      <c r="V74" s="3"/>
      <c r="W74" s="28"/>
      <c r="X74" s="79" t="str">
        <f t="shared" si="8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1932</v>
      </c>
      <c r="D75" s="31" t="s">
        <v>1933</v>
      </c>
      <c r="E75" s="32" t="s">
        <v>1511</v>
      </c>
      <c r="F75" s="33" t="s">
        <v>97</v>
      </c>
      <c r="G75" s="30" t="s">
        <v>272</v>
      </c>
      <c r="H75" s="34" t="s">
        <v>28</v>
      </c>
      <c r="I75" s="34">
        <v>9</v>
      </c>
      <c r="J75" s="34">
        <v>9</v>
      </c>
      <c r="K75" s="34" t="s">
        <v>28</v>
      </c>
      <c r="L75" s="42"/>
      <c r="M75" s="42"/>
      <c r="N75" s="42"/>
      <c r="O75" s="107"/>
      <c r="P75" s="36">
        <v>1</v>
      </c>
      <c r="Q75" s="37">
        <f t="shared" si="10"/>
        <v>3.4</v>
      </c>
      <c r="R75" s="38" t="str">
        <f t="shared" si="6"/>
        <v>F</v>
      </c>
      <c r="S75" s="39" t="str">
        <f t="shared" si="7"/>
        <v>Kém</v>
      </c>
      <c r="T75" s="40" t="str">
        <f>+IF(OR($H75=0,$I75=0,$J75=0,$K75=0),"Không đủ ĐKDT","")</f>
        <v/>
      </c>
      <c r="U75" s="41" t="s">
        <v>1807</v>
      </c>
      <c r="V75" s="3"/>
      <c r="W75" s="28"/>
      <c r="X75" s="79" t="str">
        <f t="shared" si="8"/>
        <v>Học lại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1934</v>
      </c>
      <c r="D76" s="31" t="s">
        <v>1935</v>
      </c>
      <c r="E76" s="32" t="s">
        <v>310</v>
      </c>
      <c r="F76" s="33" t="s">
        <v>1936</v>
      </c>
      <c r="G76" s="30" t="s">
        <v>262</v>
      </c>
      <c r="H76" s="34" t="s">
        <v>28</v>
      </c>
      <c r="I76" s="34">
        <v>0</v>
      </c>
      <c r="J76" s="34">
        <v>0</v>
      </c>
      <c r="K76" s="34" t="s">
        <v>28</v>
      </c>
      <c r="L76" s="42"/>
      <c r="M76" s="42"/>
      <c r="N76" s="42"/>
      <c r="O76" s="107"/>
      <c r="P76" s="36" t="s">
        <v>2326</v>
      </c>
      <c r="Q76" s="37">
        <f t="shared" si="10"/>
        <v>0</v>
      </c>
      <c r="R76" s="38" t="str">
        <f t="shared" si="6"/>
        <v>F</v>
      </c>
      <c r="S76" s="39" t="str">
        <f t="shared" si="7"/>
        <v>Kém</v>
      </c>
      <c r="T76" s="40" t="str">
        <f>+IF(OR($H76=0,$I76=0,$J76=0,$K76=0),"Không đủ ĐKDT","")</f>
        <v>Không đủ ĐKDT</v>
      </c>
      <c r="U76" s="41" t="s">
        <v>1807</v>
      </c>
      <c r="V76" s="3"/>
      <c r="W76" s="28"/>
      <c r="X76" s="79" t="str">
        <f t="shared" si="8"/>
        <v>Học lại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1937</v>
      </c>
      <c r="D77" s="31" t="s">
        <v>137</v>
      </c>
      <c r="E77" s="32" t="s">
        <v>532</v>
      </c>
      <c r="F77" s="33" t="s">
        <v>1246</v>
      </c>
      <c r="G77" s="30" t="s">
        <v>90</v>
      </c>
      <c r="H77" s="34" t="s">
        <v>28</v>
      </c>
      <c r="I77" s="34">
        <v>8.5</v>
      </c>
      <c r="J77" s="34">
        <v>9</v>
      </c>
      <c r="K77" s="34" t="s">
        <v>28</v>
      </c>
      <c r="L77" s="42"/>
      <c r="M77" s="42"/>
      <c r="N77" s="42"/>
      <c r="O77" s="107"/>
      <c r="P77" s="36">
        <v>5</v>
      </c>
      <c r="Q77" s="37">
        <f t="shared" si="10"/>
        <v>6.1</v>
      </c>
      <c r="R77" s="38" t="str">
        <f t="shared" si="6"/>
        <v>C</v>
      </c>
      <c r="S77" s="39" t="str">
        <f t="shared" si="7"/>
        <v>Trung bình</v>
      </c>
      <c r="T77" s="40" t="str">
        <f>+IF(OR($H77=0,$I77=0,$J77=0,$K77=0),"Không đủ ĐKDT","")</f>
        <v/>
      </c>
      <c r="U77" s="41" t="s">
        <v>1807</v>
      </c>
      <c r="V77" s="3"/>
      <c r="W77" s="28"/>
      <c r="X77" s="79" t="str">
        <f t="shared" si="8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9" customHeight="1">
      <c r="A78" s="2"/>
      <c r="B78" s="43"/>
      <c r="C78" s="44"/>
      <c r="D78" s="44"/>
      <c r="E78" s="45"/>
      <c r="F78" s="45"/>
      <c r="G78" s="45"/>
      <c r="H78" s="46"/>
      <c r="I78" s="47"/>
      <c r="J78" s="47"/>
      <c r="K78" s="48"/>
      <c r="L78" s="48"/>
      <c r="M78" s="48"/>
      <c r="N78" s="48"/>
      <c r="O78" s="108"/>
      <c r="P78" s="48"/>
      <c r="Q78" s="48"/>
      <c r="R78" s="48"/>
      <c r="S78" s="48"/>
      <c r="T78" s="48"/>
      <c r="U78" s="48"/>
      <c r="V78" s="3"/>
    </row>
    <row r="79" spans="1:39">
      <c r="A79" s="2"/>
      <c r="B79" s="160" t="s">
        <v>29</v>
      </c>
      <c r="C79" s="160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108"/>
      <c r="P79" s="48"/>
      <c r="Q79" s="48"/>
      <c r="R79" s="48"/>
      <c r="S79" s="48"/>
      <c r="T79" s="48"/>
      <c r="U79" s="48"/>
      <c r="V79" s="3"/>
    </row>
    <row r="80" spans="1:39" ht="16.5" customHeight="1">
      <c r="A80" s="2"/>
      <c r="B80" s="49" t="s">
        <v>30</v>
      </c>
      <c r="C80" s="49"/>
      <c r="D80" s="50">
        <f>+$AA$8</f>
        <v>68</v>
      </c>
      <c r="E80" s="51" t="s">
        <v>31</v>
      </c>
      <c r="F80" s="148" t="s">
        <v>32</v>
      </c>
      <c r="G80" s="148"/>
      <c r="H80" s="148"/>
      <c r="I80" s="148"/>
      <c r="J80" s="148"/>
      <c r="K80" s="148"/>
      <c r="L80" s="148"/>
      <c r="M80" s="148"/>
      <c r="N80" s="148"/>
      <c r="O80" s="148"/>
      <c r="P80" s="52">
        <f>$AA$8 -COUNTIF($T$9:$T$267,"Vắng") -COUNTIF($T$9:$T$267,"Vắng có phép") - COUNTIF($T$9:$T$267,"Đình chỉ thi") - COUNTIF($T$9:$T$267,"Không đủ ĐKDT")</f>
        <v>63</v>
      </c>
      <c r="Q80" s="52"/>
      <c r="R80" s="52"/>
      <c r="S80" s="53"/>
      <c r="T80" s="54" t="s">
        <v>31</v>
      </c>
      <c r="U80" s="53"/>
      <c r="V80" s="3"/>
    </row>
    <row r="81" spans="1:39" ht="16.5" customHeight="1">
      <c r="A81" s="2"/>
      <c r="B81" s="49" t="s">
        <v>33</v>
      </c>
      <c r="C81" s="49"/>
      <c r="D81" s="50">
        <f>+$AL$8</f>
        <v>54</v>
      </c>
      <c r="E81" s="51" t="s">
        <v>31</v>
      </c>
      <c r="F81" s="148" t="s">
        <v>34</v>
      </c>
      <c r="G81" s="148"/>
      <c r="H81" s="148"/>
      <c r="I81" s="148"/>
      <c r="J81" s="148"/>
      <c r="K81" s="148"/>
      <c r="L81" s="148"/>
      <c r="M81" s="148"/>
      <c r="N81" s="148"/>
      <c r="O81" s="148"/>
      <c r="P81" s="55">
        <f>COUNTIF($T$9:$T$143,"Vắng")</f>
        <v>2</v>
      </c>
      <c r="Q81" s="55"/>
      <c r="R81" s="55"/>
      <c r="S81" s="56"/>
      <c r="T81" s="54" t="s">
        <v>31</v>
      </c>
      <c r="U81" s="56"/>
      <c r="V81" s="3"/>
    </row>
    <row r="82" spans="1:39" ht="16.5" customHeight="1">
      <c r="A82" s="2"/>
      <c r="B82" s="49" t="s">
        <v>42</v>
      </c>
      <c r="C82" s="49"/>
      <c r="D82" s="65">
        <f>COUNTIF(X10:X77,"Học lại")</f>
        <v>14</v>
      </c>
      <c r="E82" s="51" t="s">
        <v>31</v>
      </c>
      <c r="F82" s="148" t="s">
        <v>43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2">
        <f>COUNTIF($T$9:$T$143,"Vắng có phép")</f>
        <v>0</v>
      </c>
      <c r="Q82" s="52"/>
      <c r="R82" s="52"/>
      <c r="S82" s="53"/>
      <c r="T82" s="54" t="s">
        <v>31</v>
      </c>
      <c r="U82" s="53"/>
      <c r="V82" s="3"/>
    </row>
    <row r="83" spans="1:39" ht="3" customHeight="1">
      <c r="A83" s="2"/>
      <c r="B83" s="43"/>
      <c r="C83" s="44"/>
      <c r="D83" s="44"/>
      <c r="E83" s="45"/>
      <c r="F83" s="45"/>
      <c r="G83" s="45"/>
      <c r="H83" s="46"/>
      <c r="I83" s="47"/>
      <c r="J83" s="47"/>
      <c r="K83" s="48"/>
      <c r="L83" s="48"/>
      <c r="M83" s="48"/>
      <c r="N83" s="48"/>
      <c r="O83" s="108"/>
      <c r="P83" s="48"/>
      <c r="Q83" s="48"/>
      <c r="R83" s="48"/>
      <c r="S83" s="48"/>
      <c r="T83" s="48"/>
      <c r="U83" s="48"/>
      <c r="V83" s="3"/>
    </row>
    <row r="84" spans="1:39" ht="15.75">
      <c r="B84" s="84" t="s">
        <v>44</v>
      </c>
      <c r="C84" s="84"/>
      <c r="D84" s="85">
        <f>COUNTIF(X10:X77,"Thi lại")</f>
        <v>0</v>
      </c>
      <c r="E84" s="86" t="s">
        <v>31</v>
      </c>
      <c r="F84" s="3"/>
      <c r="G84" s="3"/>
      <c r="H84" s="3"/>
      <c r="I84" s="3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3"/>
    </row>
    <row r="85" spans="1:39" ht="24.75" customHeight="1">
      <c r="B85" s="84"/>
      <c r="C85" s="84"/>
      <c r="D85" s="85"/>
      <c r="E85" s="86"/>
      <c r="F85" s="3"/>
      <c r="G85" s="3"/>
      <c r="H85" s="3"/>
      <c r="I85" s="3"/>
      <c r="J85" s="152" t="s">
        <v>45</v>
      </c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3"/>
    </row>
    <row r="86" spans="1:39" ht="15.75">
      <c r="A86" s="57"/>
      <c r="B86" s="146"/>
      <c r="C86" s="146"/>
      <c r="D86" s="146"/>
      <c r="E86" s="146"/>
      <c r="F86" s="146"/>
      <c r="G86" s="146"/>
      <c r="H86" s="146"/>
      <c r="I86" s="58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3"/>
    </row>
    <row r="87" spans="1:39" ht="4.5" customHeight="1">
      <c r="A87" s="2"/>
      <c r="B87" s="43"/>
      <c r="C87" s="59"/>
      <c r="D87" s="59"/>
      <c r="E87" s="60"/>
      <c r="F87" s="60"/>
      <c r="G87" s="60"/>
      <c r="H87" s="61"/>
      <c r="I87" s="62"/>
      <c r="J87" s="62"/>
      <c r="K87" s="3"/>
      <c r="L87" s="3"/>
      <c r="M87" s="3"/>
      <c r="N87" s="3"/>
      <c r="P87" s="3"/>
      <c r="Q87" s="3"/>
      <c r="R87" s="3"/>
      <c r="S87" s="3"/>
      <c r="T87" s="3"/>
      <c r="U87" s="3"/>
      <c r="V87" s="3"/>
    </row>
    <row r="88" spans="1:39" s="2" customFormat="1">
      <c r="B88" s="146"/>
      <c r="C88" s="146"/>
      <c r="D88" s="151"/>
      <c r="E88" s="151"/>
      <c r="F88" s="151"/>
      <c r="G88" s="151"/>
      <c r="H88" s="151"/>
      <c r="I88" s="62"/>
      <c r="J88" s="62"/>
      <c r="K88" s="48"/>
      <c r="L88" s="48"/>
      <c r="M88" s="48"/>
      <c r="N88" s="48"/>
      <c r="O88" s="108"/>
      <c r="P88" s="48"/>
      <c r="Q88" s="48"/>
      <c r="R88" s="48"/>
      <c r="S88" s="48"/>
      <c r="T88" s="48"/>
      <c r="U88" s="48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9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9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9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 ht="9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9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3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9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18" customHeight="1">
      <c r="A94" s="1"/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  <c r="U94" s="150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9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36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09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21.75" customHeight="1">
      <c r="A97" s="1"/>
      <c r="B97" s="146"/>
      <c r="C97" s="146"/>
      <c r="D97" s="146"/>
      <c r="E97" s="146"/>
      <c r="F97" s="146"/>
      <c r="G97" s="146"/>
      <c r="H97" s="146"/>
      <c r="I97" s="58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15.75">
      <c r="A98" s="1"/>
      <c r="B98" s="43"/>
      <c r="C98" s="59"/>
      <c r="D98" s="59"/>
      <c r="E98" s="60"/>
      <c r="F98" s="60"/>
      <c r="G98" s="60"/>
      <c r="H98" s="61"/>
      <c r="I98" s="62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1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>
      <c r="A99" s="1"/>
      <c r="B99" s="146"/>
      <c r="C99" s="146"/>
      <c r="D99" s="151"/>
      <c r="E99" s="151"/>
      <c r="F99" s="151"/>
      <c r="G99" s="151"/>
      <c r="H99" s="151"/>
      <c r="I99" s="62"/>
      <c r="J99" s="62"/>
      <c r="K99" s="48"/>
      <c r="L99" s="48"/>
      <c r="M99" s="48"/>
      <c r="N99" s="48"/>
      <c r="O99" s="108"/>
      <c r="P99" s="48"/>
      <c r="Q99" s="48"/>
      <c r="R99" s="48"/>
      <c r="S99" s="48"/>
      <c r="T99" s="48"/>
      <c r="U99" s="48"/>
      <c r="V99" s="1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09"/>
      <c r="P100" s="3"/>
      <c r="Q100" s="3"/>
      <c r="R100" s="3"/>
      <c r="S100" s="3"/>
      <c r="T100" s="3"/>
      <c r="U100" s="3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4" spans="1:39" ht="15.75">
      <c r="B104" s="149"/>
      <c r="C104" s="149"/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sortState ref="A10:AM77">
    <sortCondition ref="B10:B77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9:C79"/>
    <mergeCell ref="P7:P8"/>
    <mergeCell ref="Q7:Q9"/>
    <mergeCell ref="H7:H8"/>
    <mergeCell ref="I7:I8"/>
    <mergeCell ref="J7:J8"/>
    <mergeCell ref="K7:K8"/>
    <mergeCell ref="L7:L8"/>
    <mergeCell ref="M7:M8"/>
    <mergeCell ref="J98:U98"/>
    <mergeCell ref="F82:O82"/>
    <mergeCell ref="J84:U84"/>
    <mergeCell ref="J85:U85"/>
    <mergeCell ref="B86:H86"/>
    <mergeCell ref="J86:U86"/>
    <mergeCell ref="B88:C88"/>
    <mergeCell ref="D88:H88"/>
    <mergeCell ref="B94:C94"/>
    <mergeCell ref="D94:I94"/>
    <mergeCell ref="B97:H97"/>
    <mergeCell ref="J97:U97"/>
    <mergeCell ref="J94:U94"/>
    <mergeCell ref="B99:C99"/>
    <mergeCell ref="D99:H99"/>
    <mergeCell ref="B104:C104"/>
    <mergeCell ref="D104:I104"/>
    <mergeCell ref="J104:U104"/>
    <mergeCell ref="F81:O81"/>
    <mergeCell ref="O7:O8"/>
    <mergeCell ref="C7:C8"/>
    <mergeCell ref="D7:E8"/>
    <mergeCell ref="F80:O80"/>
  </mergeCells>
  <conditionalFormatting sqref="H10:N77 P10:P77">
    <cfRule type="cellIs" dxfId="31" priority="4" operator="greaterThan">
      <formula>10</formula>
    </cfRule>
  </conditionalFormatting>
  <conditionalFormatting sqref="O99:O1048576 O1:O97">
    <cfRule type="duplicateValues" dxfId="30" priority="3"/>
  </conditionalFormatting>
  <conditionalFormatting sqref="C1:C1048576">
    <cfRule type="duplicateValues" dxfId="29" priority="2"/>
  </conditionalFormatting>
  <conditionalFormatting sqref="O1">
    <cfRule type="duplicateValues" dxfId="28" priority="1"/>
  </conditionalFormatting>
  <dataValidations count="1">
    <dataValidation allowBlank="1" showInputMessage="1" showErrorMessage="1" errorTitle="Không xóa dữ liệu" error="Không xóa dữ liệu" prompt="Không xóa dữ liệu" sqref="D82 Y2:AM8 X10:X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6"/>
  <sheetViews>
    <sheetView workbookViewId="0">
      <pane ySplit="3" topLeftCell="A94" activePane="bottomLeft" state="frozen"/>
      <selection activeCell="A6" sqref="A6:XFD6"/>
      <selection pane="bottomLeft" activeCell="A87" sqref="A87:XFD107"/>
    </sheetView>
  </sheetViews>
  <sheetFormatPr defaultColWidth="9" defaultRowHeight="22.5"/>
  <cols>
    <col min="1" max="1" width="0.625" style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8" width="4.375" style="1" hidden="1" customWidth="1"/>
    <col min="9" max="9" width="5.375" style="1" customWidth="1"/>
    <col min="10" max="10" width="4.375" style="1" hidden="1" customWidth="1"/>
    <col min="11" max="11" width="5.375" style="1" customWidth="1"/>
    <col min="12" max="12" width="4.25" style="1" hidden="1" customWidth="1"/>
    <col min="13" max="13" width="4.625" style="1" hidden="1" customWidth="1"/>
    <col min="14" max="14" width="9" style="1" hidden="1" customWidth="1"/>
    <col min="15" max="15" width="21.375" style="125" hidden="1" customWidth="1"/>
    <col min="16" max="16" width="5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18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19"/>
      <c r="P4" s="177" t="s">
        <v>49</v>
      </c>
      <c r="Q4" s="177"/>
      <c r="R4" s="177"/>
      <c r="S4" s="177" t="s">
        <v>2192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2318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20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81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81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70</v>
      </c>
      <c r="AB8" s="68">
        <f>COUNTIF($T$9:$T$139,"Khiển trách")</f>
        <v>0</v>
      </c>
      <c r="AC8" s="68">
        <f>COUNTIF($T$9:$T$139,"Cảnh cáo")</f>
        <v>0</v>
      </c>
      <c r="AD8" s="68">
        <f>COUNTIF($T$9:$T$139,"Đình chỉ thi")</f>
        <v>2</v>
      </c>
      <c r="AE8" s="75">
        <f>+($AB$8+$AC$8+$AD$8)/$AA$8*100%</f>
        <v>2.8571428571428571E-2</v>
      </c>
      <c r="AF8" s="68">
        <f>SUM(COUNTIF($T$9:$T$137,"Vắng"),COUNTIF($T$9:$T$137,"Vắng có phép"))</f>
        <v>1</v>
      </c>
      <c r="AG8" s="76">
        <f>+$AF$8/$AA$8</f>
        <v>1.4285714285714285E-2</v>
      </c>
      <c r="AH8" s="77">
        <f>COUNTIF($X$9:$X$137,"Thi lại")</f>
        <v>0</v>
      </c>
      <c r="AI8" s="76">
        <f>+$AH$8/$AA$8</f>
        <v>0</v>
      </c>
      <c r="AJ8" s="77">
        <f>COUNTIF($X$9:$X$138,"Học lại")</f>
        <v>27</v>
      </c>
      <c r="AK8" s="76">
        <f>+$AJ$8/$AA$8</f>
        <v>0.38571428571428573</v>
      </c>
      <c r="AL8" s="68">
        <f>COUNTIF($X$10:$X$138,"Đạt")</f>
        <v>43</v>
      </c>
      <c r="AM8" s="75">
        <f>+$AL$8/$AA$8</f>
        <v>0.61428571428571432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21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1938</v>
      </c>
      <c r="D10" s="19" t="s">
        <v>1939</v>
      </c>
      <c r="E10" s="20" t="s">
        <v>53</v>
      </c>
      <c r="F10" s="21" t="s">
        <v>1529</v>
      </c>
      <c r="G10" s="18" t="s">
        <v>55</v>
      </c>
      <c r="H10" s="22" t="s">
        <v>28</v>
      </c>
      <c r="I10" s="22">
        <v>8.5</v>
      </c>
      <c r="J10" s="22" t="s">
        <v>28</v>
      </c>
      <c r="K10" s="22">
        <v>7</v>
      </c>
      <c r="L10" s="23"/>
      <c r="M10" s="23"/>
      <c r="N10" s="23"/>
      <c r="O10" s="122"/>
      <c r="P10" s="24">
        <v>0</v>
      </c>
      <c r="Q10" s="25">
        <f t="shared" ref="Q10:Q41" si="0">ROUND(SUMPRODUCT(H10:P10,$H$9:$P$9)/100,1)</f>
        <v>2.4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7" t="str">
        <f t="shared" ref="T10:T15" si="3">+IF(OR($H10=0,$I10=0,$J10=0,$K10=0),"Không đủ ĐKDT","")</f>
        <v/>
      </c>
      <c r="U10" s="27" t="s">
        <v>2069</v>
      </c>
      <c r="V10" s="3"/>
      <c r="W10" s="28"/>
      <c r="X10" s="79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1940</v>
      </c>
      <c r="D11" s="31" t="s">
        <v>1941</v>
      </c>
      <c r="E11" s="32" t="s">
        <v>53</v>
      </c>
      <c r="F11" s="33" t="s">
        <v>583</v>
      </c>
      <c r="G11" s="30" t="s">
        <v>59</v>
      </c>
      <c r="H11" s="34" t="s">
        <v>28</v>
      </c>
      <c r="I11" s="34">
        <v>9</v>
      </c>
      <c r="J11" s="34" t="s">
        <v>28</v>
      </c>
      <c r="K11" s="34">
        <v>9</v>
      </c>
      <c r="L11" s="35"/>
      <c r="M11" s="35"/>
      <c r="N11" s="35"/>
      <c r="O11" s="123"/>
      <c r="P11" s="36">
        <v>3.5</v>
      </c>
      <c r="Q11" s="37">
        <f t="shared" si="0"/>
        <v>5.2</v>
      </c>
      <c r="R11" s="38" t="str">
        <f t="shared" si="1"/>
        <v>D+</v>
      </c>
      <c r="S11" s="39" t="str">
        <f t="shared" si="2"/>
        <v>Trung bình yếu</v>
      </c>
      <c r="T11" s="40" t="str">
        <f t="shared" si="3"/>
        <v/>
      </c>
      <c r="U11" s="41" t="s">
        <v>2069</v>
      </c>
      <c r="V11" s="3"/>
      <c r="W11" s="28"/>
      <c r="X11" s="79" t="str">
        <f t="shared" si="4"/>
        <v>Đạt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1942</v>
      </c>
      <c r="D12" s="31" t="s">
        <v>655</v>
      </c>
      <c r="E12" s="32" t="s">
        <v>53</v>
      </c>
      <c r="F12" s="33" t="s">
        <v>583</v>
      </c>
      <c r="G12" s="30" t="s">
        <v>72</v>
      </c>
      <c r="H12" s="34" t="s">
        <v>28</v>
      </c>
      <c r="I12" s="34">
        <v>9</v>
      </c>
      <c r="J12" s="34" t="s">
        <v>28</v>
      </c>
      <c r="K12" s="34">
        <v>9</v>
      </c>
      <c r="L12" s="42"/>
      <c r="M12" s="42"/>
      <c r="N12" s="42"/>
      <c r="O12" s="123"/>
      <c r="P12" s="36">
        <v>4</v>
      </c>
      <c r="Q12" s="37">
        <f t="shared" si="0"/>
        <v>5.5</v>
      </c>
      <c r="R12" s="38" t="str">
        <f t="shared" si="1"/>
        <v>C</v>
      </c>
      <c r="S12" s="39" t="str">
        <f t="shared" si="2"/>
        <v>Trung bình</v>
      </c>
      <c r="T12" s="40" t="str">
        <f t="shared" si="3"/>
        <v/>
      </c>
      <c r="U12" s="41" t="s">
        <v>2069</v>
      </c>
      <c r="V12" s="3"/>
      <c r="W12" s="28"/>
      <c r="X12" s="79" t="str">
        <f t="shared" si="4"/>
        <v>Đạt</v>
      </c>
      <c r="Y12" s="80"/>
      <c r="Z12" s="80"/>
      <c r="AA12" s="145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1943</v>
      </c>
      <c r="D13" s="31" t="s">
        <v>1944</v>
      </c>
      <c r="E13" s="32" t="s">
        <v>53</v>
      </c>
      <c r="F13" s="33" t="s">
        <v>1945</v>
      </c>
      <c r="G13" s="30" t="s">
        <v>63</v>
      </c>
      <c r="H13" s="34" t="s">
        <v>28</v>
      </c>
      <c r="I13" s="34">
        <v>9</v>
      </c>
      <c r="J13" s="34" t="s">
        <v>28</v>
      </c>
      <c r="K13" s="34">
        <v>9</v>
      </c>
      <c r="L13" s="42"/>
      <c r="M13" s="42"/>
      <c r="N13" s="42"/>
      <c r="O13" s="123"/>
      <c r="P13" s="36">
        <v>6.5</v>
      </c>
      <c r="Q13" s="37">
        <f t="shared" si="0"/>
        <v>7.3</v>
      </c>
      <c r="R13" s="38" t="str">
        <f t="shared" si="1"/>
        <v>B</v>
      </c>
      <c r="S13" s="39" t="str">
        <f t="shared" si="2"/>
        <v>Khá</v>
      </c>
      <c r="T13" s="40" t="str">
        <f t="shared" si="3"/>
        <v/>
      </c>
      <c r="U13" s="41" t="s">
        <v>2069</v>
      </c>
      <c r="V13" s="3"/>
      <c r="W13" s="28"/>
      <c r="X13" s="79" t="str">
        <f t="shared" si="4"/>
        <v>Đạt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1946</v>
      </c>
      <c r="D14" s="31" t="s">
        <v>1439</v>
      </c>
      <c r="E14" s="32" t="s">
        <v>53</v>
      </c>
      <c r="F14" s="33" t="s">
        <v>116</v>
      </c>
      <c r="G14" s="30" t="s">
        <v>276</v>
      </c>
      <c r="H14" s="34" t="s">
        <v>28</v>
      </c>
      <c r="I14" s="34">
        <v>6.5</v>
      </c>
      <c r="J14" s="34" t="s">
        <v>28</v>
      </c>
      <c r="K14" s="34">
        <v>8</v>
      </c>
      <c r="L14" s="42"/>
      <c r="M14" s="42"/>
      <c r="N14" s="42"/>
      <c r="O14" s="123"/>
      <c r="P14" s="36">
        <v>3.5</v>
      </c>
      <c r="Q14" s="37">
        <f t="shared" si="0"/>
        <v>4.5999999999999996</v>
      </c>
      <c r="R14" s="38" t="str">
        <f t="shared" si="1"/>
        <v>D</v>
      </c>
      <c r="S14" s="39" t="str">
        <f t="shared" si="2"/>
        <v>Trung bình yếu</v>
      </c>
      <c r="T14" s="40" t="str">
        <f t="shared" si="3"/>
        <v/>
      </c>
      <c r="U14" s="41" t="s">
        <v>2069</v>
      </c>
      <c r="V14" s="3"/>
      <c r="W14" s="28"/>
      <c r="X14" s="79" t="str">
        <f t="shared" si="4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1947</v>
      </c>
      <c r="D15" s="31" t="s">
        <v>1948</v>
      </c>
      <c r="E15" s="32" t="s">
        <v>70</v>
      </c>
      <c r="F15" s="33" t="s">
        <v>311</v>
      </c>
      <c r="G15" s="30" t="s">
        <v>90</v>
      </c>
      <c r="H15" s="34" t="s">
        <v>28</v>
      </c>
      <c r="I15" s="34">
        <v>8.5</v>
      </c>
      <c r="J15" s="34" t="s">
        <v>28</v>
      </c>
      <c r="K15" s="34">
        <v>9</v>
      </c>
      <c r="L15" s="42"/>
      <c r="M15" s="42"/>
      <c r="N15" s="42"/>
      <c r="O15" s="123"/>
      <c r="P15" s="36">
        <v>6.5</v>
      </c>
      <c r="Q15" s="37">
        <f t="shared" si="0"/>
        <v>7.2</v>
      </c>
      <c r="R15" s="38" t="str">
        <f t="shared" si="1"/>
        <v>B</v>
      </c>
      <c r="S15" s="39" t="str">
        <f t="shared" si="2"/>
        <v>Khá</v>
      </c>
      <c r="T15" s="40" t="str">
        <f t="shared" si="3"/>
        <v/>
      </c>
      <c r="U15" s="41" t="s">
        <v>2069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1949</v>
      </c>
      <c r="D16" s="31" t="s">
        <v>418</v>
      </c>
      <c r="E16" s="32" t="s">
        <v>1660</v>
      </c>
      <c r="F16" s="33" t="s">
        <v>811</v>
      </c>
      <c r="G16" s="30" t="s">
        <v>55</v>
      </c>
      <c r="H16" s="34" t="s">
        <v>28</v>
      </c>
      <c r="I16" s="34">
        <v>7.5</v>
      </c>
      <c r="J16" s="34" t="s">
        <v>28</v>
      </c>
      <c r="K16" s="34">
        <v>8</v>
      </c>
      <c r="L16" s="42"/>
      <c r="M16" s="42"/>
      <c r="N16" s="42"/>
      <c r="O16" s="123"/>
      <c r="P16" s="36" t="s">
        <v>2324</v>
      </c>
      <c r="Q16" s="37">
        <f t="shared" si="0"/>
        <v>2.2999999999999998</v>
      </c>
      <c r="R16" s="38" t="str">
        <f t="shared" si="1"/>
        <v>F</v>
      </c>
      <c r="S16" s="39" t="str">
        <f t="shared" si="2"/>
        <v>Kém</v>
      </c>
      <c r="T16" s="40" t="s">
        <v>2325</v>
      </c>
      <c r="U16" s="41" t="s">
        <v>2069</v>
      </c>
      <c r="V16" s="3"/>
      <c r="W16" s="28"/>
      <c r="X16" s="79" t="str">
        <f t="shared" si="4"/>
        <v>Học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1950</v>
      </c>
      <c r="D17" s="31" t="s">
        <v>1951</v>
      </c>
      <c r="E17" s="32" t="s">
        <v>352</v>
      </c>
      <c r="F17" s="33" t="s">
        <v>1611</v>
      </c>
      <c r="G17" s="30" t="s">
        <v>105</v>
      </c>
      <c r="H17" s="34" t="s">
        <v>28</v>
      </c>
      <c r="I17" s="34">
        <v>8</v>
      </c>
      <c r="J17" s="34" t="s">
        <v>28</v>
      </c>
      <c r="K17" s="34">
        <v>9</v>
      </c>
      <c r="L17" s="42"/>
      <c r="M17" s="42"/>
      <c r="N17" s="42"/>
      <c r="O17" s="123"/>
      <c r="P17" s="36">
        <v>4.5</v>
      </c>
      <c r="Q17" s="37">
        <f t="shared" si="0"/>
        <v>5.7</v>
      </c>
      <c r="R17" s="38" t="str">
        <f t="shared" si="1"/>
        <v>C</v>
      </c>
      <c r="S17" s="39" t="str">
        <f t="shared" si="2"/>
        <v>Trung bình</v>
      </c>
      <c r="T17" s="40" t="str">
        <f t="shared" ref="T17:T48" si="5">+IF(OR($H17=0,$I17=0,$J17=0,$K17=0),"Không đủ ĐKDT","")</f>
        <v/>
      </c>
      <c r="U17" s="41" t="s">
        <v>2069</v>
      </c>
      <c r="V17" s="3"/>
      <c r="W17" s="28"/>
      <c r="X17" s="79" t="str">
        <f t="shared" si="4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1952</v>
      </c>
      <c r="D18" s="31" t="s">
        <v>1953</v>
      </c>
      <c r="E18" s="32" t="s">
        <v>1954</v>
      </c>
      <c r="F18" s="33" t="s">
        <v>1427</v>
      </c>
      <c r="G18" s="30" t="s">
        <v>63</v>
      </c>
      <c r="H18" s="34" t="s">
        <v>28</v>
      </c>
      <c r="I18" s="34">
        <v>8</v>
      </c>
      <c r="J18" s="34" t="s">
        <v>28</v>
      </c>
      <c r="K18" s="34">
        <v>8</v>
      </c>
      <c r="L18" s="42"/>
      <c r="M18" s="42"/>
      <c r="N18" s="42"/>
      <c r="O18" s="123"/>
      <c r="P18" s="36">
        <v>0</v>
      </c>
      <c r="Q18" s="37">
        <f t="shared" si="0"/>
        <v>2.4</v>
      </c>
      <c r="R18" s="38" t="str">
        <f t="shared" si="1"/>
        <v>F</v>
      </c>
      <c r="S18" s="39" t="str">
        <f t="shared" si="2"/>
        <v>Kém</v>
      </c>
      <c r="T18" s="40" t="str">
        <f t="shared" si="5"/>
        <v/>
      </c>
      <c r="U18" s="41" t="s">
        <v>2069</v>
      </c>
      <c r="V18" s="3"/>
      <c r="W18" s="28"/>
      <c r="X18" s="79" t="str">
        <f t="shared" si="4"/>
        <v>Học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1955</v>
      </c>
      <c r="D19" s="31" t="s">
        <v>77</v>
      </c>
      <c r="E19" s="32" t="s">
        <v>1954</v>
      </c>
      <c r="F19" s="33" t="s">
        <v>1956</v>
      </c>
      <c r="G19" s="30" t="s">
        <v>287</v>
      </c>
      <c r="H19" s="34" t="s">
        <v>28</v>
      </c>
      <c r="I19" s="34">
        <v>8</v>
      </c>
      <c r="J19" s="34" t="s">
        <v>28</v>
      </c>
      <c r="K19" s="34">
        <v>9</v>
      </c>
      <c r="L19" s="42"/>
      <c r="M19" s="42"/>
      <c r="N19" s="42"/>
      <c r="O19" s="123"/>
      <c r="P19" s="36">
        <v>3.5</v>
      </c>
      <c r="Q19" s="37">
        <f t="shared" si="0"/>
        <v>5</v>
      </c>
      <c r="R19" s="38" t="str">
        <f t="shared" si="1"/>
        <v>D+</v>
      </c>
      <c r="S19" s="39" t="str">
        <f t="shared" si="2"/>
        <v>Trung bình yếu</v>
      </c>
      <c r="T19" s="40" t="str">
        <f t="shared" si="5"/>
        <v/>
      </c>
      <c r="U19" s="41" t="s">
        <v>2069</v>
      </c>
      <c r="V19" s="3"/>
      <c r="W19" s="28"/>
      <c r="X19" s="79" t="str">
        <f t="shared" si="4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1957</v>
      </c>
      <c r="D20" s="31" t="s">
        <v>1958</v>
      </c>
      <c r="E20" s="32" t="s">
        <v>936</v>
      </c>
      <c r="F20" s="33" t="s">
        <v>1335</v>
      </c>
      <c r="G20" s="30" t="s">
        <v>272</v>
      </c>
      <c r="H20" s="34" t="s">
        <v>28</v>
      </c>
      <c r="I20" s="34">
        <v>8.5</v>
      </c>
      <c r="J20" s="34" t="s">
        <v>28</v>
      </c>
      <c r="K20" s="34">
        <v>9</v>
      </c>
      <c r="L20" s="42"/>
      <c r="M20" s="42"/>
      <c r="N20" s="42"/>
      <c r="O20" s="123"/>
      <c r="P20" s="36">
        <v>6.5</v>
      </c>
      <c r="Q20" s="37">
        <f t="shared" si="0"/>
        <v>7.2</v>
      </c>
      <c r="R20" s="38" t="str">
        <f t="shared" si="1"/>
        <v>B</v>
      </c>
      <c r="S20" s="39" t="str">
        <f t="shared" si="2"/>
        <v>Khá</v>
      </c>
      <c r="T20" s="40" t="str">
        <f t="shared" si="5"/>
        <v/>
      </c>
      <c r="U20" s="41" t="s">
        <v>2069</v>
      </c>
      <c r="V20" s="3"/>
      <c r="W20" s="28"/>
      <c r="X20" s="79" t="str">
        <f t="shared" si="4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1959</v>
      </c>
      <c r="D21" s="31" t="s">
        <v>1340</v>
      </c>
      <c r="E21" s="32" t="s">
        <v>936</v>
      </c>
      <c r="F21" s="33" t="s">
        <v>1960</v>
      </c>
      <c r="G21" s="30" t="s">
        <v>59</v>
      </c>
      <c r="H21" s="34" t="s">
        <v>28</v>
      </c>
      <c r="I21" s="34">
        <v>8</v>
      </c>
      <c r="J21" s="34" t="s">
        <v>28</v>
      </c>
      <c r="K21" s="34">
        <v>8</v>
      </c>
      <c r="L21" s="42"/>
      <c r="M21" s="42"/>
      <c r="N21" s="42"/>
      <c r="O21" s="123"/>
      <c r="P21" s="36">
        <v>5</v>
      </c>
      <c r="Q21" s="37">
        <f t="shared" si="0"/>
        <v>5.9</v>
      </c>
      <c r="R21" s="38" t="str">
        <f t="shared" si="1"/>
        <v>C</v>
      </c>
      <c r="S21" s="39" t="str">
        <f t="shared" si="2"/>
        <v>Trung bình</v>
      </c>
      <c r="T21" s="40" t="str">
        <f t="shared" si="5"/>
        <v/>
      </c>
      <c r="U21" s="41" t="s">
        <v>2069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1961</v>
      </c>
      <c r="D22" s="31" t="s">
        <v>696</v>
      </c>
      <c r="E22" s="32" t="s">
        <v>936</v>
      </c>
      <c r="F22" s="33" t="s">
        <v>317</v>
      </c>
      <c r="G22" s="30" t="s">
        <v>80</v>
      </c>
      <c r="H22" s="34" t="s">
        <v>28</v>
      </c>
      <c r="I22" s="34">
        <v>9</v>
      </c>
      <c r="J22" s="34" t="s">
        <v>28</v>
      </c>
      <c r="K22" s="34">
        <v>9.5</v>
      </c>
      <c r="L22" s="42"/>
      <c r="M22" s="42"/>
      <c r="N22" s="42"/>
      <c r="O22" s="123"/>
      <c r="P22" s="36">
        <v>6</v>
      </c>
      <c r="Q22" s="37">
        <f t="shared" si="0"/>
        <v>7</v>
      </c>
      <c r="R22" s="38" t="str">
        <f t="shared" si="1"/>
        <v>B</v>
      </c>
      <c r="S22" s="39" t="str">
        <f t="shared" si="2"/>
        <v>Khá</v>
      </c>
      <c r="T22" s="40" t="str">
        <f t="shared" si="5"/>
        <v/>
      </c>
      <c r="U22" s="41" t="s">
        <v>2069</v>
      </c>
      <c r="V22" s="3"/>
      <c r="W22" s="28"/>
      <c r="X22" s="79" t="str">
        <f t="shared" si="4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1962</v>
      </c>
      <c r="D23" s="31" t="s">
        <v>77</v>
      </c>
      <c r="E23" s="32" t="s">
        <v>936</v>
      </c>
      <c r="F23" s="33" t="s">
        <v>1916</v>
      </c>
      <c r="G23" s="30" t="s">
        <v>55</v>
      </c>
      <c r="H23" s="34" t="s">
        <v>28</v>
      </c>
      <c r="I23" s="34">
        <v>8.5</v>
      </c>
      <c r="J23" s="34" t="s">
        <v>28</v>
      </c>
      <c r="K23" s="34">
        <v>8</v>
      </c>
      <c r="L23" s="42"/>
      <c r="M23" s="42"/>
      <c r="N23" s="42"/>
      <c r="O23" s="123"/>
      <c r="P23" s="36">
        <v>0</v>
      </c>
      <c r="Q23" s="37">
        <f t="shared" si="0"/>
        <v>2.5</v>
      </c>
      <c r="R23" s="38" t="str">
        <f t="shared" si="1"/>
        <v>F</v>
      </c>
      <c r="S23" s="39" t="str">
        <f t="shared" si="2"/>
        <v>Kém</v>
      </c>
      <c r="T23" s="40" t="str">
        <f t="shared" si="5"/>
        <v/>
      </c>
      <c r="U23" s="41" t="s">
        <v>2069</v>
      </c>
      <c r="V23" s="3"/>
      <c r="W23" s="28"/>
      <c r="X23" s="79" t="str">
        <f t="shared" si="4"/>
        <v>Học lại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1963</v>
      </c>
      <c r="D24" s="31" t="s">
        <v>330</v>
      </c>
      <c r="E24" s="32" t="s">
        <v>367</v>
      </c>
      <c r="F24" s="33" t="s">
        <v>1066</v>
      </c>
      <c r="G24" s="30" t="s">
        <v>153</v>
      </c>
      <c r="H24" s="34" t="s">
        <v>28</v>
      </c>
      <c r="I24" s="34">
        <v>9</v>
      </c>
      <c r="J24" s="34" t="s">
        <v>28</v>
      </c>
      <c r="K24" s="34">
        <v>8</v>
      </c>
      <c r="L24" s="42"/>
      <c r="M24" s="42"/>
      <c r="N24" s="42"/>
      <c r="O24" s="123"/>
      <c r="P24" s="36">
        <v>3</v>
      </c>
      <c r="Q24" s="37">
        <f t="shared" si="0"/>
        <v>4.7</v>
      </c>
      <c r="R24" s="38" t="str">
        <f t="shared" si="1"/>
        <v>D</v>
      </c>
      <c r="S24" s="39" t="str">
        <f t="shared" si="2"/>
        <v>Trung bình yếu</v>
      </c>
      <c r="T24" s="40" t="str">
        <f t="shared" si="5"/>
        <v/>
      </c>
      <c r="U24" s="41" t="s">
        <v>2069</v>
      </c>
      <c r="V24" s="3"/>
      <c r="W24" s="28"/>
      <c r="X24" s="79" t="str">
        <f t="shared" si="4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1964</v>
      </c>
      <c r="D25" s="31" t="s">
        <v>205</v>
      </c>
      <c r="E25" s="32" t="s">
        <v>370</v>
      </c>
      <c r="F25" s="33" t="s">
        <v>1965</v>
      </c>
      <c r="G25" s="30" t="s">
        <v>98</v>
      </c>
      <c r="H25" s="34" t="s">
        <v>28</v>
      </c>
      <c r="I25" s="34">
        <v>8.5</v>
      </c>
      <c r="J25" s="34" t="s">
        <v>28</v>
      </c>
      <c r="K25" s="34">
        <v>8</v>
      </c>
      <c r="L25" s="42"/>
      <c r="M25" s="42"/>
      <c r="N25" s="42"/>
      <c r="O25" s="123"/>
      <c r="P25" s="36">
        <v>3</v>
      </c>
      <c r="Q25" s="37">
        <f t="shared" si="0"/>
        <v>4.5999999999999996</v>
      </c>
      <c r="R25" s="38" t="str">
        <f t="shared" si="1"/>
        <v>D</v>
      </c>
      <c r="S25" s="39" t="str">
        <f t="shared" si="2"/>
        <v>Trung bình yếu</v>
      </c>
      <c r="T25" s="40" t="str">
        <f t="shared" si="5"/>
        <v/>
      </c>
      <c r="U25" s="41" t="s">
        <v>2069</v>
      </c>
      <c r="V25" s="3"/>
      <c r="W25" s="28"/>
      <c r="X25" s="79" t="str">
        <f t="shared" si="4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1966</v>
      </c>
      <c r="D26" s="31" t="s">
        <v>1594</v>
      </c>
      <c r="E26" s="32" t="s">
        <v>1967</v>
      </c>
      <c r="F26" s="33" t="s">
        <v>244</v>
      </c>
      <c r="G26" s="30" t="s">
        <v>262</v>
      </c>
      <c r="H26" s="34" t="s">
        <v>28</v>
      </c>
      <c r="I26" s="34">
        <v>8.5</v>
      </c>
      <c r="J26" s="34" t="s">
        <v>28</v>
      </c>
      <c r="K26" s="34">
        <v>8</v>
      </c>
      <c r="L26" s="42"/>
      <c r="M26" s="42"/>
      <c r="N26" s="42"/>
      <c r="O26" s="123"/>
      <c r="P26" s="36">
        <v>0</v>
      </c>
      <c r="Q26" s="37">
        <f t="shared" si="0"/>
        <v>2.5</v>
      </c>
      <c r="R26" s="38" t="str">
        <f t="shared" si="1"/>
        <v>F</v>
      </c>
      <c r="S26" s="39" t="str">
        <f t="shared" si="2"/>
        <v>Kém</v>
      </c>
      <c r="T26" s="40" t="str">
        <f t="shared" si="5"/>
        <v/>
      </c>
      <c r="U26" s="41" t="s">
        <v>2069</v>
      </c>
      <c r="V26" s="3"/>
      <c r="W26" s="28"/>
      <c r="X26" s="79" t="str">
        <f t="shared" si="4"/>
        <v>Học lại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1968</v>
      </c>
      <c r="D27" s="31" t="s">
        <v>1939</v>
      </c>
      <c r="E27" s="32" t="s">
        <v>101</v>
      </c>
      <c r="F27" s="33" t="s">
        <v>1969</v>
      </c>
      <c r="G27" s="30" t="s">
        <v>63</v>
      </c>
      <c r="H27" s="34" t="s">
        <v>28</v>
      </c>
      <c r="I27" s="34">
        <v>8.5</v>
      </c>
      <c r="J27" s="34" t="s">
        <v>28</v>
      </c>
      <c r="K27" s="34">
        <v>9</v>
      </c>
      <c r="L27" s="42"/>
      <c r="M27" s="42"/>
      <c r="N27" s="42"/>
      <c r="O27" s="123"/>
      <c r="P27" s="36">
        <v>5.5</v>
      </c>
      <c r="Q27" s="37">
        <f t="shared" si="0"/>
        <v>6.5</v>
      </c>
      <c r="R27" s="38" t="str">
        <f t="shared" si="1"/>
        <v>C+</v>
      </c>
      <c r="S27" s="39" t="str">
        <f t="shared" si="2"/>
        <v>Trung bình</v>
      </c>
      <c r="T27" s="40" t="str">
        <f t="shared" si="5"/>
        <v/>
      </c>
      <c r="U27" s="41" t="s">
        <v>2069</v>
      </c>
      <c r="V27" s="3"/>
      <c r="W27" s="28"/>
      <c r="X27" s="79" t="str">
        <f t="shared" si="4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1970</v>
      </c>
      <c r="D28" s="31" t="s">
        <v>1971</v>
      </c>
      <c r="E28" s="32" t="s">
        <v>101</v>
      </c>
      <c r="F28" s="33" t="s">
        <v>545</v>
      </c>
      <c r="G28" s="30" t="s">
        <v>59</v>
      </c>
      <c r="H28" s="34" t="s">
        <v>28</v>
      </c>
      <c r="I28" s="34">
        <v>8</v>
      </c>
      <c r="J28" s="34" t="s">
        <v>28</v>
      </c>
      <c r="K28" s="34">
        <v>9</v>
      </c>
      <c r="L28" s="42"/>
      <c r="M28" s="42"/>
      <c r="N28" s="42"/>
      <c r="O28" s="123"/>
      <c r="P28" s="36">
        <v>4.5</v>
      </c>
      <c r="Q28" s="37">
        <f t="shared" si="0"/>
        <v>5.7</v>
      </c>
      <c r="R28" s="38" t="str">
        <f t="shared" si="1"/>
        <v>C</v>
      </c>
      <c r="S28" s="39" t="str">
        <f t="shared" si="2"/>
        <v>Trung bình</v>
      </c>
      <c r="T28" s="40" t="str">
        <f t="shared" si="5"/>
        <v/>
      </c>
      <c r="U28" s="41" t="s">
        <v>2069</v>
      </c>
      <c r="V28" s="3"/>
      <c r="W28" s="28"/>
      <c r="X28" s="79" t="str">
        <f t="shared" si="4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1972</v>
      </c>
      <c r="D29" s="31" t="s">
        <v>1973</v>
      </c>
      <c r="E29" s="32" t="s">
        <v>1974</v>
      </c>
      <c r="F29" s="33" t="s">
        <v>1549</v>
      </c>
      <c r="G29" s="30" t="s">
        <v>59</v>
      </c>
      <c r="H29" s="34" t="s">
        <v>28</v>
      </c>
      <c r="I29" s="34">
        <v>8</v>
      </c>
      <c r="J29" s="34" t="s">
        <v>28</v>
      </c>
      <c r="K29" s="34">
        <v>7</v>
      </c>
      <c r="L29" s="42"/>
      <c r="M29" s="42"/>
      <c r="N29" s="42"/>
      <c r="O29" s="123"/>
      <c r="P29" s="36">
        <v>0</v>
      </c>
      <c r="Q29" s="37">
        <f t="shared" si="0"/>
        <v>2.2999999999999998</v>
      </c>
      <c r="R29" s="38" t="str">
        <f t="shared" si="1"/>
        <v>F</v>
      </c>
      <c r="S29" s="39" t="str">
        <f t="shared" si="2"/>
        <v>Kém</v>
      </c>
      <c r="T29" s="40" t="str">
        <f t="shared" si="5"/>
        <v/>
      </c>
      <c r="U29" s="41" t="s">
        <v>2069</v>
      </c>
      <c r="V29" s="3"/>
      <c r="W29" s="28"/>
      <c r="X29" s="79" t="str">
        <f t="shared" si="4"/>
        <v>Học lại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1975</v>
      </c>
      <c r="D30" s="31" t="s">
        <v>150</v>
      </c>
      <c r="E30" s="32" t="s">
        <v>391</v>
      </c>
      <c r="F30" s="33" t="s">
        <v>791</v>
      </c>
      <c r="G30" s="30" t="s">
        <v>113</v>
      </c>
      <c r="H30" s="34" t="s">
        <v>28</v>
      </c>
      <c r="I30" s="34">
        <v>7.5</v>
      </c>
      <c r="J30" s="34" t="s">
        <v>28</v>
      </c>
      <c r="K30" s="34">
        <v>8</v>
      </c>
      <c r="L30" s="42"/>
      <c r="M30" s="42"/>
      <c r="N30" s="42"/>
      <c r="O30" s="123"/>
      <c r="P30" s="36">
        <v>1</v>
      </c>
      <c r="Q30" s="37">
        <f t="shared" si="0"/>
        <v>3</v>
      </c>
      <c r="R30" s="38" t="str">
        <f t="shared" si="1"/>
        <v>F</v>
      </c>
      <c r="S30" s="39" t="str">
        <f t="shared" si="2"/>
        <v>Kém</v>
      </c>
      <c r="T30" s="40" t="str">
        <f t="shared" si="5"/>
        <v/>
      </c>
      <c r="U30" s="41" t="s">
        <v>2069</v>
      </c>
      <c r="V30" s="3"/>
      <c r="W30" s="28"/>
      <c r="X30" s="79" t="str">
        <f t="shared" si="4"/>
        <v>Học lại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1976</v>
      </c>
      <c r="D31" s="31" t="s">
        <v>861</v>
      </c>
      <c r="E31" s="32" t="s">
        <v>395</v>
      </c>
      <c r="F31" s="33" t="s">
        <v>258</v>
      </c>
      <c r="G31" s="30" t="s">
        <v>80</v>
      </c>
      <c r="H31" s="34" t="s">
        <v>28</v>
      </c>
      <c r="I31" s="34">
        <v>9</v>
      </c>
      <c r="J31" s="34" t="s">
        <v>28</v>
      </c>
      <c r="K31" s="34">
        <v>9</v>
      </c>
      <c r="L31" s="42"/>
      <c r="M31" s="42"/>
      <c r="N31" s="42"/>
      <c r="O31" s="123"/>
      <c r="P31" s="36">
        <v>8</v>
      </c>
      <c r="Q31" s="37">
        <f t="shared" si="0"/>
        <v>8.3000000000000007</v>
      </c>
      <c r="R31" s="38" t="str">
        <f t="shared" si="1"/>
        <v>B+</v>
      </c>
      <c r="S31" s="39" t="str">
        <f t="shared" si="2"/>
        <v>Khá</v>
      </c>
      <c r="T31" s="40" t="str">
        <f t="shared" si="5"/>
        <v/>
      </c>
      <c r="U31" s="41" t="s">
        <v>2069</v>
      </c>
      <c r="V31" s="3"/>
      <c r="W31" s="28"/>
      <c r="X31" s="79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1977</v>
      </c>
      <c r="D32" s="31" t="s">
        <v>1978</v>
      </c>
      <c r="E32" s="32" t="s">
        <v>108</v>
      </c>
      <c r="F32" s="33" t="s">
        <v>1018</v>
      </c>
      <c r="G32" s="30" t="s">
        <v>569</v>
      </c>
      <c r="H32" s="34" t="s">
        <v>28</v>
      </c>
      <c r="I32" s="34">
        <v>7</v>
      </c>
      <c r="J32" s="34" t="s">
        <v>28</v>
      </c>
      <c r="K32" s="34">
        <v>8</v>
      </c>
      <c r="L32" s="42"/>
      <c r="M32" s="42"/>
      <c r="N32" s="42"/>
      <c r="O32" s="123"/>
      <c r="P32" s="36">
        <v>1.5</v>
      </c>
      <c r="Q32" s="37">
        <f t="shared" si="0"/>
        <v>3.3</v>
      </c>
      <c r="R32" s="38" t="str">
        <f t="shared" si="1"/>
        <v>F</v>
      </c>
      <c r="S32" s="39" t="str">
        <f t="shared" si="2"/>
        <v>Kém</v>
      </c>
      <c r="T32" s="40" t="str">
        <f t="shared" si="5"/>
        <v/>
      </c>
      <c r="U32" s="41" t="s">
        <v>2069</v>
      </c>
      <c r="V32" s="3"/>
      <c r="W32" s="28"/>
      <c r="X32" s="79" t="str">
        <f t="shared" si="4"/>
        <v>Học lại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1979</v>
      </c>
      <c r="D33" s="31" t="s">
        <v>1980</v>
      </c>
      <c r="E33" s="32" t="s">
        <v>108</v>
      </c>
      <c r="F33" s="33" t="s">
        <v>1981</v>
      </c>
      <c r="G33" s="30" t="s">
        <v>262</v>
      </c>
      <c r="H33" s="34" t="s">
        <v>28</v>
      </c>
      <c r="I33" s="34">
        <v>6.5</v>
      </c>
      <c r="J33" s="34" t="s">
        <v>28</v>
      </c>
      <c r="K33" s="34">
        <v>7</v>
      </c>
      <c r="L33" s="42"/>
      <c r="M33" s="42"/>
      <c r="N33" s="42"/>
      <c r="O33" s="123"/>
      <c r="P33" s="36">
        <v>1</v>
      </c>
      <c r="Q33" s="37">
        <f t="shared" si="0"/>
        <v>2.7</v>
      </c>
      <c r="R33" s="38" t="str">
        <f t="shared" si="1"/>
        <v>F</v>
      </c>
      <c r="S33" s="39" t="str">
        <f t="shared" si="2"/>
        <v>Kém</v>
      </c>
      <c r="T33" s="40" t="str">
        <f t="shared" si="5"/>
        <v/>
      </c>
      <c r="U33" s="41" t="s">
        <v>2069</v>
      </c>
      <c r="V33" s="3"/>
      <c r="W33" s="28"/>
      <c r="X33" s="79" t="str">
        <f t="shared" si="4"/>
        <v>Học lại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1982</v>
      </c>
      <c r="D34" s="31" t="s">
        <v>159</v>
      </c>
      <c r="E34" s="32" t="s">
        <v>119</v>
      </c>
      <c r="F34" s="33" t="s">
        <v>419</v>
      </c>
      <c r="G34" s="30" t="s">
        <v>67</v>
      </c>
      <c r="H34" s="34" t="s">
        <v>28</v>
      </c>
      <c r="I34" s="34">
        <v>8</v>
      </c>
      <c r="J34" s="34" t="s">
        <v>28</v>
      </c>
      <c r="K34" s="34">
        <v>9</v>
      </c>
      <c r="L34" s="42"/>
      <c r="M34" s="42"/>
      <c r="N34" s="42"/>
      <c r="O34" s="123"/>
      <c r="P34" s="36">
        <v>10</v>
      </c>
      <c r="Q34" s="37">
        <f t="shared" si="0"/>
        <v>9.5</v>
      </c>
      <c r="R34" s="38" t="str">
        <f t="shared" si="1"/>
        <v>A+</v>
      </c>
      <c r="S34" s="39" t="str">
        <f t="shared" si="2"/>
        <v>Giỏi</v>
      </c>
      <c r="T34" s="40" t="str">
        <f t="shared" si="5"/>
        <v/>
      </c>
      <c r="U34" s="41" t="s">
        <v>2069</v>
      </c>
      <c r="V34" s="3"/>
      <c r="W34" s="28"/>
      <c r="X34" s="79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1983</v>
      </c>
      <c r="D35" s="31" t="s">
        <v>1984</v>
      </c>
      <c r="E35" s="32" t="s">
        <v>123</v>
      </c>
      <c r="F35" s="33" t="s">
        <v>1907</v>
      </c>
      <c r="G35" s="30" t="s">
        <v>153</v>
      </c>
      <c r="H35" s="34" t="s">
        <v>28</v>
      </c>
      <c r="I35" s="34">
        <v>8</v>
      </c>
      <c r="J35" s="34" t="s">
        <v>28</v>
      </c>
      <c r="K35" s="34">
        <v>9</v>
      </c>
      <c r="L35" s="42"/>
      <c r="M35" s="42"/>
      <c r="N35" s="42"/>
      <c r="O35" s="123"/>
      <c r="P35" s="36">
        <v>3</v>
      </c>
      <c r="Q35" s="37">
        <f t="shared" si="0"/>
        <v>4.5999999999999996</v>
      </c>
      <c r="R35" s="38" t="str">
        <f t="shared" si="1"/>
        <v>D</v>
      </c>
      <c r="S35" s="39" t="str">
        <f t="shared" si="2"/>
        <v>Trung bình yếu</v>
      </c>
      <c r="T35" s="40" t="str">
        <f t="shared" si="5"/>
        <v/>
      </c>
      <c r="U35" s="41" t="s">
        <v>2069</v>
      </c>
      <c r="V35" s="3"/>
      <c r="W35" s="28"/>
      <c r="X35" s="79" t="str">
        <f t="shared" si="4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1985</v>
      </c>
      <c r="D36" s="31" t="s">
        <v>137</v>
      </c>
      <c r="E36" s="32" t="s">
        <v>1839</v>
      </c>
      <c r="F36" s="33" t="s">
        <v>361</v>
      </c>
      <c r="G36" s="30" t="s">
        <v>276</v>
      </c>
      <c r="H36" s="34" t="s">
        <v>28</v>
      </c>
      <c r="I36" s="34">
        <v>8</v>
      </c>
      <c r="J36" s="34" t="s">
        <v>28</v>
      </c>
      <c r="K36" s="34">
        <v>9</v>
      </c>
      <c r="L36" s="42"/>
      <c r="M36" s="42"/>
      <c r="N36" s="42"/>
      <c r="O36" s="123"/>
      <c r="P36" s="36">
        <v>6.5</v>
      </c>
      <c r="Q36" s="37">
        <f t="shared" si="0"/>
        <v>7.1</v>
      </c>
      <c r="R36" s="38" t="str">
        <f t="shared" si="1"/>
        <v>B</v>
      </c>
      <c r="S36" s="39" t="str">
        <f t="shared" si="2"/>
        <v>Khá</v>
      </c>
      <c r="T36" s="40" t="str">
        <f t="shared" si="5"/>
        <v/>
      </c>
      <c r="U36" s="41" t="s">
        <v>2069</v>
      </c>
      <c r="V36" s="3"/>
      <c r="W36" s="28"/>
      <c r="X36" s="79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1986</v>
      </c>
      <c r="D37" s="31" t="s">
        <v>826</v>
      </c>
      <c r="E37" s="32" t="s">
        <v>1423</v>
      </c>
      <c r="F37" s="33" t="s">
        <v>1987</v>
      </c>
      <c r="G37" s="30" t="s">
        <v>90</v>
      </c>
      <c r="H37" s="34" t="s">
        <v>28</v>
      </c>
      <c r="I37" s="34">
        <v>8</v>
      </c>
      <c r="J37" s="34" t="s">
        <v>28</v>
      </c>
      <c r="K37" s="34">
        <v>8</v>
      </c>
      <c r="L37" s="42"/>
      <c r="M37" s="42"/>
      <c r="N37" s="42"/>
      <c r="O37" s="123"/>
      <c r="P37" s="36">
        <v>5</v>
      </c>
      <c r="Q37" s="37">
        <f t="shared" si="0"/>
        <v>5.9</v>
      </c>
      <c r="R37" s="38" t="str">
        <f t="shared" si="1"/>
        <v>C</v>
      </c>
      <c r="S37" s="39" t="str">
        <f t="shared" si="2"/>
        <v>Trung bình</v>
      </c>
      <c r="T37" s="40" t="str">
        <f t="shared" si="5"/>
        <v/>
      </c>
      <c r="U37" s="41" t="s">
        <v>2069</v>
      </c>
      <c r="V37" s="3"/>
      <c r="W37" s="28"/>
      <c r="X37" s="79" t="str">
        <f t="shared" si="4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1988</v>
      </c>
      <c r="D38" s="31" t="s">
        <v>1989</v>
      </c>
      <c r="E38" s="32" t="s">
        <v>582</v>
      </c>
      <c r="F38" s="33" t="s">
        <v>275</v>
      </c>
      <c r="G38" s="30" t="s">
        <v>80</v>
      </c>
      <c r="H38" s="34" t="s">
        <v>28</v>
      </c>
      <c r="I38" s="34">
        <v>8.5</v>
      </c>
      <c r="J38" s="34" t="s">
        <v>28</v>
      </c>
      <c r="K38" s="34">
        <v>9</v>
      </c>
      <c r="L38" s="42"/>
      <c r="M38" s="42"/>
      <c r="N38" s="42"/>
      <c r="O38" s="123"/>
      <c r="P38" s="36">
        <v>4.5</v>
      </c>
      <c r="Q38" s="37">
        <f t="shared" si="0"/>
        <v>5.8</v>
      </c>
      <c r="R38" s="38" t="str">
        <f t="shared" si="1"/>
        <v>C</v>
      </c>
      <c r="S38" s="39" t="str">
        <f t="shared" si="2"/>
        <v>Trung bình</v>
      </c>
      <c r="T38" s="40" t="str">
        <f t="shared" si="5"/>
        <v/>
      </c>
      <c r="U38" s="41" t="s">
        <v>2069</v>
      </c>
      <c r="V38" s="3"/>
      <c r="W38" s="28"/>
      <c r="X38" s="79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1990</v>
      </c>
      <c r="D39" s="31" t="s">
        <v>425</v>
      </c>
      <c r="E39" s="32" t="s">
        <v>582</v>
      </c>
      <c r="F39" s="33" t="s">
        <v>1981</v>
      </c>
      <c r="G39" s="30" t="s">
        <v>72</v>
      </c>
      <c r="H39" s="34" t="s">
        <v>28</v>
      </c>
      <c r="I39" s="34">
        <v>8.5</v>
      </c>
      <c r="J39" s="34" t="s">
        <v>28</v>
      </c>
      <c r="K39" s="34">
        <v>9</v>
      </c>
      <c r="L39" s="42"/>
      <c r="M39" s="42"/>
      <c r="N39" s="42"/>
      <c r="O39" s="123"/>
      <c r="P39" s="36">
        <v>2.5</v>
      </c>
      <c r="Q39" s="37">
        <f t="shared" si="0"/>
        <v>4.4000000000000004</v>
      </c>
      <c r="R39" s="38" t="str">
        <f t="shared" si="1"/>
        <v>D</v>
      </c>
      <c r="S39" s="39" t="str">
        <f t="shared" si="2"/>
        <v>Trung bình yếu</v>
      </c>
      <c r="T39" s="40" t="str">
        <f t="shared" si="5"/>
        <v/>
      </c>
      <c r="U39" s="41" t="s">
        <v>2069</v>
      </c>
      <c r="V39" s="3"/>
      <c r="W39" s="28"/>
      <c r="X39" s="79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1991</v>
      </c>
      <c r="D40" s="31" t="s">
        <v>1992</v>
      </c>
      <c r="E40" s="32" t="s">
        <v>138</v>
      </c>
      <c r="F40" s="33" t="s">
        <v>1993</v>
      </c>
      <c r="G40" s="30" t="s">
        <v>55</v>
      </c>
      <c r="H40" s="34" t="s">
        <v>28</v>
      </c>
      <c r="I40" s="34">
        <v>8</v>
      </c>
      <c r="J40" s="34" t="s">
        <v>28</v>
      </c>
      <c r="K40" s="34">
        <v>7</v>
      </c>
      <c r="L40" s="42"/>
      <c r="M40" s="42"/>
      <c r="N40" s="42"/>
      <c r="O40" s="123"/>
      <c r="P40" s="36">
        <v>3</v>
      </c>
      <c r="Q40" s="37">
        <f t="shared" si="0"/>
        <v>4.4000000000000004</v>
      </c>
      <c r="R40" s="38" t="str">
        <f t="shared" si="1"/>
        <v>D</v>
      </c>
      <c r="S40" s="39" t="str">
        <f t="shared" si="2"/>
        <v>Trung bình yếu</v>
      </c>
      <c r="T40" s="40" t="str">
        <f t="shared" si="5"/>
        <v/>
      </c>
      <c r="U40" s="41" t="s">
        <v>2069</v>
      </c>
      <c r="V40" s="3"/>
      <c r="W40" s="28"/>
      <c r="X40" s="79" t="str">
        <f t="shared" si="4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1994</v>
      </c>
      <c r="D41" s="31" t="s">
        <v>1036</v>
      </c>
      <c r="E41" s="32" t="s">
        <v>138</v>
      </c>
      <c r="F41" s="33" t="s">
        <v>1995</v>
      </c>
      <c r="G41" s="30" t="s">
        <v>569</v>
      </c>
      <c r="H41" s="34" t="s">
        <v>28</v>
      </c>
      <c r="I41" s="34">
        <v>8</v>
      </c>
      <c r="J41" s="34" t="s">
        <v>28</v>
      </c>
      <c r="K41" s="34">
        <v>9</v>
      </c>
      <c r="L41" s="42"/>
      <c r="M41" s="42"/>
      <c r="N41" s="42"/>
      <c r="O41" s="123"/>
      <c r="P41" s="36">
        <v>2.5</v>
      </c>
      <c r="Q41" s="37">
        <f t="shared" si="0"/>
        <v>4.3</v>
      </c>
      <c r="R41" s="38" t="str">
        <f t="shared" si="1"/>
        <v>D</v>
      </c>
      <c r="S41" s="39" t="str">
        <f t="shared" si="2"/>
        <v>Trung bình yếu</v>
      </c>
      <c r="T41" s="40" t="str">
        <f t="shared" si="5"/>
        <v/>
      </c>
      <c r="U41" s="41" t="s">
        <v>2069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1996</v>
      </c>
      <c r="D42" s="31" t="s">
        <v>1737</v>
      </c>
      <c r="E42" s="32" t="s">
        <v>425</v>
      </c>
      <c r="F42" s="33" t="s">
        <v>1451</v>
      </c>
      <c r="G42" s="30" t="s">
        <v>569</v>
      </c>
      <c r="H42" s="34" t="s">
        <v>28</v>
      </c>
      <c r="I42" s="34">
        <v>9</v>
      </c>
      <c r="J42" s="34" t="s">
        <v>28</v>
      </c>
      <c r="K42" s="34">
        <v>8</v>
      </c>
      <c r="L42" s="42"/>
      <c r="M42" s="42"/>
      <c r="N42" s="42"/>
      <c r="O42" s="123"/>
      <c r="P42" s="36">
        <v>2</v>
      </c>
      <c r="Q42" s="37">
        <f t="shared" ref="Q42:Q73" si="6">ROUND(SUMPRODUCT(H42:P42,$H$9:$P$9)/100,1)</f>
        <v>4</v>
      </c>
      <c r="R42" s="38" t="str">
        <f t="shared" ref="R42:R73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9" t="str">
        <f t="shared" ref="S42:S73" si="8">IF($Q42&lt;4,"Kém",IF(AND($Q42&gt;=4,$Q42&lt;=5.4),"Trung bình yếu",IF(AND($Q42&gt;=5.5,$Q42&lt;=6.9),"Trung bình",IF(AND($Q42&gt;=7,$Q42&lt;=8.4),"Khá",IF(AND($Q42&gt;=8.5,$Q42&lt;=10),"Giỏi","")))))</f>
        <v>Trung bình yếu</v>
      </c>
      <c r="T42" s="40" t="str">
        <f t="shared" si="5"/>
        <v/>
      </c>
      <c r="U42" s="41" t="s">
        <v>2069</v>
      </c>
      <c r="V42" s="3"/>
      <c r="W42" s="28"/>
      <c r="X42" s="79" t="str">
        <f t="shared" ref="X42:X73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1997</v>
      </c>
      <c r="D43" s="31" t="s">
        <v>61</v>
      </c>
      <c r="E43" s="32" t="s">
        <v>425</v>
      </c>
      <c r="F43" s="33" t="s">
        <v>191</v>
      </c>
      <c r="G43" s="30" t="s">
        <v>90</v>
      </c>
      <c r="H43" s="34" t="s">
        <v>28</v>
      </c>
      <c r="I43" s="34">
        <v>8.5</v>
      </c>
      <c r="J43" s="34" t="s">
        <v>28</v>
      </c>
      <c r="K43" s="34">
        <v>9</v>
      </c>
      <c r="L43" s="42"/>
      <c r="M43" s="42"/>
      <c r="N43" s="42"/>
      <c r="O43" s="123"/>
      <c r="P43" s="36">
        <v>3</v>
      </c>
      <c r="Q43" s="37">
        <f t="shared" si="6"/>
        <v>4.7</v>
      </c>
      <c r="R43" s="38" t="str">
        <f t="shared" si="7"/>
        <v>D</v>
      </c>
      <c r="S43" s="39" t="str">
        <f t="shared" si="8"/>
        <v>Trung bình yếu</v>
      </c>
      <c r="T43" s="40" t="str">
        <f t="shared" si="5"/>
        <v/>
      </c>
      <c r="U43" s="41" t="s">
        <v>2069</v>
      </c>
      <c r="V43" s="3"/>
      <c r="W43" s="28"/>
      <c r="X43" s="79" t="str">
        <f t="shared" si="9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1998</v>
      </c>
      <c r="D44" s="31" t="s">
        <v>1939</v>
      </c>
      <c r="E44" s="32" t="s">
        <v>151</v>
      </c>
      <c r="F44" s="33" t="s">
        <v>1496</v>
      </c>
      <c r="G44" s="30" t="s">
        <v>98</v>
      </c>
      <c r="H44" s="34" t="s">
        <v>28</v>
      </c>
      <c r="I44" s="34">
        <v>8</v>
      </c>
      <c r="J44" s="34" t="s">
        <v>28</v>
      </c>
      <c r="K44" s="34">
        <v>8</v>
      </c>
      <c r="L44" s="42"/>
      <c r="M44" s="42"/>
      <c r="N44" s="42"/>
      <c r="O44" s="123"/>
      <c r="P44" s="36">
        <v>6</v>
      </c>
      <c r="Q44" s="37">
        <f t="shared" si="6"/>
        <v>6.6</v>
      </c>
      <c r="R44" s="38" t="str">
        <f t="shared" si="7"/>
        <v>C+</v>
      </c>
      <c r="S44" s="39" t="str">
        <f t="shared" si="8"/>
        <v>Trung bình</v>
      </c>
      <c r="T44" s="40" t="str">
        <f t="shared" si="5"/>
        <v/>
      </c>
      <c r="U44" s="41" t="s">
        <v>2069</v>
      </c>
      <c r="V44" s="3"/>
      <c r="W44" s="28"/>
      <c r="X44" s="79" t="str">
        <f t="shared" si="9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1999</v>
      </c>
      <c r="D45" s="31" t="s">
        <v>997</v>
      </c>
      <c r="E45" s="32" t="s">
        <v>151</v>
      </c>
      <c r="F45" s="33" t="s">
        <v>2000</v>
      </c>
      <c r="G45" s="30" t="s">
        <v>55</v>
      </c>
      <c r="H45" s="34" t="s">
        <v>28</v>
      </c>
      <c r="I45" s="34">
        <v>8</v>
      </c>
      <c r="J45" s="34" t="s">
        <v>28</v>
      </c>
      <c r="K45" s="34">
        <v>8</v>
      </c>
      <c r="L45" s="42"/>
      <c r="M45" s="42"/>
      <c r="N45" s="42"/>
      <c r="O45" s="123"/>
      <c r="P45" s="36">
        <v>3.5</v>
      </c>
      <c r="Q45" s="37">
        <f t="shared" si="6"/>
        <v>4.9000000000000004</v>
      </c>
      <c r="R45" s="38" t="str">
        <f t="shared" si="7"/>
        <v>D</v>
      </c>
      <c r="S45" s="39" t="str">
        <f t="shared" si="8"/>
        <v>Trung bình yếu</v>
      </c>
      <c r="T45" s="40" t="str">
        <f t="shared" si="5"/>
        <v/>
      </c>
      <c r="U45" s="41" t="s">
        <v>1799</v>
      </c>
      <c r="V45" s="3"/>
      <c r="W45" s="28"/>
      <c r="X45" s="79" t="str">
        <f t="shared" si="9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2001</v>
      </c>
      <c r="D46" s="31" t="s">
        <v>2002</v>
      </c>
      <c r="E46" s="32" t="s">
        <v>151</v>
      </c>
      <c r="F46" s="33" t="s">
        <v>889</v>
      </c>
      <c r="G46" s="30" t="s">
        <v>59</v>
      </c>
      <c r="H46" s="34" t="s">
        <v>28</v>
      </c>
      <c r="I46" s="34">
        <v>8</v>
      </c>
      <c r="J46" s="34" t="s">
        <v>28</v>
      </c>
      <c r="K46" s="34">
        <v>7</v>
      </c>
      <c r="L46" s="42"/>
      <c r="M46" s="42"/>
      <c r="N46" s="42"/>
      <c r="O46" s="123"/>
      <c r="P46" s="36">
        <v>0</v>
      </c>
      <c r="Q46" s="37">
        <f t="shared" si="6"/>
        <v>2.2999999999999998</v>
      </c>
      <c r="R46" s="38" t="str">
        <f t="shared" si="7"/>
        <v>F</v>
      </c>
      <c r="S46" s="39" t="str">
        <f t="shared" si="8"/>
        <v>Kém</v>
      </c>
      <c r="T46" s="40" t="str">
        <f t="shared" si="5"/>
        <v/>
      </c>
      <c r="U46" s="41" t="s">
        <v>1799</v>
      </c>
      <c r="V46" s="3"/>
      <c r="W46" s="28"/>
      <c r="X46" s="79" t="str">
        <f t="shared" si="9"/>
        <v>Học lại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2003</v>
      </c>
      <c r="D47" s="31" t="s">
        <v>660</v>
      </c>
      <c r="E47" s="32" t="s">
        <v>151</v>
      </c>
      <c r="F47" s="33" t="s">
        <v>236</v>
      </c>
      <c r="G47" s="30" t="s">
        <v>63</v>
      </c>
      <c r="H47" s="34" t="s">
        <v>28</v>
      </c>
      <c r="I47" s="34">
        <v>8</v>
      </c>
      <c r="J47" s="34" t="s">
        <v>28</v>
      </c>
      <c r="K47" s="34">
        <v>9.5</v>
      </c>
      <c r="L47" s="42"/>
      <c r="M47" s="42"/>
      <c r="N47" s="42"/>
      <c r="O47" s="123"/>
      <c r="P47" s="36">
        <v>3</v>
      </c>
      <c r="Q47" s="37">
        <f t="shared" si="6"/>
        <v>4.7</v>
      </c>
      <c r="R47" s="38" t="str">
        <f t="shared" si="7"/>
        <v>D</v>
      </c>
      <c r="S47" s="39" t="str">
        <f t="shared" si="8"/>
        <v>Trung bình yếu</v>
      </c>
      <c r="T47" s="40" t="str">
        <f t="shared" si="5"/>
        <v/>
      </c>
      <c r="U47" s="41" t="s">
        <v>1799</v>
      </c>
      <c r="V47" s="3"/>
      <c r="W47" s="28"/>
      <c r="X47" s="79" t="str">
        <f t="shared" si="9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2004</v>
      </c>
      <c r="D48" s="31" t="s">
        <v>228</v>
      </c>
      <c r="E48" s="32" t="s">
        <v>151</v>
      </c>
      <c r="F48" s="33" t="s">
        <v>2005</v>
      </c>
      <c r="G48" s="30" t="s">
        <v>132</v>
      </c>
      <c r="H48" s="34" t="s">
        <v>28</v>
      </c>
      <c r="I48" s="34">
        <v>7.5</v>
      </c>
      <c r="J48" s="34" t="s">
        <v>28</v>
      </c>
      <c r="K48" s="34">
        <v>8</v>
      </c>
      <c r="L48" s="42"/>
      <c r="M48" s="42"/>
      <c r="N48" s="42"/>
      <c r="O48" s="123"/>
      <c r="P48" s="36">
        <v>1.5</v>
      </c>
      <c r="Q48" s="37">
        <f t="shared" si="6"/>
        <v>3.4</v>
      </c>
      <c r="R48" s="38" t="str">
        <f t="shared" si="7"/>
        <v>F</v>
      </c>
      <c r="S48" s="39" t="str">
        <f t="shared" si="8"/>
        <v>Kém</v>
      </c>
      <c r="T48" s="40" t="str">
        <f t="shared" si="5"/>
        <v/>
      </c>
      <c r="U48" s="41" t="s">
        <v>1799</v>
      </c>
      <c r="V48" s="3"/>
      <c r="W48" s="28"/>
      <c r="X48" s="79" t="str">
        <f t="shared" si="9"/>
        <v>Học lại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2006</v>
      </c>
      <c r="D49" s="31" t="s">
        <v>2007</v>
      </c>
      <c r="E49" s="32" t="s">
        <v>434</v>
      </c>
      <c r="F49" s="33" t="s">
        <v>588</v>
      </c>
      <c r="G49" s="30" t="s">
        <v>569</v>
      </c>
      <c r="H49" s="34" t="s">
        <v>28</v>
      </c>
      <c r="I49" s="34">
        <v>7</v>
      </c>
      <c r="J49" s="34" t="s">
        <v>28</v>
      </c>
      <c r="K49" s="34">
        <v>8</v>
      </c>
      <c r="L49" s="42"/>
      <c r="M49" s="42"/>
      <c r="N49" s="42"/>
      <c r="O49" s="123"/>
      <c r="P49" s="36" t="s">
        <v>2327</v>
      </c>
      <c r="Q49" s="37">
        <f t="shared" si="6"/>
        <v>2.2000000000000002</v>
      </c>
      <c r="R49" s="38" t="str">
        <f t="shared" si="7"/>
        <v>F</v>
      </c>
      <c r="S49" s="39" t="str">
        <f t="shared" si="8"/>
        <v>Kém</v>
      </c>
      <c r="T49" s="40" t="s">
        <v>2328</v>
      </c>
      <c r="U49" s="41" t="s">
        <v>1799</v>
      </c>
      <c r="V49" s="3"/>
      <c r="W49" s="28"/>
      <c r="X49" s="79" t="str">
        <f t="shared" si="9"/>
        <v>Học lại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2008</v>
      </c>
      <c r="D50" s="31" t="s">
        <v>2009</v>
      </c>
      <c r="E50" s="32" t="s">
        <v>434</v>
      </c>
      <c r="F50" s="33" t="s">
        <v>1290</v>
      </c>
      <c r="G50" s="30" t="s">
        <v>262</v>
      </c>
      <c r="H50" s="34" t="s">
        <v>28</v>
      </c>
      <c r="I50" s="34">
        <v>0</v>
      </c>
      <c r="J50" s="34" t="s">
        <v>28</v>
      </c>
      <c r="K50" s="34">
        <v>0</v>
      </c>
      <c r="L50" s="42"/>
      <c r="M50" s="42"/>
      <c r="N50" s="42"/>
      <c r="O50" s="123"/>
      <c r="P50" s="36" t="s">
        <v>2326</v>
      </c>
      <c r="Q50" s="37">
        <f t="shared" si="6"/>
        <v>0</v>
      </c>
      <c r="R50" s="38" t="str">
        <f t="shared" si="7"/>
        <v>F</v>
      </c>
      <c r="S50" s="39" t="str">
        <f t="shared" si="8"/>
        <v>Kém</v>
      </c>
      <c r="T50" s="40" t="str">
        <f t="shared" ref="T50:T74" si="10">+IF(OR($H50=0,$I50=0,$J50=0,$K50=0),"Không đủ ĐKDT","")</f>
        <v>Không đủ ĐKDT</v>
      </c>
      <c r="U50" s="41" t="s">
        <v>1799</v>
      </c>
      <c r="V50" s="3"/>
      <c r="W50" s="28"/>
      <c r="X50" s="79" t="str">
        <f t="shared" si="9"/>
        <v>Học lại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2010</v>
      </c>
      <c r="D51" s="31" t="s">
        <v>1528</v>
      </c>
      <c r="E51" s="32" t="s">
        <v>434</v>
      </c>
      <c r="F51" s="33" t="s">
        <v>120</v>
      </c>
      <c r="G51" s="30" t="s">
        <v>98</v>
      </c>
      <c r="H51" s="34" t="s">
        <v>28</v>
      </c>
      <c r="I51" s="34">
        <v>8</v>
      </c>
      <c r="J51" s="34" t="s">
        <v>28</v>
      </c>
      <c r="K51" s="34">
        <v>9</v>
      </c>
      <c r="L51" s="42"/>
      <c r="M51" s="42"/>
      <c r="N51" s="42"/>
      <c r="O51" s="123"/>
      <c r="P51" s="36">
        <v>3</v>
      </c>
      <c r="Q51" s="37">
        <f t="shared" si="6"/>
        <v>4.5999999999999996</v>
      </c>
      <c r="R51" s="38" t="str">
        <f t="shared" si="7"/>
        <v>D</v>
      </c>
      <c r="S51" s="39" t="str">
        <f t="shared" si="8"/>
        <v>Trung bình yếu</v>
      </c>
      <c r="T51" s="40" t="str">
        <f t="shared" si="10"/>
        <v/>
      </c>
      <c r="U51" s="41" t="s">
        <v>1799</v>
      </c>
      <c r="V51" s="3"/>
      <c r="W51" s="28"/>
      <c r="X51" s="79" t="str">
        <f t="shared" si="9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2011</v>
      </c>
      <c r="D52" s="31" t="s">
        <v>2012</v>
      </c>
      <c r="E52" s="32" t="s">
        <v>607</v>
      </c>
      <c r="F52" s="33" t="s">
        <v>1700</v>
      </c>
      <c r="G52" s="30" t="s">
        <v>59</v>
      </c>
      <c r="H52" s="34" t="s">
        <v>28</v>
      </c>
      <c r="I52" s="34">
        <v>8.5</v>
      </c>
      <c r="J52" s="34" t="s">
        <v>28</v>
      </c>
      <c r="K52" s="34">
        <v>9.5</v>
      </c>
      <c r="L52" s="42"/>
      <c r="M52" s="42"/>
      <c r="N52" s="42"/>
      <c r="O52" s="123"/>
      <c r="P52" s="36">
        <v>5.5</v>
      </c>
      <c r="Q52" s="37">
        <f t="shared" si="6"/>
        <v>6.5</v>
      </c>
      <c r="R52" s="38" t="str">
        <f t="shared" si="7"/>
        <v>C+</v>
      </c>
      <c r="S52" s="39" t="str">
        <f t="shared" si="8"/>
        <v>Trung bình</v>
      </c>
      <c r="T52" s="40" t="str">
        <f t="shared" si="10"/>
        <v/>
      </c>
      <c r="U52" s="41" t="s">
        <v>1799</v>
      </c>
      <c r="V52" s="3"/>
      <c r="W52" s="28"/>
      <c r="X52" s="79" t="str">
        <f t="shared" si="9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2013</v>
      </c>
      <c r="D53" s="31" t="s">
        <v>2014</v>
      </c>
      <c r="E53" s="32" t="s">
        <v>1444</v>
      </c>
      <c r="F53" s="33" t="s">
        <v>2015</v>
      </c>
      <c r="G53" s="30" t="s">
        <v>153</v>
      </c>
      <c r="H53" s="34" t="s">
        <v>28</v>
      </c>
      <c r="I53" s="34">
        <v>8</v>
      </c>
      <c r="J53" s="34" t="s">
        <v>28</v>
      </c>
      <c r="K53" s="34">
        <v>9</v>
      </c>
      <c r="L53" s="42"/>
      <c r="M53" s="42"/>
      <c r="N53" s="42"/>
      <c r="O53" s="123"/>
      <c r="P53" s="36">
        <v>9.5</v>
      </c>
      <c r="Q53" s="37">
        <f t="shared" si="6"/>
        <v>9.1999999999999993</v>
      </c>
      <c r="R53" s="38" t="str">
        <f t="shared" si="7"/>
        <v>A+</v>
      </c>
      <c r="S53" s="39" t="str">
        <f t="shared" si="8"/>
        <v>Giỏi</v>
      </c>
      <c r="T53" s="40" t="str">
        <f t="shared" si="10"/>
        <v/>
      </c>
      <c r="U53" s="41" t="s">
        <v>1799</v>
      </c>
      <c r="V53" s="3"/>
      <c r="W53" s="28"/>
      <c r="X53" s="79" t="str">
        <f t="shared" si="9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2016</v>
      </c>
      <c r="D54" s="31" t="s">
        <v>2017</v>
      </c>
      <c r="E54" s="32" t="s">
        <v>2018</v>
      </c>
      <c r="F54" s="33" t="s">
        <v>2019</v>
      </c>
      <c r="G54" s="30" t="s">
        <v>63</v>
      </c>
      <c r="H54" s="34" t="s">
        <v>28</v>
      </c>
      <c r="I54" s="34">
        <v>9</v>
      </c>
      <c r="J54" s="34" t="s">
        <v>28</v>
      </c>
      <c r="K54" s="34">
        <v>9</v>
      </c>
      <c r="L54" s="42"/>
      <c r="M54" s="42"/>
      <c r="N54" s="42"/>
      <c r="O54" s="123"/>
      <c r="P54" s="36">
        <v>3</v>
      </c>
      <c r="Q54" s="37">
        <f t="shared" si="6"/>
        <v>4.8</v>
      </c>
      <c r="R54" s="38" t="str">
        <f t="shared" si="7"/>
        <v>D</v>
      </c>
      <c r="S54" s="39" t="str">
        <f t="shared" si="8"/>
        <v>Trung bình yếu</v>
      </c>
      <c r="T54" s="40" t="str">
        <f t="shared" si="10"/>
        <v/>
      </c>
      <c r="U54" s="41" t="s">
        <v>1799</v>
      </c>
      <c r="V54" s="3"/>
      <c r="W54" s="28"/>
      <c r="X54" s="79" t="str">
        <f t="shared" si="9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2020</v>
      </c>
      <c r="D55" s="31" t="s">
        <v>197</v>
      </c>
      <c r="E55" s="32" t="s">
        <v>160</v>
      </c>
      <c r="F55" s="33" t="s">
        <v>2021</v>
      </c>
      <c r="G55" s="30" t="s">
        <v>59</v>
      </c>
      <c r="H55" s="34" t="s">
        <v>28</v>
      </c>
      <c r="I55" s="34">
        <v>8</v>
      </c>
      <c r="J55" s="34" t="s">
        <v>28</v>
      </c>
      <c r="K55" s="34">
        <v>9</v>
      </c>
      <c r="L55" s="42"/>
      <c r="M55" s="42"/>
      <c r="N55" s="42"/>
      <c r="O55" s="123"/>
      <c r="P55" s="36">
        <v>0</v>
      </c>
      <c r="Q55" s="37">
        <f t="shared" si="6"/>
        <v>2.5</v>
      </c>
      <c r="R55" s="38" t="str">
        <f t="shared" si="7"/>
        <v>F</v>
      </c>
      <c r="S55" s="39" t="str">
        <f t="shared" si="8"/>
        <v>Kém</v>
      </c>
      <c r="T55" s="40" t="str">
        <f t="shared" si="10"/>
        <v/>
      </c>
      <c r="U55" s="41" t="s">
        <v>1799</v>
      </c>
      <c r="V55" s="3"/>
      <c r="W55" s="28"/>
      <c r="X55" s="79" t="str">
        <f t="shared" si="9"/>
        <v>Học lại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2022</v>
      </c>
      <c r="D56" s="31" t="s">
        <v>77</v>
      </c>
      <c r="E56" s="32" t="s">
        <v>2023</v>
      </c>
      <c r="F56" s="33" t="s">
        <v>822</v>
      </c>
      <c r="G56" s="30" t="s">
        <v>63</v>
      </c>
      <c r="H56" s="34" t="s">
        <v>28</v>
      </c>
      <c r="I56" s="34">
        <v>6.5</v>
      </c>
      <c r="J56" s="34" t="s">
        <v>28</v>
      </c>
      <c r="K56" s="34">
        <v>9</v>
      </c>
      <c r="L56" s="42"/>
      <c r="M56" s="42"/>
      <c r="N56" s="42"/>
      <c r="O56" s="123"/>
      <c r="P56" s="36">
        <v>0</v>
      </c>
      <c r="Q56" s="37">
        <f t="shared" si="6"/>
        <v>2.2000000000000002</v>
      </c>
      <c r="R56" s="38" t="str">
        <f t="shared" si="7"/>
        <v>F</v>
      </c>
      <c r="S56" s="39" t="str">
        <f t="shared" si="8"/>
        <v>Kém</v>
      </c>
      <c r="T56" s="40" t="str">
        <f t="shared" si="10"/>
        <v/>
      </c>
      <c r="U56" s="41" t="s">
        <v>1799</v>
      </c>
      <c r="V56" s="3"/>
      <c r="W56" s="28"/>
      <c r="X56" s="79" t="str">
        <f t="shared" si="9"/>
        <v>Học lại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2024</v>
      </c>
      <c r="D57" s="31" t="s">
        <v>925</v>
      </c>
      <c r="E57" s="32" t="s">
        <v>179</v>
      </c>
      <c r="F57" s="33" t="s">
        <v>959</v>
      </c>
      <c r="G57" s="30" t="s">
        <v>59</v>
      </c>
      <c r="H57" s="34" t="s">
        <v>28</v>
      </c>
      <c r="I57" s="34">
        <v>8.5</v>
      </c>
      <c r="J57" s="34" t="s">
        <v>28</v>
      </c>
      <c r="K57" s="34">
        <v>9</v>
      </c>
      <c r="L57" s="42"/>
      <c r="M57" s="42"/>
      <c r="N57" s="42"/>
      <c r="O57" s="123"/>
      <c r="P57" s="36">
        <v>6.5</v>
      </c>
      <c r="Q57" s="37">
        <f t="shared" si="6"/>
        <v>7.2</v>
      </c>
      <c r="R57" s="38" t="str">
        <f t="shared" si="7"/>
        <v>B</v>
      </c>
      <c r="S57" s="39" t="str">
        <f t="shared" si="8"/>
        <v>Khá</v>
      </c>
      <c r="T57" s="40" t="str">
        <f t="shared" si="10"/>
        <v/>
      </c>
      <c r="U57" s="41" t="s">
        <v>1799</v>
      </c>
      <c r="V57" s="3"/>
      <c r="W57" s="28"/>
      <c r="X57" s="79" t="str">
        <f t="shared" si="9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2025</v>
      </c>
      <c r="D58" s="31" t="s">
        <v>1076</v>
      </c>
      <c r="E58" s="32" t="s">
        <v>1154</v>
      </c>
      <c r="F58" s="33" t="s">
        <v>2026</v>
      </c>
      <c r="G58" s="30" t="s">
        <v>90</v>
      </c>
      <c r="H58" s="34" t="s">
        <v>28</v>
      </c>
      <c r="I58" s="34">
        <v>8</v>
      </c>
      <c r="J58" s="34" t="s">
        <v>28</v>
      </c>
      <c r="K58" s="34">
        <v>9</v>
      </c>
      <c r="L58" s="42"/>
      <c r="M58" s="42"/>
      <c r="N58" s="42"/>
      <c r="O58" s="123"/>
      <c r="P58" s="36">
        <v>6.5</v>
      </c>
      <c r="Q58" s="37">
        <f t="shared" si="6"/>
        <v>7.1</v>
      </c>
      <c r="R58" s="38" t="str">
        <f t="shared" si="7"/>
        <v>B</v>
      </c>
      <c r="S58" s="39" t="str">
        <f t="shared" si="8"/>
        <v>Khá</v>
      </c>
      <c r="T58" s="40" t="str">
        <f t="shared" si="10"/>
        <v/>
      </c>
      <c r="U58" s="41" t="s">
        <v>1799</v>
      </c>
      <c r="V58" s="3"/>
      <c r="W58" s="28"/>
      <c r="X58" s="79" t="str">
        <f t="shared" si="9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2027</v>
      </c>
      <c r="D59" s="31" t="s">
        <v>2028</v>
      </c>
      <c r="E59" s="32" t="s">
        <v>198</v>
      </c>
      <c r="F59" s="33" t="s">
        <v>1400</v>
      </c>
      <c r="G59" s="30" t="s">
        <v>63</v>
      </c>
      <c r="H59" s="34" t="s">
        <v>28</v>
      </c>
      <c r="I59" s="34">
        <v>8</v>
      </c>
      <c r="J59" s="34" t="s">
        <v>28</v>
      </c>
      <c r="K59" s="34">
        <v>8</v>
      </c>
      <c r="L59" s="42"/>
      <c r="M59" s="42"/>
      <c r="N59" s="42"/>
      <c r="O59" s="123"/>
      <c r="P59" s="36">
        <v>0</v>
      </c>
      <c r="Q59" s="37">
        <f t="shared" si="6"/>
        <v>2.4</v>
      </c>
      <c r="R59" s="38" t="str">
        <f t="shared" si="7"/>
        <v>F</v>
      </c>
      <c r="S59" s="39" t="str">
        <f t="shared" si="8"/>
        <v>Kém</v>
      </c>
      <c r="T59" s="40" t="str">
        <f t="shared" si="10"/>
        <v/>
      </c>
      <c r="U59" s="41" t="s">
        <v>1799</v>
      </c>
      <c r="V59" s="3"/>
      <c r="W59" s="28"/>
      <c r="X59" s="79" t="str">
        <f t="shared" si="9"/>
        <v>Học lại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2029</v>
      </c>
      <c r="D60" s="31" t="s">
        <v>112</v>
      </c>
      <c r="E60" s="32" t="s">
        <v>198</v>
      </c>
      <c r="F60" s="33" t="s">
        <v>1152</v>
      </c>
      <c r="G60" s="30" t="s">
        <v>110</v>
      </c>
      <c r="H60" s="34" t="s">
        <v>28</v>
      </c>
      <c r="I60" s="34">
        <v>8</v>
      </c>
      <c r="J60" s="34" t="s">
        <v>28</v>
      </c>
      <c r="K60" s="34">
        <v>9</v>
      </c>
      <c r="L60" s="42"/>
      <c r="M60" s="42"/>
      <c r="N60" s="42"/>
      <c r="O60" s="123"/>
      <c r="P60" s="36">
        <v>0</v>
      </c>
      <c r="Q60" s="37">
        <f t="shared" si="6"/>
        <v>2.5</v>
      </c>
      <c r="R60" s="38" t="str">
        <f t="shared" si="7"/>
        <v>F</v>
      </c>
      <c r="S60" s="39" t="str">
        <f t="shared" si="8"/>
        <v>Kém</v>
      </c>
      <c r="T60" s="40" t="str">
        <f t="shared" si="10"/>
        <v/>
      </c>
      <c r="U60" s="41" t="s">
        <v>1799</v>
      </c>
      <c r="V60" s="3"/>
      <c r="W60" s="28"/>
      <c r="X60" s="79" t="str">
        <f t="shared" si="9"/>
        <v>Học lại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2030</v>
      </c>
      <c r="D61" s="31" t="s">
        <v>216</v>
      </c>
      <c r="E61" s="32" t="s">
        <v>198</v>
      </c>
      <c r="F61" s="33" t="s">
        <v>854</v>
      </c>
      <c r="G61" s="30" t="s">
        <v>276</v>
      </c>
      <c r="H61" s="34" t="s">
        <v>28</v>
      </c>
      <c r="I61" s="34">
        <v>6.5</v>
      </c>
      <c r="J61" s="34" t="s">
        <v>28</v>
      </c>
      <c r="K61" s="34">
        <v>8</v>
      </c>
      <c r="L61" s="42"/>
      <c r="M61" s="42"/>
      <c r="N61" s="42"/>
      <c r="O61" s="123"/>
      <c r="P61" s="36">
        <v>2</v>
      </c>
      <c r="Q61" s="37">
        <f t="shared" si="6"/>
        <v>3.5</v>
      </c>
      <c r="R61" s="38" t="str">
        <f t="shared" si="7"/>
        <v>F</v>
      </c>
      <c r="S61" s="39" t="str">
        <f t="shared" si="8"/>
        <v>Kém</v>
      </c>
      <c r="T61" s="40" t="str">
        <f t="shared" si="10"/>
        <v/>
      </c>
      <c r="U61" s="41" t="s">
        <v>1799</v>
      </c>
      <c r="V61" s="3"/>
      <c r="W61" s="28"/>
      <c r="X61" s="79" t="str">
        <f t="shared" si="9"/>
        <v>Học lại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2031</v>
      </c>
      <c r="D62" s="31" t="s">
        <v>278</v>
      </c>
      <c r="E62" s="32" t="s">
        <v>1037</v>
      </c>
      <c r="F62" s="33" t="s">
        <v>1172</v>
      </c>
      <c r="G62" s="30" t="s">
        <v>63</v>
      </c>
      <c r="H62" s="34" t="s">
        <v>28</v>
      </c>
      <c r="I62" s="34">
        <v>9</v>
      </c>
      <c r="J62" s="34" t="s">
        <v>28</v>
      </c>
      <c r="K62" s="34">
        <v>9</v>
      </c>
      <c r="L62" s="42"/>
      <c r="M62" s="42"/>
      <c r="N62" s="42"/>
      <c r="O62" s="123"/>
      <c r="P62" s="36">
        <v>9.5</v>
      </c>
      <c r="Q62" s="37">
        <f t="shared" si="6"/>
        <v>9.4</v>
      </c>
      <c r="R62" s="38" t="str">
        <f t="shared" si="7"/>
        <v>A+</v>
      </c>
      <c r="S62" s="39" t="str">
        <f t="shared" si="8"/>
        <v>Giỏi</v>
      </c>
      <c r="T62" s="40" t="str">
        <f t="shared" si="10"/>
        <v/>
      </c>
      <c r="U62" s="41" t="s">
        <v>1799</v>
      </c>
      <c r="V62" s="3"/>
      <c r="W62" s="28"/>
      <c r="X62" s="79" t="str">
        <f t="shared" si="9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2032</v>
      </c>
      <c r="D63" s="31" t="s">
        <v>2033</v>
      </c>
      <c r="E63" s="32" t="s">
        <v>1037</v>
      </c>
      <c r="F63" s="33" t="s">
        <v>2034</v>
      </c>
      <c r="G63" s="30" t="s">
        <v>113</v>
      </c>
      <c r="H63" s="34" t="s">
        <v>28</v>
      </c>
      <c r="I63" s="34">
        <v>9</v>
      </c>
      <c r="J63" s="34" t="s">
        <v>28</v>
      </c>
      <c r="K63" s="34">
        <v>9</v>
      </c>
      <c r="L63" s="42"/>
      <c r="M63" s="42"/>
      <c r="N63" s="42"/>
      <c r="O63" s="123"/>
      <c r="P63" s="36">
        <v>2.5</v>
      </c>
      <c r="Q63" s="37">
        <f t="shared" si="6"/>
        <v>4.5</v>
      </c>
      <c r="R63" s="38" t="str">
        <f t="shared" si="7"/>
        <v>D</v>
      </c>
      <c r="S63" s="39" t="str">
        <f t="shared" si="8"/>
        <v>Trung bình yếu</v>
      </c>
      <c r="T63" s="40" t="str">
        <f t="shared" si="10"/>
        <v/>
      </c>
      <c r="U63" s="41" t="s">
        <v>1799</v>
      </c>
      <c r="V63" s="3"/>
      <c r="W63" s="28"/>
      <c r="X63" s="79" t="str">
        <f t="shared" si="9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2035</v>
      </c>
      <c r="D64" s="31" t="s">
        <v>322</v>
      </c>
      <c r="E64" s="32" t="s">
        <v>2036</v>
      </c>
      <c r="F64" s="33" t="s">
        <v>1021</v>
      </c>
      <c r="G64" s="30" t="s">
        <v>90</v>
      </c>
      <c r="H64" s="34" t="s">
        <v>28</v>
      </c>
      <c r="I64" s="34">
        <v>8.5</v>
      </c>
      <c r="J64" s="34" t="s">
        <v>28</v>
      </c>
      <c r="K64" s="34">
        <v>8</v>
      </c>
      <c r="L64" s="42"/>
      <c r="M64" s="42"/>
      <c r="N64" s="42"/>
      <c r="O64" s="123"/>
      <c r="P64" s="36">
        <v>0</v>
      </c>
      <c r="Q64" s="37">
        <f t="shared" si="6"/>
        <v>2.5</v>
      </c>
      <c r="R64" s="38" t="str">
        <f t="shared" si="7"/>
        <v>F</v>
      </c>
      <c r="S64" s="39" t="str">
        <f t="shared" si="8"/>
        <v>Kém</v>
      </c>
      <c r="T64" s="40" t="str">
        <f t="shared" si="10"/>
        <v/>
      </c>
      <c r="U64" s="41" t="s">
        <v>1799</v>
      </c>
      <c r="V64" s="3"/>
      <c r="W64" s="28"/>
      <c r="X64" s="79" t="str">
        <f t="shared" si="9"/>
        <v>Học lại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2037</v>
      </c>
      <c r="D65" s="31" t="s">
        <v>2038</v>
      </c>
      <c r="E65" s="32" t="s">
        <v>2039</v>
      </c>
      <c r="F65" s="33" t="s">
        <v>605</v>
      </c>
      <c r="G65" s="30" t="s">
        <v>59</v>
      </c>
      <c r="H65" s="34" t="s">
        <v>28</v>
      </c>
      <c r="I65" s="34">
        <v>8</v>
      </c>
      <c r="J65" s="34" t="s">
        <v>28</v>
      </c>
      <c r="K65" s="34">
        <v>9</v>
      </c>
      <c r="L65" s="42"/>
      <c r="M65" s="42"/>
      <c r="N65" s="42"/>
      <c r="O65" s="123"/>
      <c r="P65" s="36">
        <v>5</v>
      </c>
      <c r="Q65" s="37">
        <f t="shared" si="6"/>
        <v>6</v>
      </c>
      <c r="R65" s="38" t="str">
        <f t="shared" si="7"/>
        <v>C</v>
      </c>
      <c r="S65" s="39" t="str">
        <f t="shared" si="8"/>
        <v>Trung bình</v>
      </c>
      <c r="T65" s="40" t="str">
        <f t="shared" si="10"/>
        <v/>
      </c>
      <c r="U65" s="41" t="s">
        <v>1799</v>
      </c>
      <c r="V65" s="3"/>
      <c r="W65" s="28"/>
      <c r="X65" s="79" t="str">
        <f t="shared" si="9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2040</v>
      </c>
      <c r="D66" s="31" t="s">
        <v>77</v>
      </c>
      <c r="E66" s="32" t="s">
        <v>232</v>
      </c>
      <c r="F66" s="33" t="s">
        <v>377</v>
      </c>
      <c r="G66" s="30" t="s">
        <v>113</v>
      </c>
      <c r="H66" s="34" t="s">
        <v>28</v>
      </c>
      <c r="I66" s="34">
        <v>8</v>
      </c>
      <c r="J66" s="34" t="s">
        <v>28</v>
      </c>
      <c r="K66" s="34">
        <v>9</v>
      </c>
      <c r="L66" s="42"/>
      <c r="M66" s="42"/>
      <c r="N66" s="42"/>
      <c r="O66" s="123"/>
      <c r="P66" s="36">
        <v>1</v>
      </c>
      <c r="Q66" s="37">
        <f t="shared" si="6"/>
        <v>3.2</v>
      </c>
      <c r="R66" s="38" t="str">
        <f t="shared" si="7"/>
        <v>F</v>
      </c>
      <c r="S66" s="39" t="str">
        <f t="shared" si="8"/>
        <v>Kém</v>
      </c>
      <c r="T66" s="40" t="str">
        <f t="shared" si="10"/>
        <v/>
      </c>
      <c r="U66" s="41" t="s">
        <v>1799</v>
      </c>
      <c r="V66" s="3"/>
      <c r="W66" s="28"/>
      <c r="X66" s="79" t="str">
        <f t="shared" si="9"/>
        <v>Học lại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2041</v>
      </c>
      <c r="D67" s="31" t="s">
        <v>212</v>
      </c>
      <c r="E67" s="32" t="s">
        <v>682</v>
      </c>
      <c r="F67" s="33" t="s">
        <v>210</v>
      </c>
      <c r="G67" s="30" t="s">
        <v>113</v>
      </c>
      <c r="H67" s="34" t="s">
        <v>28</v>
      </c>
      <c r="I67" s="34">
        <v>8.5</v>
      </c>
      <c r="J67" s="34" t="s">
        <v>28</v>
      </c>
      <c r="K67" s="34">
        <v>9</v>
      </c>
      <c r="L67" s="42"/>
      <c r="M67" s="42"/>
      <c r="N67" s="42"/>
      <c r="O67" s="123"/>
      <c r="P67" s="36">
        <v>6</v>
      </c>
      <c r="Q67" s="37">
        <f t="shared" si="6"/>
        <v>6.8</v>
      </c>
      <c r="R67" s="38" t="str">
        <f t="shared" si="7"/>
        <v>C+</v>
      </c>
      <c r="S67" s="39" t="str">
        <f t="shared" si="8"/>
        <v>Trung bình</v>
      </c>
      <c r="T67" s="40" t="str">
        <f t="shared" si="10"/>
        <v/>
      </c>
      <c r="U67" s="41" t="s">
        <v>1799</v>
      </c>
      <c r="V67" s="3"/>
      <c r="W67" s="28"/>
      <c r="X67" s="79" t="str">
        <f t="shared" si="9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2042</v>
      </c>
      <c r="D68" s="31" t="s">
        <v>1036</v>
      </c>
      <c r="E68" s="32" t="s">
        <v>2043</v>
      </c>
      <c r="F68" s="33" t="s">
        <v>1217</v>
      </c>
      <c r="G68" s="30" t="s">
        <v>98</v>
      </c>
      <c r="H68" s="34" t="s">
        <v>28</v>
      </c>
      <c r="I68" s="34">
        <v>8.5</v>
      </c>
      <c r="J68" s="34" t="s">
        <v>28</v>
      </c>
      <c r="K68" s="34">
        <v>9</v>
      </c>
      <c r="L68" s="42"/>
      <c r="M68" s="42"/>
      <c r="N68" s="42"/>
      <c r="O68" s="123"/>
      <c r="P68" s="36">
        <v>7</v>
      </c>
      <c r="Q68" s="37">
        <f t="shared" si="6"/>
        <v>7.5</v>
      </c>
      <c r="R68" s="38" t="str">
        <f t="shared" si="7"/>
        <v>B</v>
      </c>
      <c r="S68" s="39" t="str">
        <f t="shared" si="8"/>
        <v>Khá</v>
      </c>
      <c r="T68" s="40" t="str">
        <f t="shared" si="10"/>
        <v/>
      </c>
      <c r="U68" s="41" t="s">
        <v>1799</v>
      </c>
      <c r="V68" s="3"/>
      <c r="W68" s="28"/>
      <c r="X68" s="79" t="str">
        <f t="shared" si="9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2044</v>
      </c>
      <c r="D69" s="31" t="s">
        <v>238</v>
      </c>
      <c r="E69" s="32" t="s">
        <v>270</v>
      </c>
      <c r="F69" s="33" t="s">
        <v>2045</v>
      </c>
      <c r="G69" s="30" t="s">
        <v>404</v>
      </c>
      <c r="H69" s="34" t="s">
        <v>28</v>
      </c>
      <c r="I69" s="34">
        <v>7.5</v>
      </c>
      <c r="J69" s="34" t="s">
        <v>28</v>
      </c>
      <c r="K69" s="34">
        <v>9</v>
      </c>
      <c r="L69" s="42"/>
      <c r="M69" s="42"/>
      <c r="N69" s="42"/>
      <c r="O69" s="123"/>
      <c r="P69" s="36">
        <v>1.5</v>
      </c>
      <c r="Q69" s="37">
        <f t="shared" si="6"/>
        <v>3.5</v>
      </c>
      <c r="R69" s="38" t="str">
        <f t="shared" si="7"/>
        <v>F</v>
      </c>
      <c r="S69" s="39" t="str">
        <f t="shared" si="8"/>
        <v>Kém</v>
      </c>
      <c r="T69" s="40" t="str">
        <f t="shared" si="10"/>
        <v/>
      </c>
      <c r="U69" s="41" t="s">
        <v>1799</v>
      </c>
      <c r="V69" s="3"/>
      <c r="W69" s="28"/>
      <c r="X69" s="79" t="str">
        <f t="shared" si="9"/>
        <v>Học lại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2046</v>
      </c>
      <c r="D70" s="31" t="s">
        <v>2047</v>
      </c>
      <c r="E70" s="32" t="s">
        <v>1060</v>
      </c>
      <c r="F70" s="33" t="s">
        <v>334</v>
      </c>
      <c r="G70" s="30" t="s">
        <v>113</v>
      </c>
      <c r="H70" s="34" t="s">
        <v>28</v>
      </c>
      <c r="I70" s="34">
        <v>9</v>
      </c>
      <c r="J70" s="34" t="s">
        <v>28</v>
      </c>
      <c r="K70" s="34">
        <v>9</v>
      </c>
      <c r="L70" s="42"/>
      <c r="M70" s="42"/>
      <c r="N70" s="42"/>
      <c r="O70" s="123"/>
      <c r="P70" s="36">
        <v>0</v>
      </c>
      <c r="Q70" s="37">
        <f t="shared" si="6"/>
        <v>2.7</v>
      </c>
      <c r="R70" s="38" t="str">
        <f t="shared" si="7"/>
        <v>F</v>
      </c>
      <c r="S70" s="39" t="str">
        <f t="shared" si="8"/>
        <v>Kém</v>
      </c>
      <c r="T70" s="40" t="str">
        <f t="shared" si="10"/>
        <v/>
      </c>
      <c r="U70" s="41" t="s">
        <v>1799</v>
      </c>
      <c r="V70" s="3"/>
      <c r="W70" s="28"/>
      <c r="X70" s="79" t="str">
        <f t="shared" si="9"/>
        <v>Học lại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2048</v>
      </c>
      <c r="D71" s="31" t="s">
        <v>306</v>
      </c>
      <c r="E71" s="32" t="s">
        <v>892</v>
      </c>
      <c r="F71" s="33" t="s">
        <v>887</v>
      </c>
      <c r="G71" s="30" t="s">
        <v>98</v>
      </c>
      <c r="H71" s="34" t="s">
        <v>28</v>
      </c>
      <c r="I71" s="34">
        <v>7.5</v>
      </c>
      <c r="J71" s="34" t="s">
        <v>28</v>
      </c>
      <c r="K71" s="34">
        <v>9</v>
      </c>
      <c r="L71" s="42"/>
      <c r="M71" s="42"/>
      <c r="N71" s="42"/>
      <c r="O71" s="123"/>
      <c r="P71" s="36">
        <v>7.5</v>
      </c>
      <c r="Q71" s="37">
        <f t="shared" si="6"/>
        <v>7.7</v>
      </c>
      <c r="R71" s="38" t="str">
        <f t="shared" si="7"/>
        <v>B</v>
      </c>
      <c r="S71" s="39" t="str">
        <f t="shared" si="8"/>
        <v>Khá</v>
      </c>
      <c r="T71" s="40" t="str">
        <f t="shared" si="10"/>
        <v/>
      </c>
      <c r="U71" s="41" t="s">
        <v>1799</v>
      </c>
      <c r="V71" s="3"/>
      <c r="W71" s="28"/>
      <c r="X71" s="79" t="str">
        <f t="shared" si="9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2049</v>
      </c>
      <c r="D72" s="31" t="s">
        <v>57</v>
      </c>
      <c r="E72" s="32" t="s">
        <v>1770</v>
      </c>
      <c r="F72" s="33" t="s">
        <v>2050</v>
      </c>
      <c r="G72" s="30" t="s">
        <v>98</v>
      </c>
      <c r="H72" s="34" t="s">
        <v>28</v>
      </c>
      <c r="I72" s="34">
        <v>8</v>
      </c>
      <c r="J72" s="34" t="s">
        <v>28</v>
      </c>
      <c r="K72" s="34">
        <v>9</v>
      </c>
      <c r="L72" s="42"/>
      <c r="M72" s="42"/>
      <c r="N72" s="42"/>
      <c r="O72" s="123"/>
      <c r="P72" s="36">
        <v>1</v>
      </c>
      <c r="Q72" s="37">
        <f t="shared" si="6"/>
        <v>3.2</v>
      </c>
      <c r="R72" s="38" t="str">
        <f t="shared" si="7"/>
        <v>F</v>
      </c>
      <c r="S72" s="39" t="str">
        <f t="shared" si="8"/>
        <v>Kém</v>
      </c>
      <c r="T72" s="40" t="str">
        <f t="shared" si="10"/>
        <v/>
      </c>
      <c r="U72" s="41" t="s">
        <v>1799</v>
      </c>
      <c r="V72" s="3"/>
      <c r="W72" s="28"/>
      <c r="X72" s="79" t="str">
        <f t="shared" si="9"/>
        <v>Học lại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2051</v>
      </c>
      <c r="D73" s="31" t="s">
        <v>2052</v>
      </c>
      <c r="E73" s="32" t="s">
        <v>2053</v>
      </c>
      <c r="F73" s="33" t="s">
        <v>1496</v>
      </c>
      <c r="G73" s="30" t="s">
        <v>113</v>
      </c>
      <c r="H73" s="34" t="s">
        <v>28</v>
      </c>
      <c r="I73" s="34">
        <v>8</v>
      </c>
      <c r="J73" s="34" t="s">
        <v>28</v>
      </c>
      <c r="K73" s="34">
        <v>9</v>
      </c>
      <c r="L73" s="42"/>
      <c r="M73" s="42"/>
      <c r="N73" s="42"/>
      <c r="O73" s="123"/>
      <c r="P73" s="36">
        <v>7.5</v>
      </c>
      <c r="Q73" s="37">
        <f t="shared" si="6"/>
        <v>7.8</v>
      </c>
      <c r="R73" s="38" t="str">
        <f t="shared" si="7"/>
        <v>B</v>
      </c>
      <c r="S73" s="39" t="str">
        <f t="shared" si="8"/>
        <v>Khá</v>
      </c>
      <c r="T73" s="40" t="str">
        <f t="shared" si="10"/>
        <v/>
      </c>
      <c r="U73" s="41" t="s">
        <v>1799</v>
      </c>
      <c r="V73" s="3"/>
      <c r="W73" s="28"/>
      <c r="X73" s="79" t="str">
        <f t="shared" si="9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2054</v>
      </c>
      <c r="D74" s="31" t="s">
        <v>2055</v>
      </c>
      <c r="E74" s="32" t="s">
        <v>1913</v>
      </c>
      <c r="F74" s="33" t="s">
        <v>545</v>
      </c>
      <c r="G74" s="30" t="s">
        <v>105</v>
      </c>
      <c r="H74" s="34" t="s">
        <v>28</v>
      </c>
      <c r="I74" s="34">
        <v>8</v>
      </c>
      <c r="J74" s="34" t="s">
        <v>28</v>
      </c>
      <c r="K74" s="34">
        <v>8</v>
      </c>
      <c r="L74" s="42"/>
      <c r="M74" s="42"/>
      <c r="N74" s="42"/>
      <c r="O74" s="123"/>
      <c r="P74" s="36">
        <v>2</v>
      </c>
      <c r="Q74" s="37">
        <f t="shared" ref="Q74:Q79" si="11">ROUND(SUMPRODUCT(H74:P74,$H$9:$P$9)/100,1)</f>
        <v>3.8</v>
      </c>
      <c r="R74" s="38" t="str">
        <f t="shared" ref="R74:R79" si="12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9" t="str">
        <f t="shared" ref="S74:S79" si="13">IF($Q74&lt;4,"Kém",IF(AND($Q74&gt;=4,$Q74&lt;=5.4),"Trung bình yếu",IF(AND($Q74&gt;=5.5,$Q74&lt;=6.9),"Trung bình",IF(AND($Q74&gt;=7,$Q74&lt;=8.4),"Khá",IF(AND($Q74&gt;=8.5,$Q74&lt;=10),"Giỏi","")))))</f>
        <v>Kém</v>
      </c>
      <c r="T74" s="40" t="str">
        <f t="shared" si="10"/>
        <v/>
      </c>
      <c r="U74" s="41" t="s">
        <v>1799</v>
      </c>
      <c r="V74" s="3"/>
      <c r="W74" s="28"/>
      <c r="X74" s="79" t="str">
        <f t="shared" ref="X74:X79" si="14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Học lại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2056</v>
      </c>
      <c r="D75" s="31" t="s">
        <v>2057</v>
      </c>
      <c r="E75" s="32" t="s">
        <v>2058</v>
      </c>
      <c r="F75" s="33" t="s">
        <v>284</v>
      </c>
      <c r="G75" s="30" t="s">
        <v>262</v>
      </c>
      <c r="H75" s="34" t="s">
        <v>28</v>
      </c>
      <c r="I75" s="34">
        <v>7</v>
      </c>
      <c r="J75" s="34" t="s">
        <v>28</v>
      </c>
      <c r="K75" s="34">
        <v>8</v>
      </c>
      <c r="L75" s="42"/>
      <c r="M75" s="42"/>
      <c r="N75" s="42"/>
      <c r="O75" s="123"/>
      <c r="P75" s="36" t="s">
        <v>2327</v>
      </c>
      <c r="Q75" s="37">
        <f t="shared" si="11"/>
        <v>2.2000000000000002</v>
      </c>
      <c r="R75" s="38" t="str">
        <f t="shared" si="12"/>
        <v>F</v>
      </c>
      <c r="S75" s="39" t="str">
        <f t="shared" si="13"/>
        <v>Kém</v>
      </c>
      <c r="T75" s="40" t="s">
        <v>2328</v>
      </c>
      <c r="U75" s="41" t="s">
        <v>1799</v>
      </c>
      <c r="V75" s="3"/>
      <c r="W75" s="28"/>
      <c r="X75" s="79" t="str">
        <f t="shared" si="14"/>
        <v>Học lại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2059</v>
      </c>
      <c r="D76" s="31" t="s">
        <v>2060</v>
      </c>
      <c r="E76" s="32" t="s">
        <v>290</v>
      </c>
      <c r="F76" s="33" t="s">
        <v>71</v>
      </c>
      <c r="G76" s="30" t="s">
        <v>72</v>
      </c>
      <c r="H76" s="34" t="s">
        <v>28</v>
      </c>
      <c r="I76" s="34">
        <v>8</v>
      </c>
      <c r="J76" s="34" t="s">
        <v>28</v>
      </c>
      <c r="K76" s="34">
        <v>9</v>
      </c>
      <c r="L76" s="42"/>
      <c r="M76" s="42"/>
      <c r="N76" s="42"/>
      <c r="O76" s="123"/>
      <c r="P76" s="36">
        <v>4</v>
      </c>
      <c r="Q76" s="37">
        <f t="shared" si="11"/>
        <v>5.3</v>
      </c>
      <c r="R76" s="38" t="str">
        <f t="shared" si="12"/>
        <v>D+</v>
      </c>
      <c r="S76" s="39" t="str">
        <f t="shared" si="13"/>
        <v>Trung bình yếu</v>
      </c>
      <c r="T76" s="40" t="str">
        <f>+IF(OR($H76=0,$I76=0,$J76=0,$K76=0),"Không đủ ĐKDT","")</f>
        <v/>
      </c>
      <c r="U76" s="41" t="s">
        <v>1799</v>
      </c>
      <c r="V76" s="3"/>
      <c r="W76" s="28"/>
      <c r="X76" s="79" t="str">
        <f t="shared" si="14"/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2061</v>
      </c>
      <c r="D77" s="31" t="s">
        <v>322</v>
      </c>
      <c r="E77" s="32" t="s">
        <v>2062</v>
      </c>
      <c r="F77" s="33" t="s">
        <v>1217</v>
      </c>
      <c r="G77" s="30" t="s">
        <v>63</v>
      </c>
      <c r="H77" s="34" t="s">
        <v>28</v>
      </c>
      <c r="I77" s="34">
        <v>9</v>
      </c>
      <c r="J77" s="34" t="s">
        <v>28</v>
      </c>
      <c r="K77" s="34">
        <v>8</v>
      </c>
      <c r="L77" s="42"/>
      <c r="M77" s="42"/>
      <c r="N77" s="42"/>
      <c r="O77" s="123"/>
      <c r="P77" s="36">
        <v>1</v>
      </c>
      <c r="Q77" s="37">
        <f t="shared" si="11"/>
        <v>3.3</v>
      </c>
      <c r="R77" s="38" t="str">
        <f t="shared" si="12"/>
        <v>F</v>
      </c>
      <c r="S77" s="39" t="str">
        <f t="shared" si="13"/>
        <v>Kém</v>
      </c>
      <c r="T77" s="40" t="str">
        <f>+IF(OR($H77=0,$I77=0,$J77=0,$K77=0),"Không đủ ĐKDT","")</f>
        <v/>
      </c>
      <c r="U77" s="41" t="s">
        <v>1799</v>
      </c>
      <c r="V77" s="3"/>
      <c r="W77" s="28"/>
      <c r="X77" s="79" t="str">
        <f t="shared" si="14"/>
        <v>Học lại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30" customHeight="1">
      <c r="B78" s="29">
        <v>69</v>
      </c>
      <c r="C78" s="30" t="s">
        <v>2063</v>
      </c>
      <c r="D78" s="31" t="s">
        <v>2064</v>
      </c>
      <c r="E78" s="32" t="s">
        <v>528</v>
      </c>
      <c r="F78" s="33" t="s">
        <v>1576</v>
      </c>
      <c r="G78" s="30" t="s">
        <v>276</v>
      </c>
      <c r="H78" s="34" t="s">
        <v>28</v>
      </c>
      <c r="I78" s="34">
        <v>9</v>
      </c>
      <c r="J78" s="34" t="s">
        <v>28</v>
      </c>
      <c r="K78" s="34">
        <v>9</v>
      </c>
      <c r="L78" s="42"/>
      <c r="M78" s="42"/>
      <c r="N78" s="42"/>
      <c r="O78" s="123"/>
      <c r="P78" s="36">
        <v>6.5</v>
      </c>
      <c r="Q78" s="37">
        <f t="shared" si="11"/>
        <v>7.3</v>
      </c>
      <c r="R78" s="38" t="str">
        <f t="shared" si="12"/>
        <v>B</v>
      </c>
      <c r="S78" s="39" t="str">
        <f t="shared" si="13"/>
        <v>Khá</v>
      </c>
      <c r="T78" s="40" t="str">
        <f>+IF(OR($H78=0,$I78=0,$J78=0,$K78=0),"Không đủ ĐKDT","")</f>
        <v/>
      </c>
      <c r="U78" s="41" t="s">
        <v>1799</v>
      </c>
      <c r="V78" s="3"/>
      <c r="W78" s="28"/>
      <c r="X78" s="79" t="str">
        <f t="shared" si="14"/>
        <v>Đạt</v>
      </c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</row>
    <row r="79" spans="1:39" ht="30" customHeight="1">
      <c r="B79" s="29">
        <v>70</v>
      </c>
      <c r="C79" s="30" t="s">
        <v>2065</v>
      </c>
      <c r="D79" s="31" t="s">
        <v>2066</v>
      </c>
      <c r="E79" s="32" t="s">
        <v>2067</v>
      </c>
      <c r="F79" s="33" t="s">
        <v>337</v>
      </c>
      <c r="G79" s="30" t="s">
        <v>569</v>
      </c>
      <c r="H79" s="34" t="s">
        <v>28</v>
      </c>
      <c r="I79" s="34">
        <v>7</v>
      </c>
      <c r="J79" s="34" t="s">
        <v>28</v>
      </c>
      <c r="K79" s="34">
        <v>8</v>
      </c>
      <c r="L79" s="42"/>
      <c r="M79" s="42"/>
      <c r="N79" s="42"/>
      <c r="O79" s="123"/>
      <c r="P79" s="36">
        <v>1</v>
      </c>
      <c r="Q79" s="37">
        <f t="shared" si="11"/>
        <v>2.9</v>
      </c>
      <c r="R79" s="38" t="str">
        <f t="shared" si="12"/>
        <v>F</v>
      </c>
      <c r="S79" s="39" t="str">
        <f t="shared" si="13"/>
        <v>Kém</v>
      </c>
      <c r="T79" s="40" t="str">
        <f>+IF(OR($H79=0,$I79=0,$J79=0,$K79=0),"Không đủ ĐKDT","")</f>
        <v/>
      </c>
      <c r="U79" s="41" t="s">
        <v>1799</v>
      </c>
      <c r="V79" s="3"/>
      <c r="W79" s="28"/>
      <c r="X79" s="79" t="str">
        <f t="shared" si="14"/>
        <v>Học lại</v>
      </c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</row>
    <row r="80" spans="1:39" ht="9" customHeight="1">
      <c r="A80" s="2"/>
      <c r="B80" s="43"/>
      <c r="C80" s="44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124"/>
      <c r="P80" s="48"/>
      <c r="Q80" s="48"/>
      <c r="R80" s="48"/>
      <c r="S80" s="48"/>
      <c r="T80" s="48"/>
      <c r="U80" s="48"/>
      <c r="V80" s="3"/>
    </row>
    <row r="81" spans="1:39">
      <c r="A81" s="2"/>
      <c r="B81" s="160" t="s">
        <v>29</v>
      </c>
      <c r="C81" s="160"/>
      <c r="D81" s="44"/>
      <c r="E81" s="45"/>
      <c r="F81" s="45"/>
      <c r="G81" s="45"/>
      <c r="H81" s="46"/>
      <c r="I81" s="47"/>
      <c r="J81" s="47"/>
      <c r="K81" s="48"/>
      <c r="L81" s="48"/>
      <c r="M81" s="48"/>
      <c r="N81" s="48"/>
      <c r="O81" s="124"/>
      <c r="P81" s="48"/>
      <c r="Q81" s="48"/>
      <c r="R81" s="48"/>
      <c r="S81" s="48"/>
      <c r="T81" s="48"/>
      <c r="U81" s="48"/>
      <c r="V81" s="3"/>
    </row>
    <row r="82" spans="1:39" ht="16.5" customHeight="1">
      <c r="A82" s="2"/>
      <c r="B82" s="49" t="s">
        <v>30</v>
      </c>
      <c r="C82" s="49"/>
      <c r="D82" s="50">
        <f>+$AA$8</f>
        <v>70</v>
      </c>
      <c r="E82" s="51" t="s">
        <v>31</v>
      </c>
      <c r="F82" s="148" t="s">
        <v>32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2">
        <f>$AA$8 -COUNTIF($T$9:$T$269,"Vắng") -COUNTIF($T$9:$T$269,"Vắng có phép") - COUNTIF($T$9:$T$269,"Đình chỉ thi") - COUNTIF($T$9:$T$269,"Không đủ ĐKDT")</f>
        <v>66</v>
      </c>
      <c r="Q82" s="52"/>
      <c r="R82" s="52"/>
      <c r="S82" s="53"/>
      <c r="T82" s="54" t="s">
        <v>31</v>
      </c>
      <c r="U82" s="53"/>
      <c r="V82" s="3"/>
    </row>
    <row r="83" spans="1:39" ht="16.5" customHeight="1">
      <c r="A83" s="2"/>
      <c r="B83" s="49" t="s">
        <v>33</v>
      </c>
      <c r="C83" s="49"/>
      <c r="D83" s="50">
        <f>+$AL$8</f>
        <v>43</v>
      </c>
      <c r="E83" s="51" t="s">
        <v>31</v>
      </c>
      <c r="F83" s="148" t="s">
        <v>34</v>
      </c>
      <c r="G83" s="148"/>
      <c r="H83" s="148"/>
      <c r="I83" s="148"/>
      <c r="J83" s="148"/>
      <c r="K83" s="148"/>
      <c r="L83" s="148"/>
      <c r="M83" s="148"/>
      <c r="N83" s="148"/>
      <c r="O83" s="148"/>
      <c r="P83" s="55">
        <f>COUNTIF($T$9:$T$145,"Vắng")</f>
        <v>1</v>
      </c>
      <c r="Q83" s="55"/>
      <c r="R83" s="55"/>
      <c r="S83" s="56"/>
      <c r="T83" s="54" t="s">
        <v>31</v>
      </c>
      <c r="U83" s="56"/>
      <c r="V83" s="3"/>
    </row>
    <row r="84" spans="1:39" ht="16.5" customHeight="1">
      <c r="A84" s="2"/>
      <c r="B84" s="49" t="s">
        <v>42</v>
      </c>
      <c r="C84" s="49"/>
      <c r="D84" s="65">
        <f>COUNTIF(X10:X79,"Học lại")</f>
        <v>27</v>
      </c>
      <c r="E84" s="51" t="s">
        <v>31</v>
      </c>
      <c r="F84" s="148" t="s">
        <v>43</v>
      </c>
      <c r="G84" s="148"/>
      <c r="H84" s="148"/>
      <c r="I84" s="148"/>
      <c r="J84" s="148"/>
      <c r="K84" s="148"/>
      <c r="L84" s="148"/>
      <c r="M84" s="148"/>
      <c r="N84" s="148"/>
      <c r="O84" s="148"/>
      <c r="P84" s="52">
        <f>COUNTIF($T$9:$T$145,"Vắng có phép")</f>
        <v>0</v>
      </c>
      <c r="Q84" s="52"/>
      <c r="R84" s="52"/>
      <c r="S84" s="53"/>
      <c r="T84" s="54" t="s">
        <v>31</v>
      </c>
      <c r="U84" s="53"/>
      <c r="V84" s="3"/>
    </row>
    <row r="85" spans="1:39" ht="3" customHeight="1">
      <c r="A85" s="2"/>
      <c r="B85" s="43"/>
      <c r="C85" s="44"/>
      <c r="D85" s="44"/>
      <c r="E85" s="45"/>
      <c r="F85" s="45"/>
      <c r="G85" s="45"/>
      <c r="H85" s="46"/>
      <c r="I85" s="47"/>
      <c r="J85" s="47"/>
      <c r="K85" s="48"/>
      <c r="L85" s="48"/>
      <c r="M85" s="48"/>
      <c r="N85" s="48"/>
      <c r="O85" s="124"/>
      <c r="P85" s="48"/>
      <c r="Q85" s="48"/>
      <c r="R85" s="48"/>
      <c r="S85" s="48"/>
      <c r="T85" s="48"/>
      <c r="U85" s="48"/>
      <c r="V85" s="3"/>
    </row>
    <row r="86" spans="1:39" ht="15.75">
      <c r="B86" s="84" t="s">
        <v>44</v>
      </c>
      <c r="C86" s="84"/>
      <c r="D86" s="85">
        <f>COUNTIF(X10:X79,"Thi lại")</f>
        <v>0</v>
      </c>
      <c r="E86" s="86" t="s">
        <v>31</v>
      </c>
      <c r="F86" s="3"/>
      <c r="G86" s="3"/>
      <c r="H86" s="3"/>
      <c r="I86" s="3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3"/>
    </row>
    <row r="87" spans="1:39" ht="24.75" customHeight="1">
      <c r="B87" s="84"/>
      <c r="C87" s="84"/>
      <c r="D87" s="85"/>
      <c r="E87" s="86"/>
      <c r="F87" s="3"/>
      <c r="G87" s="3"/>
      <c r="H87" s="3"/>
      <c r="I87" s="3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3"/>
    </row>
    <row r="88" spans="1:39" ht="15.75">
      <c r="A88" s="57"/>
      <c r="B88" s="146"/>
      <c r="C88" s="146"/>
      <c r="D88" s="146"/>
      <c r="E88" s="146"/>
      <c r="F88" s="146"/>
      <c r="G88" s="146"/>
      <c r="H88" s="146"/>
      <c r="I88" s="58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3"/>
    </row>
    <row r="89" spans="1:39" ht="4.5" customHeight="1">
      <c r="A89" s="2"/>
      <c r="B89" s="43"/>
      <c r="C89" s="59"/>
      <c r="D89" s="59"/>
      <c r="E89" s="60"/>
      <c r="F89" s="60"/>
      <c r="G89" s="60"/>
      <c r="H89" s="61"/>
      <c r="I89" s="62"/>
      <c r="J89" s="62"/>
      <c r="K89" s="3"/>
      <c r="L89" s="3"/>
      <c r="M89" s="3"/>
      <c r="N89" s="3"/>
      <c r="P89" s="3"/>
      <c r="Q89" s="3"/>
      <c r="R89" s="3"/>
      <c r="S89" s="3"/>
      <c r="T89" s="3"/>
      <c r="U89" s="3"/>
      <c r="V89" s="3"/>
    </row>
    <row r="90" spans="1:39" s="2" customFormat="1">
      <c r="B90" s="146"/>
      <c r="C90" s="146"/>
      <c r="D90" s="151"/>
      <c r="E90" s="151"/>
      <c r="F90" s="151"/>
      <c r="G90" s="151"/>
      <c r="H90" s="151"/>
      <c r="I90" s="62"/>
      <c r="J90" s="62"/>
      <c r="K90" s="48"/>
      <c r="L90" s="48"/>
      <c r="M90" s="48"/>
      <c r="N90" s="48"/>
      <c r="O90" s="124"/>
      <c r="P90" s="48"/>
      <c r="Q90" s="48"/>
      <c r="R90" s="48"/>
      <c r="S90" s="48"/>
      <c r="T90" s="48"/>
      <c r="U90" s="48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25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25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25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9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25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3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25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18" customHeight="1">
      <c r="A96" s="1"/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150"/>
      <c r="T96" s="150"/>
      <c r="U96" s="150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4.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25"/>
      <c r="P97" s="3"/>
      <c r="Q97" s="3"/>
      <c r="R97" s="3"/>
      <c r="S97" s="3"/>
      <c r="T97" s="3"/>
      <c r="U97" s="3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36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25"/>
      <c r="P98" s="3"/>
      <c r="Q98" s="3"/>
      <c r="R98" s="3"/>
      <c r="S98" s="3"/>
      <c r="T98" s="3"/>
      <c r="U98" s="3"/>
      <c r="V98" s="3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 ht="21.75" customHeight="1">
      <c r="A99" s="1"/>
      <c r="B99" s="146"/>
      <c r="C99" s="146"/>
      <c r="D99" s="146"/>
      <c r="E99" s="146"/>
      <c r="F99" s="146"/>
      <c r="G99" s="146"/>
      <c r="H99" s="146"/>
      <c r="I99" s="58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3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 ht="15.75">
      <c r="A100" s="1"/>
      <c r="B100" s="43"/>
      <c r="C100" s="59"/>
      <c r="D100" s="59"/>
      <c r="E100" s="60"/>
      <c r="F100" s="60"/>
      <c r="G100" s="60"/>
      <c r="H100" s="61"/>
      <c r="I100" s="62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/>
      <c r="U100" s="147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1" spans="1:39" s="2" customFormat="1">
      <c r="A101" s="1"/>
      <c r="B101" s="146"/>
      <c r="C101" s="146"/>
      <c r="D101" s="151"/>
      <c r="E101" s="151"/>
      <c r="F101" s="151"/>
      <c r="G101" s="151"/>
      <c r="H101" s="151"/>
      <c r="I101" s="62"/>
      <c r="J101" s="62"/>
      <c r="K101" s="48"/>
      <c r="L101" s="48"/>
      <c r="M101" s="48"/>
      <c r="N101" s="48"/>
      <c r="O101" s="124"/>
      <c r="P101" s="48"/>
      <c r="Q101" s="48"/>
      <c r="R101" s="48"/>
      <c r="S101" s="48"/>
      <c r="T101" s="48"/>
      <c r="U101" s="48"/>
      <c r="V101" s="1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</row>
    <row r="102" spans="1:39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125"/>
      <c r="P102" s="3"/>
      <c r="Q102" s="3"/>
      <c r="R102" s="3"/>
      <c r="S102" s="3"/>
      <c r="T102" s="3"/>
      <c r="U102" s="3"/>
      <c r="V102" s="1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</row>
    <row r="106" spans="1:39" ht="15.75"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</row>
  </sheetData>
  <sheetProtection formatCells="0" formatColumns="0" formatRows="0" insertColumns="0" insertRows="0" insertHyperlinks="0" deleteColumns="0" deleteRows="0" sort="0" autoFilter="0" pivotTables="0"/>
  <autoFilter ref="A8:AM79">
    <filterColumn colId="3" showButton="0"/>
  </autoFilter>
  <sortState ref="A10:AM79">
    <sortCondition ref="B10:B79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81:C81"/>
    <mergeCell ref="P7:P8"/>
    <mergeCell ref="Q7:Q9"/>
    <mergeCell ref="H7:H8"/>
    <mergeCell ref="I7:I8"/>
    <mergeCell ref="J7:J8"/>
    <mergeCell ref="K7:K8"/>
    <mergeCell ref="L7:L8"/>
    <mergeCell ref="M7:M8"/>
    <mergeCell ref="J100:U100"/>
    <mergeCell ref="F84:O84"/>
    <mergeCell ref="J86:U86"/>
    <mergeCell ref="J87:U87"/>
    <mergeCell ref="B88:H88"/>
    <mergeCell ref="J88:U88"/>
    <mergeCell ref="B90:C90"/>
    <mergeCell ref="D90:H90"/>
    <mergeCell ref="B96:C96"/>
    <mergeCell ref="D96:I96"/>
    <mergeCell ref="B99:H99"/>
    <mergeCell ref="J99:U99"/>
    <mergeCell ref="J96:U96"/>
    <mergeCell ref="B101:C101"/>
    <mergeCell ref="D101:H101"/>
    <mergeCell ref="B106:C106"/>
    <mergeCell ref="D106:I106"/>
    <mergeCell ref="J106:U106"/>
    <mergeCell ref="F83:O83"/>
    <mergeCell ref="O7:O8"/>
    <mergeCell ref="C7:C8"/>
    <mergeCell ref="D7:E8"/>
    <mergeCell ref="F82:O82"/>
  </mergeCells>
  <conditionalFormatting sqref="H10:N79 P10:P79">
    <cfRule type="cellIs" dxfId="27" priority="4" operator="greaterThan">
      <formula>10</formula>
    </cfRule>
  </conditionalFormatting>
  <conditionalFormatting sqref="O101:O1048576 O1:O99">
    <cfRule type="duplicateValues" dxfId="26" priority="3"/>
  </conditionalFormatting>
  <conditionalFormatting sqref="C1:C1048576">
    <cfRule type="duplicateValues" dxfId="25" priority="2"/>
  </conditionalFormatting>
  <conditionalFormatting sqref="O1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84 Y2:AM8 X10:X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4"/>
  <sheetViews>
    <sheetView topLeftCell="B1" workbookViewId="0">
      <pane ySplit="3" topLeftCell="A94" activePane="bottomLeft" state="frozen"/>
      <selection activeCell="A6" sqref="A6:XFD6"/>
      <selection pane="bottomLeft" activeCell="B85" sqref="A85:XFD104"/>
    </sheetView>
  </sheetViews>
  <sheetFormatPr defaultColWidth="9" defaultRowHeight="30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2.25" style="1" customWidth="1"/>
    <col min="8" max="8" width="4.375" style="1" hidden="1" customWidth="1"/>
    <col min="9" max="9" width="7.125" style="1" customWidth="1"/>
    <col min="10" max="10" width="4.375" style="1" hidden="1" customWidth="1"/>
    <col min="11" max="11" width="7.375" style="1" customWidth="1"/>
    <col min="12" max="12" width="4.625" style="1" hidden="1" customWidth="1"/>
    <col min="13" max="13" width="4.875" style="1" hidden="1" customWidth="1"/>
    <col min="14" max="14" width="9" style="1" hidden="1" customWidth="1"/>
    <col min="15" max="15" width="17" style="109" hidden="1" customWidth="1"/>
    <col min="16" max="16" width="6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7.75" customHeight="1">
      <c r="B1" s="173" t="s">
        <v>0</v>
      </c>
      <c r="C1" s="173"/>
      <c r="D1" s="173"/>
      <c r="E1" s="173"/>
      <c r="F1" s="173"/>
      <c r="G1" s="173"/>
      <c r="H1" s="174" t="s">
        <v>2323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3"/>
    </row>
    <row r="2" spans="2:39" ht="25.5" customHeight="1">
      <c r="B2" s="175" t="s">
        <v>1</v>
      </c>
      <c r="C2" s="175"/>
      <c r="D2" s="175"/>
      <c r="E2" s="175"/>
      <c r="F2" s="175"/>
      <c r="G2" s="175"/>
      <c r="H2" s="176" t="s">
        <v>46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4"/>
      <c r="W2" s="5"/>
      <c r="AE2" s="67"/>
      <c r="AF2" s="68"/>
      <c r="AG2" s="67"/>
      <c r="AH2" s="67"/>
      <c r="AI2" s="67"/>
      <c r="AJ2" s="68"/>
      <c r="AK2" s="67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2"/>
      <c r="P3" s="8"/>
      <c r="Q3" s="8"/>
      <c r="R3" s="8"/>
      <c r="S3" s="8"/>
      <c r="T3" s="8"/>
      <c r="U3" s="8"/>
      <c r="V3" s="4"/>
      <c r="W3" s="5"/>
      <c r="AF3" s="69"/>
      <c r="AJ3" s="69"/>
    </row>
    <row r="4" spans="2:39" ht="23.25" customHeight="1">
      <c r="B4" s="164" t="s">
        <v>2</v>
      </c>
      <c r="C4" s="164"/>
      <c r="D4" s="88" t="s">
        <v>47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103"/>
      <c r="P4" s="177" t="s">
        <v>49</v>
      </c>
      <c r="Q4" s="177"/>
      <c r="R4" s="177"/>
      <c r="S4" s="177" t="s">
        <v>1811</v>
      </c>
      <c r="T4" s="177"/>
      <c r="U4" s="177"/>
      <c r="X4" s="67"/>
      <c r="Y4" s="153" t="s">
        <v>41</v>
      </c>
      <c r="Z4" s="153" t="s">
        <v>8</v>
      </c>
      <c r="AA4" s="153" t="s">
        <v>40</v>
      </c>
      <c r="AB4" s="153" t="s">
        <v>39</v>
      </c>
      <c r="AC4" s="153"/>
      <c r="AD4" s="153"/>
      <c r="AE4" s="153"/>
      <c r="AF4" s="153" t="s">
        <v>38</v>
      </c>
      <c r="AG4" s="153"/>
      <c r="AH4" s="153" t="s">
        <v>36</v>
      </c>
      <c r="AI4" s="153"/>
      <c r="AJ4" s="153" t="s">
        <v>37</v>
      </c>
      <c r="AK4" s="153"/>
      <c r="AL4" s="153" t="s">
        <v>35</v>
      </c>
      <c r="AM4" s="153"/>
    </row>
    <row r="5" spans="2:39" ht="17.25" customHeight="1">
      <c r="B5" s="163" t="s">
        <v>3</v>
      </c>
      <c r="C5" s="163"/>
      <c r="D5" s="9">
        <v>3</v>
      </c>
      <c r="G5" s="178" t="s">
        <v>48</v>
      </c>
      <c r="H5" s="178"/>
      <c r="I5" s="178"/>
      <c r="J5" s="178"/>
      <c r="K5" s="178"/>
      <c r="L5" s="178"/>
      <c r="M5" s="178"/>
      <c r="N5" s="178"/>
      <c r="O5" s="178"/>
      <c r="P5" s="172" t="s">
        <v>2318</v>
      </c>
      <c r="Q5" s="172"/>
      <c r="R5" s="172"/>
      <c r="S5" s="172"/>
      <c r="T5" s="172"/>
      <c r="U5" s="172"/>
      <c r="X5" s="67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4"/>
      <c r="P6" s="63"/>
      <c r="Q6" s="3"/>
      <c r="R6" s="3"/>
      <c r="S6" s="3"/>
      <c r="T6" s="3"/>
      <c r="U6" s="3"/>
      <c r="X6" s="67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</row>
    <row r="7" spans="2:39" ht="44.25" customHeight="1">
      <c r="B7" s="154" t="s">
        <v>4</v>
      </c>
      <c r="C7" s="165" t="s">
        <v>5</v>
      </c>
      <c r="D7" s="167" t="s">
        <v>6</v>
      </c>
      <c r="E7" s="168"/>
      <c r="F7" s="154" t="s">
        <v>7</v>
      </c>
      <c r="G7" s="154" t="s">
        <v>8</v>
      </c>
      <c r="H7" s="171" t="s">
        <v>9</v>
      </c>
      <c r="I7" s="171" t="s">
        <v>10</v>
      </c>
      <c r="J7" s="171" t="s">
        <v>11</v>
      </c>
      <c r="K7" s="171" t="s">
        <v>12</v>
      </c>
      <c r="L7" s="161" t="s">
        <v>13</v>
      </c>
      <c r="M7" s="161" t="s">
        <v>14</v>
      </c>
      <c r="N7" s="161" t="s">
        <v>15</v>
      </c>
      <c r="O7" s="179"/>
      <c r="P7" s="161" t="s">
        <v>16</v>
      </c>
      <c r="Q7" s="154" t="s">
        <v>17</v>
      </c>
      <c r="R7" s="161" t="s">
        <v>18</v>
      </c>
      <c r="S7" s="154" t="s">
        <v>19</v>
      </c>
      <c r="T7" s="154" t="s">
        <v>20</v>
      </c>
      <c r="U7" s="154" t="s">
        <v>21</v>
      </c>
      <c r="X7" s="67"/>
      <c r="Y7" s="153"/>
      <c r="Z7" s="153"/>
      <c r="AA7" s="153"/>
      <c r="AB7" s="70" t="s">
        <v>22</v>
      </c>
      <c r="AC7" s="70" t="s">
        <v>23</v>
      </c>
      <c r="AD7" s="70" t="s">
        <v>24</v>
      </c>
      <c r="AE7" s="70" t="s">
        <v>25</v>
      </c>
      <c r="AF7" s="70" t="s">
        <v>26</v>
      </c>
      <c r="AG7" s="70" t="s">
        <v>25</v>
      </c>
      <c r="AH7" s="70" t="s">
        <v>26</v>
      </c>
      <c r="AI7" s="70" t="s">
        <v>25</v>
      </c>
      <c r="AJ7" s="70" t="s">
        <v>26</v>
      </c>
      <c r="AK7" s="70" t="s">
        <v>25</v>
      </c>
      <c r="AL7" s="70" t="s">
        <v>26</v>
      </c>
      <c r="AM7" s="71" t="s">
        <v>25</v>
      </c>
    </row>
    <row r="8" spans="2:39" ht="44.25" customHeight="1">
      <c r="B8" s="155"/>
      <c r="C8" s="166"/>
      <c r="D8" s="169"/>
      <c r="E8" s="170"/>
      <c r="F8" s="155"/>
      <c r="G8" s="155"/>
      <c r="H8" s="171"/>
      <c r="I8" s="171"/>
      <c r="J8" s="171"/>
      <c r="K8" s="171"/>
      <c r="L8" s="161"/>
      <c r="M8" s="161"/>
      <c r="N8" s="161"/>
      <c r="O8" s="179"/>
      <c r="P8" s="161"/>
      <c r="Q8" s="156"/>
      <c r="R8" s="161"/>
      <c r="S8" s="155"/>
      <c r="T8" s="156"/>
      <c r="U8" s="156"/>
      <c r="W8" s="11"/>
      <c r="X8" s="67"/>
      <c r="Y8" s="72" t="str">
        <f>+D4</f>
        <v>Lý thuyết thông tin</v>
      </c>
      <c r="Z8" s="73" t="str">
        <f>+P4</f>
        <v>Nhóm: ELE1319-01</v>
      </c>
      <c r="AA8" s="74">
        <f>+$AJ$8+$AL$8+$AH$8</f>
        <v>68</v>
      </c>
      <c r="AB8" s="68">
        <f>COUNTIF($T$9:$T$137,"Khiển trách")</f>
        <v>0</v>
      </c>
      <c r="AC8" s="68">
        <f>COUNTIF($T$9:$T$137,"Cảnh cáo")</f>
        <v>0</v>
      </c>
      <c r="AD8" s="68">
        <f>COUNTIF($T$9:$T$137,"Đình chỉ thi")</f>
        <v>0</v>
      </c>
      <c r="AE8" s="75">
        <f>+($AB$8+$AC$8+$AD$8)/$AA$8*100%</f>
        <v>0</v>
      </c>
      <c r="AF8" s="68">
        <f>SUM(COUNTIF($T$9:$T$135,"Vắng"),COUNTIF($T$9:$T$135,"Vắng có phép"))</f>
        <v>2</v>
      </c>
      <c r="AG8" s="76">
        <f>+$AF$8/$AA$8</f>
        <v>2.9411764705882353E-2</v>
      </c>
      <c r="AH8" s="77">
        <f>COUNTIF($X$9:$X$135,"Thi lại")</f>
        <v>0</v>
      </c>
      <c r="AI8" s="76">
        <f>+$AH$8/$AA$8</f>
        <v>0</v>
      </c>
      <c r="AJ8" s="77">
        <f>COUNTIF($X$9:$X$136,"Học lại")</f>
        <v>37</v>
      </c>
      <c r="AK8" s="76">
        <f>+$AJ$8/$AA$8</f>
        <v>0.54411764705882348</v>
      </c>
      <c r="AL8" s="68">
        <f>COUNTIF($X$10:$X$136,"Đạt")</f>
        <v>31</v>
      </c>
      <c r="AM8" s="75">
        <f>+$AL$8/$AA$8</f>
        <v>0.45588235294117646</v>
      </c>
    </row>
    <row r="9" spans="2:39" ht="27" customHeight="1">
      <c r="B9" s="157" t="s">
        <v>27</v>
      </c>
      <c r="C9" s="158"/>
      <c r="D9" s="158"/>
      <c r="E9" s="158"/>
      <c r="F9" s="158"/>
      <c r="G9" s="159"/>
      <c r="H9" s="12"/>
      <c r="I9" s="12">
        <v>20</v>
      </c>
      <c r="J9" s="13"/>
      <c r="K9" s="12">
        <v>10</v>
      </c>
      <c r="L9" s="14"/>
      <c r="M9" s="15"/>
      <c r="N9" s="15"/>
      <c r="O9" s="105"/>
      <c r="P9" s="64">
        <f>100-(H9+I9+J9+K9)</f>
        <v>70</v>
      </c>
      <c r="Q9" s="155"/>
      <c r="R9" s="16"/>
      <c r="S9" s="16"/>
      <c r="T9" s="155"/>
      <c r="U9" s="155"/>
      <c r="X9" s="6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</row>
    <row r="10" spans="2:39" ht="30" customHeight="1">
      <c r="B10" s="17">
        <v>1</v>
      </c>
      <c r="C10" s="18" t="s">
        <v>1379</v>
      </c>
      <c r="D10" s="19" t="s">
        <v>381</v>
      </c>
      <c r="E10" s="20" t="s">
        <v>536</v>
      </c>
      <c r="F10" s="21" t="s">
        <v>320</v>
      </c>
      <c r="G10" s="18" t="s">
        <v>262</v>
      </c>
      <c r="H10" s="22" t="s">
        <v>28</v>
      </c>
      <c r="I10" s="22">
        <v>8</v>
      </c>
      <c r="J10" s="22" t="s">
        <v>28</v>
      </c>
      <c r="K10" s="22">
        <v>8</v>
      </c>
      <c r="L10" s="23"/>
      <c r="M10" s="23"/>
      <c r="N10" s="23"/>
      <c r="O10" s="106"/>
      <c r="P10" s="24">
        <v>0</v>
      </c>
      <c r="Q10" s="25">
        <f t="shared" ref="Q10:Q41" si="0">ROUND(SUMPRODUCT(H10:P10,$H$9:$P$9)/100,1)</f>
        <v>2.4</v>
      </c>
      <c r="R10" s="26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6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7" t="str">
        <f t="shared" ref="T10:T41" si="3">+IF(OR($H10=0,$I10=0,$J10=0,$K10=0),"Không đủ ĐKDT","")</f>
        <v/>
      </c>
      <c r="U10" s="27" t="s">
        <v>1806</v>
      </c>
      <c r="V10" s="3"/>
      <c r="W10" s="28"/>
      <c r="X10" s="79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30" customHeight="1">
      <c r="B11" s="29">
        <v>2</v>
      </c>
      <c r="C11" s="30" t="s">
        <v>1380</v>
      </c>
      <c r="D11" s="31" t="s">
        <v>137</v>
      </c>
      <c r="E11" s="32" t="s">
        <v>53</v>
      </c>
      <c r="F11" s="33" t="s">
        <v>789</v>
      </c>
      <c r="G11" s="30" t="s">
        <v>272</v>
      </c>
      <c r="H11" s="34" t="s">
        <v>28</v>
      </c>
      <c r="I11" s="34">
        <v>1</v>
      </c>
      <c r="J11" s="34" t="s">
        <v>28</v>
      </c>
      <c r="K11" s="34">
        <v>1</v>
      </c>
      <c r="L11" s="35"/>
      <c r="M11" s="35"/>
      <c r="N11" s="35"/>
      <c r="O11" s="107"/>
      <c r="P11" s="36">
        <v>1.5</v>
      </c>
      <c r="Q11" s="37">
        <f t="shared" si="0"/>
        <v>1.4</v>
      </c>
      <c r="R11" s="38" t="str">
        <f t="shared" si="1"/>
        <v>F</v>
      </c>
      <c r="S11" s="39" t="str">
        <f t="shared" si="2"/>
        <v>Kém</v>
      </c>
      <c r="T11" s="40" t="str">
        <f t="shared" si="3"/>
        <v/>
      </c>
      <c r="U11" s="41" t="s">
        <v>1806</v>
      </c>
      <c r="V11" s="3"/>
      <c r="W11" s="28"/>
      <c r="X11" s="79" t="str">
        <f t="shared" si="4"/>
        <v>Học lại</v>
      </c>
      <c r="Y11" s="78"/>
      <c r="Z11" s="78"/>
      <c r="AA11" s="78"/>
      <c r="AB11" s="70"/>
      <c r="AC11" s="70"/>
      <c r="AD11" s="70"/>
      <c r="AE11" s="70"/>
      <c r="AF11" s="69"/>
      <c r="AG11" s="70"/>
      <c r="AH11" s="70"/>
      <c r="AI11" s="70"/>
      <c r="AJ11" s="70"/>
      <c r="AK11" s="70"/>
      <c r="AL11" s="70"/>
      <c r="AM11" s="71"/>
    </row>
    <row r="12" spans="2:39" ht="30" customHeight="1">
      <c r="B12" s="29">
        <v>3</v>
      </c>
      <c r="C12" s="30" t="s">
        <v>1381</v>
      </c>
      <c r="D12" s="31" t="s">
        <v>330</v>
      </c>
      <c r="E12" s="32" t="s">
        <v>53</v>
      </c>
      <c r="F12" s="33" t="s">
        <v>1382</v>
      </c>
      <c r="G12" s="30" t="s">
        <v>569</v>
      </c>
      <c r="H12" s="34" t="s">
        <v>28</v>
      </c>
      <c r="I12" s="34">
        <v>6</v>
      </c>
      <c r="J12" s="34" t="s">
        <v>28</v>
      </c>
      <c r="K12" s="34">
        <v>7</v>
      </c>
      <c r="L12" s="42"/>
      <c r="M12" s="42"/>
      <c r="N12" s="42"/>
      <c r="O12" s="107"/>
      <c r="P12" s="36">
        <v>0</v>
      </c>
      <c r="Q12" s="37">
        <f t="shared" si="0"/>
        <v>1.9</v>
      </c>
      <c r="R12" s="38" t="str">
        <f t="shared" si="1"/>
        <v>F</v>
      </c>
      <c r="S12" s="39" t="str">
        <f t="shared" si="2"/>
        <v>Kém</v>
      </c>
      <c r="T12" s="40" t="str">
        <f t="shared" si="3"/>
        <v/>
      </c>
      <c r="U12" s="41" t="s">
        <v>1806</v>
      </c>
      <c r="V12" s="3"/>
      <c r="W12" s="28"/>
      <c r="X12" s="79" t="str">
        <f t="shared" si="4"/>
        <v>Học lại</v>
      </c>
      <c r="Y12" s="80"/>
      <c r="Z12" s="80"/>
      <c r="AA12" s="145"/>
      <c r="AB12" s="69"/>
      <c r="AC12" s="69"/>
      <c r="AD12" s="69"/>
      <c r="AE12" s="81"/>
      <c r="AF12" s="69"/>
      <c r="AG12" s="82"/>
      <c r="AH12" s="83"/>
      <c r="AI12" s="82"/>
      <c r="AJ12" s="83"/>
      <c r="AK12" s="82"/>
      <c r="AL12" s="69"/>
      <c r="AM12" s="81"/>
    </row>
    <row r="13" spans="2:39" ht="30" customHeight="1">
      <c r="B13" s="29">
        <v>4</v>
      </c>
      <c r="C13" s="30" t="s">
        <v>1383</v>
      </c>
      <c r="D13" s="31" t="s">
        <v>767</v>
      </c>
      <c r="E13" s="32" t="s">
        <v>53</v>
      </c>
      <c r="F13" s="33" t="s">
        <v>983</v>
      </c>
      <c r="G13" s="30" t="s">
        <v>569</v>
      </c>
      <c r="H13" s="34" t="s">
        <v>28</v>
      </c>
      <c r="I13" s="34">
        <v>6</v>
      </c>
      <c r="J13" s="34" t="s">
        <v>28</v>
      </c>
      <c r="K13" s="34">
        <v>7</v>
      </c>
      <c r="L13" s="42"/>
      <c r="M13" s="42"/>
      <c r="N13" s="42"/>
      <c r="O13" s="107"/>
      <c r="P13" s="36">
        <v>5.5</v>
      </c>
      <c r="Q13" s="37">
        <f t="shared" si="0"/>
        <v>5.8</v>
      </c>
      <c r="R13" s="38" t="str">
        <f t="shared" si="1"/>
        <v>C</v>
      </c>
      <c r="S13" s="39" t="str">
        <f t="shared" si="2"/>
        <v>Trung bình</v>
      </c>
      <c r="T13" s="40" t="str">
        <f t="shared" si="3"/>
        <v/>
      </c>
      <c r="U13" s="41" t="s">
        <v>1806</v>
      </c>
      <c r="V13" s="3"/>
      <c r="W13" s="28"/>
      <c r="X13" s="79" t="str">
        <f t="shared" si="4"/>
        <v>Đạt</v>
      </c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2:39" ht="30" customHeight="1">
      <c r="B14" s="29">
        <v>5</v>
      </c>
      <c r="C14" s="30" t="s">
        <v>1384</v>
      </c>
      <c r="D14" s="31" t="s">
        <v>1385</v>
      </c>
      <c r="E14" s="32" t="s">
        <v>53</v>
      </c>
      <c r="F14" s="33" t="s">
        <v>268</v>
      </c>
      <c r="G14" s="30" t="s">
        <v>55</v>
      </c>
      <c r="H14" s="34" t="s">
        <v>28</v>
      </c>
      <c r="I14" s="34">
        <v>8</v>
      </c>
      <c r="J14" s="34" t="s">
        <v>28</v>
      </c>
      <c r="K14" s="34">
        <v>7</v>
      </c>
      <c r="L14" s="42"/>
      <c r="M14" s="42"/>
      <c r="N14" s="42"/>
      <c r="O14" s="107"/>
      <c r="P14" s="36">
        <v>0.5</v>
      </c>
      <c r="Q14" s="37">
        <f t="shared" si="0"/>
        <v>2.7</v>
      </c>
      <c r="R14" s="38" t="str">
        <f t="shared" si="1"/>
        <v>F</v>
      </c>
      <c r="S14" s="39" t="str">
        <f t="shared" si="2"/>
        <v>Kém</v>
      </c>
      <c r="T14" s="40" t="str">
        <f t="shared" si="3"/>
        <v/>
      </c>
      <c r="U14" s="41" t="s">
        <v>1806</v>
      </c>
      <c r="V14" s="3"/>
      <c r="W14" s="28"/>
      <c r="X14" s="79" t="str">
        <f t="shared" si="4"/>
        <v>Học lại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30" customHeight="1">
      <c r="B15" s="29">
        <v>6</v>
      </c>
      <c r="C15" s="30" t="s">
        <v>1386</v>
      </c>
      <c r="D15" s="31" t="s">
        <v>1387</v>
      </c>
      <c r="E15" s="32" t="s">
        <v>340</v>
      </c>
      <c r="F15" s="33" t="s">
        <v>1388</v>
      </c>
      <c r="G15" s="30" t="s">
        <v>569</v>
      </c>
      <c r="H15" s="34" t="s">
        <v>28</v>
      </c>
      <c r="I15" s="34">
        <v>8</v>
      </c>
      <c r="J15" s="34" t="s">
        <v>28</v>
      </c>
      <c r="K15" s="34">
        <v>8</v>
      </c>
      <c r="L15" s="42"/>
      <c r="M15" s="42"/>
      <c r="N15" s="42"/>
      <c r="O15" s="107"/>
      <c r="P15" s="36">
        <v>4</v>
      </c>
      <c r="Q15" s="37">
        <f t="shared" si="0"/>
        <v>5.2</v>
      </c>
      <c r="R15" s="38" t="str">
        <f t="shared" si="1"/>
        <v>D+</v>
      </c>
      <c r="S15" s="39" t="str">
        <f t="shared" si="2"/>
        <v>Trung bình yếu</v>
      </c>
      <c r="T15" s="40" t="str">
        <f t="shared" si="3"/>
        <v/>
      </c>
      <c r="U15" s="41" t="s">
        <v>1806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30" customHeight="1">
      <c r="B16" s="29">
        <v>7</v>
      </c>
      <c r="C16" s="30" t="s">
        <v>1389</v>
      </c>
      <c r="D16" s="31" t="s">
        <v>1390</v>
      </c>
      <c r="E16" s="32" t="s">
        <v>74</v>
      </c>
      <c r="F16" s="33" t="s">
        <v>1114</v>
      </c>
      <c r="G16" s="30" t="s">
        <v>63</v>
      </c>
      <c r="H16" s="34" t="s">
        <v>28</v>
      </c>
      <c r="I16" s="34">
        <v>8</v>
      </c>
      <c r="J16" s="34" t="s">
        <v>28</v>
      </c>
      <c r="K16" s="34">
        <v>8</v>
      </c>
      <c r="L16" s="42"/>
      <c r="M16" s="42"/>
      <c r="N16" s="42"/>
      <c r="O16" s="107"/>
      <c r="P16" s="36">
        <v>8.5</v>
      </c>
      <c r="Q16" s="37">
        <f t="shared" si="0"/>
        <v>8.4</v>
      </c>
      <c r="R16" s="38" t="str">
        <f t="shared" si="1"/>
        <v>B+</v>
      </c>
      <c r="S16" s="39" t="str">
        <f t="shared" si="2"/>
        <v>Khá</v>
      </c>
      <c r="T16" s="40" t="str">
        <f t="shared" si="3"/>
        <v/>
      </c>
      <c r="U16" s="41" t="s">
        <v>1806</v>
      </c>
      <c r="V16" s="3"/>
      <c r="W16" s="28"/>
      <c r="X16" s="79" t="str">
        <f t="shared" si="4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30" customHeight="1">
      <c r="B17" s="29">
        <v>8</v>
      </c>
      <c r="C17" s="30" t="s">
        <v>1391</v>
      </c>
      <c r="D17" s="31" t="s">
        <v>197</v>
      </c>
      <c r="E17" s="32" t="s">
        <v>1392</v>
      </c>
      <c r="F17" s="33" t="s">
        <v>1393</v>
      </c>
      <c r="G17" s="30" t="s">
        <v>569</v>
      </c>
      <c r="H17" s="34" t="s">
        <v>28</v>
      </c>
      <c r="I17" s="34">
        <v>8</v>
      </c>
      <c r="J17" s="34" t="s">
        <v>28</v>
      </c>
      <c r="K17" s="34">
        <v>8</v>
      </c>
      <c r="L17" s="42"/>
      <c r="M17" s="42"/>
      <c r="N17" s="42"/>
      <c r="O17" s="107"/>
      <c r="P17" s="36">
        <v>2</v>
      </c>
      <c r="Q17" s="37">
        <f t="shared" si="0"/>
        <v>3.8</v>
      </c>
      <c r="R17" s="38" t="str">
        <f t="shared" si="1"/>
        <v>F</v>
      </c>
      <c r="S17" s="39" t="str">
        <f t="shared" si="2"/>
        <v>Kém</v>
      </c>
      <c r="T17" s="40" t="str">
        <f t="shared" si="3"/>
        <v/>
      </c>
      <c r="U17" s="41" t="s">
        <v>1806</v>
      </c>
      <c r="V17" s="3"/>
      <c r="W17" s="28"/>
      <c r="X17" s="79" t="str">
        <f t="shared" si="4"/>
        <v>Học lại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30" customHeight="1">
      <c r="B18" s="29">
        <v>9</v>
      </c>
      <c r="C18" s="30" t="s">
        <v>1394</v>
      </c>
      <c r="D18" s="31" t="s">
        <v>1395</v>
      </c>
      <c r="E18" s="32" t="s">
        <v>352</v>
      </c>
      <c r="F18" s="33" t="s">
        <v>488</v>
      </c>
      <c r="G18" s="30" t="s">
        <v>153</v>
      </c>
      <c r="H18" s="34" t="s">
        <v>28</v>
      </c>
      <c r="I18" s="34">
        <v>9</v>
      </c>
      <c r="J18" s="34" t="s">
        <v>28</v>
      </c>
      <c r="K18" s="34">
        <v>9</v>
      </c>
      <c r="L18" s="42"/>
      <c r="M18" s="42"/>
      <c r="N18" s="42"/>
      <c r="O18" s="107"/>
      <c r="P18" s="36">
        <v>1</v>
      </c>
      <c r="Q18" s="37">
        <f t="shared" si="0"/>
        <v>3.4</v>
      </c>
      <c r="R18" s="38" t="str">
        <f t="shared" si="1"/>
        <v>F</v>
      </c>
      <c r="S18" s="39" t="str">
        <f t="shared" si="2"/>
        <v>Kém</v>
      </c>
      <c r="T18" s="40" t="str">
        <f t="shared" si="3"/>
        <v/>
      </c>
      <c r="U18" s="41" t="s">
        <v>1806</v>
      </c>
      <c r="V18" s="3"/>
      <c r="W18" s="28"/>
      <c r="X18" s="79" t="str">
        <f t="shared" si="4"/>
        <v>Học lại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30" customHeight="1">
      <c r="B19" s="29">
        <v>10</v>
      </c>
      <c r="C19" s="30" t="s">
        <v>1396</v>
      </c>
      <c r="D19" s="31" t="s">
        <v>1397</v>
      </c>
      <c r="E19" s="32" t="s">
        <v>936</v>
      </c>
      <c r="F19" s="33" t="s">
        <v>240</v>
      </c>
      <c r="G19" s="30" t="s">
        <v>569</v>
      </c>
      <c r="H19" s="34" t="s">
        <v>28</v>
      </c>
      <c r="I19" s="34">
        <v>5</v>
      </c>
      <c r="J19" s="34" t="s">
        <v>28</v>
      </c>
      <c r="K19" s="34">
        <v>5</v>
      </c>
      <c r="L19" s="42"/>
      <c r="M19" s="42"/>
      <c r="N19" s="42"/>
      <c r="O19" s="107"/>
      <c r="P19" s="36">
        <v>0.5</v>
      </c>
      <c r="Q19" s="37">
        <f t="shared" si="0"/>
        <v>1.9</v>
      </c>
      <c r="R19" s="38" t="str">
        <f t="shared" si="1"/>
        <v>F</v>
      </c>
      <c r="S19" s="39" t="str">
        <f t="shared" si="2"/>
        <v>Kém</v>
      </c>
      <c r="T19" s="40" t="str">
        <f t="shared" si="3"/>
        <v/>
      </c>
      <c r="U19" s="41" t="s">
        <v>1806</v>
      </c>
      <c r="V19" s="3"/>
      <c r="W19" s="28"/>
      <c r="X19" s="79" t="str">
        <f t="shared" si="4"/>
        <v>Học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30" customHeight="1">
      <c r="B20" s="29">
        <v>11</v>
      </c>
      <c r="C20" s="30" t="s">
        <v>1398</v>
      </c>
      <c r="D20" s="31" t="s">
        <v>696</v>
      </c>
      <c r="E20" s="32" t="s">
        <v>936</v>
      </c>
      <c r="F20" s="33" t="s">
        <v>1382</v>
      </c>
      <c r="G20" s="30" t="s">
        <v>262</v>
      </c>
      <c r="H20" s="34" t="s">
        <v>28</v>
      </c>
      <c r="I20" s="34">
        <v>8</v>
      </c>
      <c r="J20" s="34" t="s">
        <v>28</v>
      </c>
      <c r="K20" s="34">
        <v>8</v>
      </c>
      <c r="L20" s="42"/>
      <c r="M20" s="42"/>
      <c r="N20" s="42"/>
      <c r="O20" s="107"/>
      <c r="P20" s="36">
        <v>1</v>
      </c>
      <c r="Q20" s="37">
        <f t="shared" si="0"/>
        <v>3.1</v>
      </c>
      <c r="R20" s="38" t="str">
        <f t="shared" si="1"/>
        <v>F</v>
      </c>
      <c r="S20" s="39" t="str">
        <f t="shared" si="2"/>
        <v>Kém</v>
      </c>
      <c r="T20" s="40" t="str">
        <f t="shared" si="3"/>
        <v/>
      </c>
      <c r="U20" s="41" t="s">
        <v>1806</v>
      </c>
      <c r="V20" s="3"/>
      <c r="W20" s="28"/>
      <c r="X20" s="79" t="str">
        <f t="shared" si="4"/>
        <v>Học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30" customHeight="1">
      <c r="B21" s="29">
        <v>12</v>
      </c>
      <c r="C21" s="30" t="s">
        <v>1399</v>
      </c>
      <c r="D21" s="31" t="s">
        <v>231</v>
      </c>
      <c r="E21" s="32" t="s">
        <v>370</v>
      </c>
      <c r="F21" s="33" t="s">
        <v>1400</v>
      </c>
      <c r="G21" s="30" t="s">
        <v>262</v>
      </c>
      <c r="H21" s="34" t="s">
        <v>28</v>
      </c>
      <c r="I21" s="34">
        <v>8</v>
      </c>
      <c r="J21" s="34" t="s">
        <v>28</v>
      </c>
      <c r="K21" s="34">
        <v>8</v>
      </c>
      <c r="L21" s="42"/>
      <c r="M21" s="42"/>
      <c r="N21" s="42"/>
      <c r="O21" s="107"/>
      <c r="P21" s="36">
        <v>7</v>
      </c>
      <c r="Q21" s="37">
        <f t="shared" si="0"/>
        <v>7.3</v>
      </c>
      <c r="R21" s="38" t="str">
        <f t="shared" si="1"/>
        <v>B</v>
      </c>
      <c r="S21" s="39" t="str">
        <f t="shared" si="2"/>
        <v>Khá</v>
      </c>
      <c r="T21" s="40" t="str">
        <f t="shared" si="3"/>
        <v/>
      </c>
      <c r="U21" s="41" t="s">
        <v>1806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30" customHeight="1">
      <c r="B22" s="29">
        <v>13</v>
      </c>
      <c r="C22" s="30" t="s">
        <v>1401</v>
      </c>
      <c r="D22" s="31" t="s">
        <v>1395</v>
      </c>
      <c r="E22" s="32" t="s">
        <v>370</v>
      </c>
      <c r="F22" s="33" t="s">
        <v>1402</v>
      </c>
      <c r="G22" s="30" t="s">
        <v>110</v>
      </c>
      <c r="H22" s="34" t="s">
        <v>28</v>
      </c>
      <c r="I22" s="34">
        <v>6</v>
      </c>
      <c r="J22" s="34" t="s">
        <v>28</v>
      </c>
      <c r="K22" s="34">
        <v>7</v>
      </c>
      <c r="L22" s="42"/>
      <c r="M22" s="42"/>
      <c r="N22" s="42"/>
      <c r="O22" s="107"/>
      <c r="P22" s="36">
        <v>0</v>
      </c>
      <c r="Q22" s="37">
        <f t="shared" si="0"/>
        <v>1.9</v>
      </c>
      <c r="R22" s="38" t="str">
        <f t="shared" si="1"/>
        <v>F</v>
      </c>
      <c r="S22" s="39" t="str">
        <f t="shared" si="2"/>
        <v>Kém</v>
      </c>
      <c r="T22" s="40" t="str">
        <f t="shared" si="3"/>
        <v/>
      </c>
      <c r="U22" s="41" t="s">
        <v>1806</v>
      </c>
      <c r="V22" s="3"/>
      <c r="W22" s="28"/>
      <c r="X22" s="79" t="str">
        <f t="shared" si="4"/>
        <v>Học lại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30" customHeight="1">
      <c r="B23" s="29">
        <v>14</v>
      </c>
      <c r="C23" s="30" t="s">
        <v>1403</v>
      </c>
      <c r="D23" s="31" t="s">
        <v>1404</v>
      </c>
      <c r="E23" s="32" t="s">
        <v>96</v>
      </c>
      <c r="F23" s="33" t="s">
        <v>815</v>
      </c>
      <c r="G23" s="30" t="s">
        <v>272</v>
      </c>
      <c r="H23" s="34" t="s">
        <v>28</v>
      </c>
      <c r="I23" s="34">
        <v>1</v>
      </c>
      <c r="J23" s="34" t="s">
        <v>28</v>
      </c>
      <c r="K23" s="34">
        <v>1</v>
      </c>
      <c r="L23" s="42"/>
      <c r="M23" s="42"/>
      <c r="N23" s="42"/>
      <c r="O23" s="107"/>
      <c r="P23" s="36">
        <v>1</v>
      </c>
      <c r="Q23" s="37">
        <f t="shared" si="0"/>
        <v>1</v>
      </c>
      <c r="R23" s="38" t="str">
        <f t="shared" si="1"/>
        <v>F</v>
      </c>
      <c r="S23" s="39" t="str">
        <f t="shared" si="2"/>
        <v>Kém</v>
      </c>
      <c r="T23" s="40" t="str">
        <f t="shared" si="3"/>
        <v/>
      </c>
      <c r="U23" s="41" t="s">
        <v>1806</v>
      </c>
      <c r="V23" s="3"/>
      <c r="W23" s="28"/>
      <c r="X23" s="79" t="str">
        <f t="shared" si="4"/>
        <v>Học lại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30" customHeight="1">
      <c r="B24" s="29">
        <v>15</v>
      </c>
      <c r="C24" s="30" t="s">
        <v>1405</v>
      </c>
      <c r="D24" s="31" t="s">
        <v>1406</v>
      </c>
      <c r="E24" s="32" t="s">
        <v>96</v>
      </c>
      <c r="F24" s="33" t="s">
        <v>1364</v>
      </c>
      <c r="G24" s="30" t="s">
        <v>110</v>
      </c>
      <c r="H24" s="34" t="s">
        <v>28</v>
      </c>
      <c r="I24" s="34">
        <v>6</v>
      </c>
      <c r="J24" s="34" t="s">
        <v>28</v>
      </c>
      <c r="K24" s="34">
        <v>7</v>
      </c>
      <c r="L24" s="42"/>
      <c r="M24" s="42"/>
      <c r="N24" s="42"/>
      <c r="O24" s="107"/>
      <c r="P24" s="36">
        <v>0</v>
      </c>
      <c r="Q24" s="37">
        <f t="shared" si="0"/>
        <v>1.9</v>
      </c>
      <c r="R24" s="38" t="str">
        <f t="shared" si="1"/>
        <v>F</v>
      </c>
      <c r="S24" s="39" t="str">
        <f t="shared" si="2"/>
        <v>Kém</v>
      </c>
      <c r="T24" s="40" t="str">
        <f t="shared" si="3"/>
        <v/>
      </c>
      <c r="U24" s="41" t="s">
        <v>1806</v>
      </c>
      <c r="V24" s="3"/>
      <c r="W24" s="28"/>
      <c r="X24" s="79" t="str">
        <f t="shared" si="4"/>
        <v>Học lại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30" customHeight="1">
      <c r="B25" s="29">
        <v>16</v>
      </c>
      <c r="C25" s="30" t="s">
        <v>1407</v>
      </c>
      <c r="D25" s="31" t="s">
        <v>951</v>
      </c>
      <c r="E25" s="32" t="s">
        <v>771</v>
      </c>
      <c r="F25" s="33" t="s">
        <v>385</v>
      </c>
      <c r="G25" s="30" t="s">
        <v>272</v>
      </c>
      <c r="H25" s="34" t="s">
        <v>28</v>
      </c>
      <c r="I25" s="34">
        <v>6</v>
      </c>
      <c r="J25" s="34" t="s">
        <v>28</v>
      </c>
      <c r="K25" s="34">
        <v>7</v>
      </c>
      <c r="L25" s="42"/>
      <c r="M25" s="42"/>
      <c r="N25" s="42"/>
      <c r="O25" s="107"/>
      <c r="P25" s="36">
        <v>1.5</v>
      </c>
      <c r="Q25" s="37">
        <f t="shared" si="0"/>
        <v>3</v>
      </c>
      <c r="R25" s="38" t="str">
        <f t="shared" si="1"/>
        <v>F</v>
      </c>
      <c r="S25" s="39" t="str">
        <f t="shared" si="2"/>
        <v>Kém</v>
      </c>
      <c r="T25" s="40" t="str">
        <f t="shared" si="3"/>
        <v/>
      </c>
      <c r="U25" s="41" t="s">
        <v>1806</v>
      </c>
      <c r="V25" s="3"/>
      <c r="W25" s="28"/>
      <c r="X25" s="79" t="str">
        <f t="shared" si="4"/>
        <v>Học lại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30" customHeight="1">
      <c r="B26" s="29">
        <v>17</v>
      </c>
      <c r="C26" s="30" t="s">
        <v>1408</v>
      </c>
      <c r="D26" s="31" t="s">
        <v>112</v>
      </c>
      <c r="E26" s="32" t="s">
        <v>101</v>
      </c>
      <c r="F26" s="33" t="s">
        <v>1409</v>
      </c>
      <c r="G26" s="30" t="s">
        <v>272</v>
      </c>
      <c r="H26" s="34" t="s">
        <v>28</v>
      </c>
      <c r="I26" s="34">
        <v>5</v>
      </c>
      <c r="J26" s="34" t="s">
        <v>28</v>
      </c>
      <c r="K26" s="34">
        <v>5</v>
      </c>
      <c r="L26" s="42"/>
      <c r="M26" s="42"/>
      <c r="N26" s="42"/>
      <c r="O26" s="107"/>
      <c r="P26" s="36">
        <v>1</v>
      </c>
      <c r="Q26" s="37">
        <f t="shared" si="0"/>
        <v>2.2000000000000002</v>
      </c>
      <c r="R26" s="38" t="str">
        <f t="shared" si="1"/>
        <v>F</v>
      </c>
      <c r="S26" s="39" t="str">
        <f t="shared" si="2"/>
        <v>Kém</v>
      </c>
      <c r="T26" s="40" t="str">
        <f t="shared" si="3"/>
        <v/>
      </c>
      <c r="U26" s="41" t="s">
        <v>1806</v>
      </c>
      <c r="V26" s="3"/>
      <c r="W26" s="28"/>
      <c r="X26" s="79" t="str">
        <f t="shared" si="4"/>
        <v>Học lại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30" customHeight="1">
      <c r="B27" s="29">
        <v>18</v>
      </c>
      <c r="C27" s="30" t="s">
        <v>1410</v>
      </c>
      <c r="D27" s="31" t="s">
        <v>1411</v>
      </c>
      <c r="E27" s="32" t="s">
        <v>101</v>
      </c>
      <c r="F27" s="33" t="s">
        <v>848</v>
      </c>
      <c r="G27" s="30" t="s">
        <v>287</v>
      </c>
      <c r="H27" s="34" t="s">
        <v>28</v>
      </c>
      <c r="I27" s="34">
        <v>8</v>
      </c>
      <c r="J27" s="34" t="s">
        <v>28</v>
      </c>
      <c r="K27" s="34">
        <v>8</v>
      </c>
      <c r="L27" s="42"/>
      <c r="M27" s="42"/>
      <c r="N27" s="42"/>
      <c r="O27" s="107"/>
      <c r="P27" s="36">
        <v>2</v>
      </c>
      <c r="Q27" s="37">
        <f t="shared" si="0"/>
        <v>3.8</v>
      </c>
      <c r="R27" s="38" t="str">
        <f t="shared" si="1"/>
        <v>F</v>
      </c>
      <c r="S27" s="39" t="str">
        <f t="shared" si="2"/>
        <v>Kém</v>
      </c>
      <c r="T27" s="40" t="str">
        <f t="shared" si="3"/>
        <v/>
      </c>
      <c r="U27" s="41" t="s">
        <v>1806</v>
      </c>
      <c r="V27" s="3"/>
      <c r="W27" s="28"/>
      <c r="X27" s="79" t="str">
        <f t="shared" si="4"/>
        <v>Học lại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30" customHeight="1">
      <c r="B28" s="29">
        <v>19</v>
      </c>
      <c r="C28" s="30" t="s">
        <v>1412</v>
      </c>
      <c r="D28" s="31" t="s">
        <v>655</v>
      </c>
      <c r="E28" s="32" t="s">
        <v>1262</v>
      </c>
      <c r="F28" s="33" t="s">
        <v>1326</v>
      </c>
      <c r="G28" s="30" t="s">
        <v>569</v>
      </c>
      <c r="H28" s="34" t="s">
        <v>28</v>
      </c>
      <c r="I28" s="34">
        <v>6</v>
      </c>
      <c r="J28" s="34" t="s">
        <v>28</v>
      </c>
      <c r="K28" s="34">
        <v>7</v>
      </c>
      <c r="L28" s="42"/>
      <c r="M28" s="42"/>
      <c r="N28" s="42"/>
      <c r="O28" s="107"/>
      <c r="P28" s="36">
        <v>0</v>
      </c>
      <c r="Q28" s="37">
        <f t="shared" si="0"/>
        <v>1.9</v>
      </c>
      <c r="R28" s="38" t="str">
        <f t="shared" si="1"/>
        <v>F</v>
      </c>
      <c r="S28" s="39" t="str">
        <f t="shared" si="2"/>
        <v>Kém</v>
      </c>
      <c r="T28" s="40" t="str">
        <f t="shared" si="3"/>
        <v/>
      </c>
      <c r="U28" s="41" t="s">
        <v>1806</v>
      </c>
      <c r="V28" s="3"/>
      <c r="W28" s="28"/>
      <c r="X28" s="79" t="str">
        <f t="shared" si="4"/>
        <v>Học lại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30" customHeight="1">
      <c r="B29" s="29">
        <v>20</v>
      </c>
      <c r="C29" s="30" t="s">
        <v>1413</v>
      </c>
      <c r="D29" s="31" t="s">
        <v>535</v>
      </c>
      <c r="E29" s="32" t="s">
        <v>1414</v>
      </c>
      <c r="F29" s="33" t="s">
        <v>268</v>
      </c>
      <c r="G29" s="30" t="s">
        <v>569</v>
      </c>
      <c r="H29" s="34" t="s">
        <v>28</v>
      </c>
      <c r="I29" s="34">
        <v>6</v>
      </c>
      <c r="J29" s="34" t="s">
        <v>28</v>
      </c>
      <c r="K29" s="34">
        <v>7</v>
      </c>
      <c r="L29" s="42"/>
      <c r="M29" s="42"/>
      <c r="N29" s="42"/>
      <c r="O29" s="107"/>
      <c r="P29" s="36">
        <v>4</v>
      </c>
      <c r="Q29" s="37">
        <f t="shared" si="0"/>
        <v>4.7</v>
      </c>
      <c r="R29" s="38" t="str">
        <f t="shared" si="1"/>
        <v>D</v>
      </c>
      <c r="S29" s="39" t="str">
        <f t="shared" si="2"/>
        <v>Trung bình yếu</v>
      </c>
      <c r="T29" s="40" t="str">
        <f t="shared" si="3"/>
        <v/>
      </c>
      <c r="U29" s="41" t="s">
        <v>1806</v>
      </c>
      <c r="V29" s="3"/>
      <c r="W29" s="28"/>
      <c r="X29" s="79" t="str">
        <f t="shared" si="4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30" customHeight="1">
      <c r="B30" s="29">
        <v>21</v>
      </c>
      <c r="C30" s="30" t="s">
        <v>1415</v>
      </c>
      <c r="D30" s="31" t="s">
        <v>909</v>
      </c>
      <c r="E30" s="32" t="s">
        <v>108</v>
      </c>
      <c r="F30" s="33" t="s">
        <v>694</v>
      </c>
      <c r="G30" s="30" t="s">
        <v>272</v>
      </c>
      <c r="H30" s="34" t="s">
        <v>28</v>
      </c>
      <c r="I30" s="34">
        <v>1</v>
      </c>
      <c r="J30" s="34" t="s">
        <v>28</v>
      </c>
      <c r="K30" s="34">
        <v>1</v>
      </c>
      <c r="L30" s="42"/>
      <c r="M30" s="42"/>
      <c r="N30" s="42"/>
      <c r="O30" s="107"/>
      <c r="P30" s="36">
        <v>0</v>
      </c>
      <c r="Q30" s="37">
        <f t="shared" si="0"/>
        <v>0.3</v>
      </c>
      <c r="R30" s="38" t="str">
        <f t="shared" si="1"/>
        <v>F</v>
      </c>
      <c r="S30" s="39" t="str">
        <f t="shared" si="2"/>
        <v>Kém</v>
      </c>
      <c r="T30" s="40" t="str">
        <f t="shared" si="3"/>
        <v/>
      </c>
      <c r="U30" s="41" t="s">
        <v>1806</v>
      </c>
      <c r="V30" s="3"/>
      <c r="W30" s="28"/>
      <c r="X30" s="79" t="str">
        <f t="shared" si="4"/>
        <v>Học lại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30" customHeight="1">
      <c r="B31" s="29">
        <v>22</v>
      </c>
      <c r="C31" s="30" t="s">
        <v>1416</v>
      </c>
      <c r="D31" s="31" t="s">
        <v>1417</v>
      </c>
      <c r="E31" s="32" t="s">
        <v>108</v>
      </c>
      <c r="F31" s="33" t="s">
        <v>1418</v>
      </c>
      <c r="G31" s="30" t="s">
        <v>272</v>
      </c>
      <c r="H31" s="34" t="s">
        <v>28</v>
      </c>
      <c r="I31" s="34">
        <v>8</v>
      </c>
      <c r="J31" s="34" t="s">
        <v>28</v>
      </c>
      <c r="K31" s="34">
        <v>7</v>
      </c>
      <c r="L31" s="42"/>
      <c r="M31" s="42"/>
      <c r="N31" s="42"/>
      <c r="O31" s="107"/>
      <c r="P31" s="36">
        <v>5</v>
      </c>
      <c r="Q31" s="37">
        <f t="shared" si="0"/>
        <v>5.8</v>
      </c>
      <c r="R31" s="38" t="str">
        <f t="shared" si="1"/>
        <v>C</v>
      </c>
      <c r="S31" s="39" t="str">
        <f t="shared" si="2"/>
        <v>Trung bình</v>
      </c>
      <c r="T31" s="40" t="str">
        <f t="shared" si="3"/>
        <v/>
      </c>
      <c r="U31" s="41" t="s">
        <v>1806</v>
      </c>
      <c r="V31" s="3"/>
      <c r="W31" s="28"/>
      <c r="X31" s="79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30" customHeight="1">
      <c r="B32" s="29">
        <v>23</v>
      </c>
      <c r="C32" s="30" t="s">
        <v>1419</v>
      </c>
      <c r="D32" s="31" t="s">
        <v>1420</v>
      </c>
      <c r="E32" s="32" t="s">
        <v>119</v>
      </c>
      <c r="F32" s="33" t="s">
        <v>1215</v>
      </c>
      <c r="G32" s="30" t="s">
        <v>262</v>
      </c>
      <c r="H32" s="34" t="s">
        <v>28</v>
      </c>
      <c r="I32" s="34">
        <v>8</v>
      </c>
      <c r="J32" s="34" t="s">
        <v>28</v>
      </c>
      <c r="K32" s="34">
        <v>8</v>
      </c>
      <c r="L32" s="42"/>
      <c r="M32" s="42"/>
      <c r="N32" s="42"/>
      <c r="O32" s="107"/>
      <c r="P32" s="36">
        <v>0.5</v>
      </c>
      <c r="Q32" s="37">
        <f t="shared" si="0"/>
        <v>2.8</v>
      </c>
      <c r="R32" s="38" t="str">
        <f t="shared" si="1"/>
        <v>F</v>
      </c>
      <c r="S32" s="39" t="str">
        <f t="shared" si="2"/>
        <v>Kém</v>
      </c>
      <c r="T32" s="40" t="str">
        <f t="shared" si="3"/>
        <v/>
      </c>
      <c r="U32" s="41" t="s">
        <v>1806</v>
      </c>
      <c r="V32" s="3"/>
      <c r="W32" s="28"/>
      <c r="X32" s="79" t="str">
        <f t="shared" si="4"/>
        <v>Học lại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30" customHeight="1">
      <c r="B33" s="29">
        <v>24</v>
      </c>
      <c r="C33" s="30" t="s">
        <v>1421</v>
      </c>
      <c r="D33" s="31" t="s">
        <v>1422</v>
      </c>
      <c r="E33" s="32" t="s">
        <v>1423</v>
      </c>
      <c r="F33" s="33" t="s">
        <v>1424</v>
      </c>
      <c r="G33" s="30" t="s">
        <v>55</v>
      </c>
      <c r="H33" s="34" t="s">
        <v>28</v>
      </c>
      <c r="I33" s="34">
        <v>8</v>
      </c>
      <c r="J33" s="34" t="s">
        <v>28</v>
      </c>
      <c r="K33" s="34">
        <v>8</v>
      </c>
      <c r="L33" s="42"/>
      <c r="M33" s="42"/>
      <c r="N33" s="42"/>
      <c r="O33" s="107"/>
      <c r="P33" s="36">
        <v>3</v>
      </c>
      <c r="Q33" s="37">
        <f t="shared" si="0"/>
        <v>4.5</v>
      </c>
      <c r="R33" s="38" t="str">
        <f t="shared" si="1"/>
        <v>D</v>
      </c>
      <c r="S33" s="39" t="str">
        <f t="shared" si="2"/>
        <v>Trung bình yếu</v>
      </c>
      <c r="T33" s="40" t="str">
        <f t="shared" si="3"/>
        <v/>
      </c>
      <c r="U33" s="41" t="s">
        <v>1806</v>
      </c>
      <c r="V33" s="3"/>
      <c r="W33" s="28"/>
      <c r="X33" s="79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30" customHeight="1">
      <c r="B34" s="29">
        <v>25</v>
      </c>
      <c r="C34" s="30" t="s">
        <v>1425</v>
      </c>
      <c r="D34" s="31" t="s">
        <v>1426</v>
      </c>
      <c r="E34" s="32" t="s">
        <v>412</v>
      </c>
      <c r="F34" s="33" t="s">
        <v>1427</v>
      </c>
      <c r="G34" s="30" t="s">
        <v>272</v>
      </c>
      <c r="H34" s="34" t="s">
        <v>28</v>
      </c>
      <c r="I34" s="34">
        <v>8</v>
      </c>
      <c r="J34" s="34" t="s">
        <v>28</v>
      </c>
      <c r="K34" s="34">
        <v>8</v>
      </c>
      <c r="L34" s="42"/>
      <c r="M34" s="42"/>
      <c r="N34" s="42"/>
      <c r="O34" s="107"/>
      <c r="P34" s="36">
        <v>3</v>
      </c>
      <c r="Q34" s="37">
        <f t="shared" si="0"/>
        <v>4.5</v>
      </c>
      <c r="R34" s="38" t="str">
        <f t="shared" si="1"/>
        <v>D</v>
      </c>
      <c r="S34" s="39" t="str">
        <f t="shared" si="2"/>
        <v>Trung bình yếu</v>
      </c>
      <c r="T34" s="40" t="str">
        <f t="shared" si="3"/>
        <v/>
      </c>
      <c r="U34" s="41" t="s">
        <v>1806</v>
      </c>
      <c r="V34" s="3"/>
      <c r="W34" s="28"/>
      <c r="X34" s="79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30" customHeight="1">
      <c r="B35" s="29">
        <v>26</v>
      </c>
      <c r="C35" s="30" t="s">
        <v>1428</v>
      </c>
      <c r="D35" s="31" t="s">
        <v>242</v>
      </c>
      <c r="E35" s="32" t="s">
        <v>582</v>
      </c>
      <c r="F35" s="33" t="s">
        <v>1429</v>
      </c>
      <c r="G35" s="30" t="s">
        <v>110</v>
      </c>
      <c r="H35" s="34" t="s">
        <v>28</v>
      </c>
      <c r="I35" s="34">
        <v>8</v>
      </c>
      <c r="J35" s="34" t="s">
        <v>28</v>
      </c>
      <c r="K35" s="34">
        <v>8</v>
      </c>
      <c r="L35" s="42"/>
      <c r="M35" s="42"/>
      <c r="N35" s="42"/>
      <c r="O35" s="107"/>
      <c r="P35" s="36">
        <v>2.5</v>
      </c>
      <c r="Q35" s="37">
        <f t="shared" si="0"/>
        <v>4.2</v>
      </c>
      <c r="R35" s="38" t="str">
        <f t="shared" si="1"/>
        <v>D</v>
      </c>
      <c r="S35" s="39" t="str">
        <f t="shared" si="2"/>
        <v>Trung bình yếu</v>
      </c>
      <c r="T35" s="40" t="str">
        <f t="shared" si="3"/>
        <v/>
      </c>
      <c r="U35" s="41" t="s">
        <v>1806</v>
      </c>
      <c r="V35" s="3"/>
      <c r="W35" s="28"/>
      <c r="X35" s="79" t="str">
        <f t="shared" si="4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30" customHeight="1">
      <c r="B36" s="29">
        <v>27</v>
      </c>
      <c r="C36" s="30" t="s">
        <v>1430</v>
      </c>
      <c r="D36" s="31" t="s">
        <v>1431</v>
      </c>
      <c r="E36" s="32" t="s">
        <v>138</v>
      </c>
      <c r="F36" s="33" t="s">
        <v>331</v>
      </c>
      <c r="G36" s="30" t="s">
        <v>67</v>
      </c>
      <c r="H36" s="34" t="s">
        <v>28</v>
      </c>
      <c r="I36" s="34">
        <v>8</v>
      </c>
      <c r="J36" s="34" t="s">
        <v>28</v>
      </c>
      <c r="K36" s="34">
        <v>8</v>
      </c>
      <c r="L36" s="42"/>
      <c r="M36" s="42"/>
      <c r="N36" s="42"/>
      <c r="O36" s="107"/>
      <c r="P36" s="36">
        <v>0.5</v>
      </c>
      <c r="Q36" s="37">
        <f t="shared" si="0"/>
        <v>2.8</v>
      </c>
      <c r="R36" s="38" t="str">
        <f t="shared" si="1"/>
        <v>F</v>
      </c>
      <c r="S36" s="39" t="str">
        <f t="shared" si="2"/>
        <v>Kém</v>
      </c>
      <c r="T36" s="40" t="str">
        <f t="shared" si="3"/>
        <v/>
      </c>
      <c r="U36" s="41" t="s">
        <v>1806</v>
      </c>
      <c r="V36" s="3"/>
      <c r="W36" s="28"/>
      <c r="X36" s="79" t="str">
        <f t="shared" si="4"/>
        <v>Học lại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30" customHeight="1">
      <c r="B37" s="29">
        <v>28</v>
      </c>
      <c r="C37" s="30" t="s">
        <v>1432</v>
      </c>
      <c r="D37" s="31" t="s">
        <v>77</v>
      </c>
      <c r="E37" s="32" t="s">
        <v>138</v>
      </c>
      <c r="F37" s="33" t="s">
        <v>446</v>
      </c>
      <c r="G37" s="30" t="s">
        <v>113</v>
      </c>
      <c r="H37" s="34" t="s">
        <v>28</v>
      </c>
      <c r="I37" s="34">
        <v>8</v>
      </c>
      <c r="J37" s="34" t="s">
        <v>28</v>
      </c>
      <c r="K37" s="34">
        <v>8</v>
      </c>
      <c r="L37" s="42"/>
      <c r="M37" s="42"/>
      <c r="N37" s="42"/>
      <c r="O37" s="107"/>
      <c r="P37" s="36">
        <v>6</v>
      </c>
      <c r="Q37" s="37">
        <f t="shared" si="0"/>
        <v>6.6</v>
      </c>
      <c r="R37" s="38" t="str">
        <f t="shared" si="1"/>
        <v>C+</v>
      </c>
      <c r="S37" s="39" t="str">
        <f t="shared" si="2"/>
        <v>Trung bình</v>
      </c>
      <c r="T37" s="40" t="str">
        <f t="shared" si="3"/>
        <v/>
      </c>
      <c r="U37" s="41" t="s">
        <v>1806</v>
      </c>
      <c r="V37" s="3"/>
      <c r="W37" s="28"/>
      <c r="X37" s="79" t="str">
        <f t="shared" si="4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30" customHeight="1">
      <c r="B38" s="29">
        <v>29</v>
      </c>
      <c r="C38" s="30" t="s">
        <v>1433</v>
      </c>
      <c r="D38" s="31" t="s">
        <v>1434</v>
      </c>
      <c r="E38" s="32" t="s">
        <v>425</v>
      </c>
      <c r="F38" s="33" t="s">
        <v>1435</v>
      </c>
      <c r="G38" s="30" t="s">
        <v>272</v>
      </c>
      <c r="H38" s="34" t="s">
        <v>28</v>
      </c>
      <c r="I38" s="34">
        <v>10</v>
      </c>
      <c r="J38" s="34" t="s">
        <v>28</v>
      </c>
      <c r="K38" s="34">
        <v>10</v>
      </c>
      <c r="L38" s="42"/>
      <c r="M38" s="42"/>
      <c r="N38" s="42"/>
      <c r="O38" s="107"/>
      <c r="P38" s="36">
        <v>2</v>
      </c>
      <c r="Q38" s="37">
        <f t="shared" si="0"/>
        <v>4.4000000000000004</v>
      </c>
      <c r="R38" s="38" t="str">
        <f t="shared" si="1"/>
        <v>D</v>
      </c>
      <c r="S38" s="39" t="str">
        <f t="shared" si="2"/>
        <v>Trung bình yếu</v>
      </c>
      <c r="T38" s="40" t="str">
        <f t="shared" si="3"/>
        <v/>
      </c>
      <c r="U38" s="41" t="s">
        <v>1806</v>
      </c>
      <c r="V38" s="3"/>
      <c r="W38" s="28"/>
      <c r="X38" s="79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30" customHeight="1">
      <c r="B39" s="29">
        <v>30</v>
      </c>
      <c r="C39" s="30" t="s">
        <v>1436</v>
      </c>
      <c r="D39" s="31" t="s">
        <v>1437</v>
      </c>
      <c r="E39" s="32" t="s">
        <v>425</v>
      </c>
      <c r="F39" s="33" t="s">
        <v>116</v>
      </c>
      <c r="G39" s="30" t="s">
        <v>262</v>
      </c>
      <c r="H39" s="34" t="s">
        <v>28</v>
      </c>
      <c r="I39" s="34">
        <v>8</v>
      </c>
      <c r="J39" s="34" t="s">
        <v>28</v>
      </c>
      <c r="K39" s="34">
        <v>8</v>
      </c>
      <c r="L39" s="42"/>
      <c r="M39" s="42"/>
      <c r="N39" s="42"/>
      <c r="O39" s="107"/>
      <c r="P39" s="36">
        <v>9.5</v>
      </c>
      <c r="Q39" s="37">
        <f t="shared" si="0"/>
        <v>9.1</v>
      </c>
      <c r="R39" s="38" t="str">
        <f t="shared" si="1"/>
        <v>A+</v>
      </c>
      <c r="S39" s="39" t="str">
        <f t="shared" si="2"/>
        <v>Giỏi</v>
      </c>
      <c r="T39" s="40" t="str">
        <f t="shared" si="3"/>
        <v/>
      </c>
      <c r="U39" s="41" t="s">
        <v>1806</v>
      </c>
      <c r="V39" s="3"/>
      <c r="W39" s="28"/>
      <c r="X39" s="79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30" customHeight="1">
      <c r="B40" s="29">
        <v>31</v>
      </c>
      <c r="C40" s="30" t="s">
        <v>1438</v>
      </c>
      <c r="D40" s="31" t="s">
        <v>1439</v>
      </c>
      <c r="E40" s="32" t="s">
        <v>425</v>
      </c>
      <c r="F40" s="33" t="s">
        <v>1440</v>
      </c>
      <c r="G40" s="30" t="s">
        <v>110</v>
      </c>
      <c r="H40" s="34" t="s">
        <v>28</v>
      </c>
      <c r="I40" s="34">
        <v>6</v>
      </c>
      <c r="J40" s="34" t="s">
        <v>28</v>
      </c>
      <c r="K40" s="34">
        <v>7</v>
      </c>
      <c r="L40" s="42"/>
      <c r="M40" s="42"/>
      <c r="N40" s="42"/>
      <c r="O40" s="107"/>
      <c r="P40" s="36">
        <v>0</v>
      </c>
      <c r="Q40" s="37">
        <f t="shared" si="0"/>
        <v>1.9</v>
      </c>
      <c r="R40" s="38" t="str">
        <f t="shared" si="1"/>
        <v>F</v>
      </c>
      <c r="S40" s="39" t="str">
        <f t="shared" si="2"/>
        <v>Kém</v>
      </c>
      <c r="T40" s="40" t="str">
        <f t="shared" si="3"/>
        <v/>
      </c>
      <c r="U40" s="41" t="s">
        <v>1806</v>
      </c>
      <c r="V40" s="3"/>
      <c r="W40" s="28"/>
      <c r="X40" s="79" t="str">
        <f t="shared" si="4"/>
        <v>Học lại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30" customHeight="1">
      <c r="B41" s="29">
        <v>32</v>
      </c>
      <c r="C41" s="30" t="s">
        <v>1441</v>
      </c>
      <c r="D41" s="31" t="s">
        <v>224</v>
      </c>
      <c r="E41" s="32" t="s">
        <v>434</v>
      </c>
      <c r="F41" s="33" t="s">
        <v>135</v>
      </c>
      <c r="G41" s="30" t="s">
        <v>55</v>
      </c>
      <c r="H41" s="34" t="s">
        <v>28</v>
      </c>
      <c r="I41" s="34">
        <v>9</v>
      </c>
      <c r="J41" s="34" t="s">
        <v>28</v>
      </c>
      <c r="K41" s="34">
        <v>10</v>
      </c>
      <c r="L41" s="42"/>
      <c r="M41" s="42"/>
      <c r="N41" s="42"/>
      <c r="O41" s="107"/>
      <c r="P41" s="36">
        <v>5.5</v>
      </c>
      <c r="Q41" s="37">
        <f t="shared" si="0"/>
        <v>6.7</v>
      </c>
      <c r="R41" s="38" t="str">
        <f t="shared" si="1"/>
        <v>C+</v>
      </c>
      <c r="S41" s="39" t="str">
        <f t="shared" si="2"/>
        <v>Trung bình</v>
      </c>
      <c r="T41" s="40" t="str">
        <f t="shared" si="3"/>
        <v/>
      </c>
      <c r="U41" s="41" t="s">
        <v>1806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30" customHeight="1">
      <c r="B42" s="29">
        <v>33</v>
      </c>
      <c r="C42" s="30" t="s">
        <v>1442</v>
      </c>
      <c r="D42" s="31" t="s">
        <v>1443</v>
      </c>
      <c r="E42" s="32" t="s">
        <v>1444</v>
      </c>
      <c r="F42" s="33" t="s">
        <v>1445</v>
      </c>
      <c r="G42" s="30" t="s">
        <v>55</v>
      </c>
      <c r="H42" s="34" t="s">
        <v>28</v>
      </c>
      <c r="I42" s="34">
        <v>6</v>
      </c>
      <c r="J42" s="34" t="s">
        <v>28</v>
      </c>
      <c r="K42" s="34">
        <v>7</v>
      </c>
      <c r="L42" s="42"/>
      <c r="M42" s="42"/>
      <c r="N42" s="42"/>
      <c r="O42" s="107"/>
      <c r="P42" s="36">
        <v>0.5</v>
      </c>
      <c r="Q42" s="37">
        <f t="shared" ref="Q42:Q73" si="5">ROUND(SUMPRODUCT(H42:P42,$H$9:$P$9)/100,1)</f>
        <v>2.2999999999999998</v>
      </c>
      <c r="R42" s="38" t="str">
        <f t="shared" ref="R42:R77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9" t="str">
        <f t="shared" ref="S42:S77" si="7">IF($Q42&lt;4,"Kém",IF(AND($Q42&gt;=4,$Q42&lt;=5.4),"Trung bình yếu",IF(AND($Q42&gt;=5.5,$Q42&lt;=6.9),"Trung bình",IF(AND($Q42&gt;=7,$Q42&lt;=8.4),"Khá",IF(AND($Q42&gt;=8.5,$Q42&lt;=10),"Giỏi","")))))</f>
        <v>Kém</v>
      </c>
      <c r="T42" s="40" t="str">
        <f t="shared" ref="T42:T59" si="8">+IF(OR($H42=0,$I42=0,$J42=0,$K42=0),"Không đủ ĐKDT","")</f>
        <v/>
      </c>
      <c r="U42" s="41" t="s">
        <v>1806</v>
      </c>
      <c r="V42" s="3"/>
      <c r="W42" s="28"/>
      <c r="X42" s="79" t="str">
        <f t="shared" ref="X42:X77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30" customHeight="1">
      <c r="B43" s="29">
        <v>34</v>
      </c>
      <c r="C43" s="30" t="s">
        <v>1446</v>
      </c>
      <c r="D43" s="31" t="s">
        <v>77</v>
      </c>
      <c r="E43" s="32" t="s">
        <v>1144</v>
      </c>
      <c r="F43" s="33" t="s">
        <v>1447</v>
      </c>
      <c r="G43" s="30" t="s">
        <v>262</v>
      </c>
      <c r="H43" s="34" t="s">
        <v>28</v>
      </c>
      <c r="I43" s="34">
        <v>8</v>
      </c>
      <c r="J43" s="34" t="s">
        <v>28</v>
      </c>
      <c r="K43" s="34">
        <v>8</v>
      </c>
      <c r="L43" s="42"/>
      <c r="M43" s="42"/>
      <c r="N43" s="42"/>
      <c r="O43" s="107"/>
      <c r="P43" s="36">
        <v>1</v>
      </c>
      <c r="Q43" s="37">
        <f t="shared" si="5"/>
        <v>3.1</v>
      </c>
      <c r="R43" s="38" t="str">
        <f t="shared" si="6"/>
        <v>F</v>
      </c>
      <c r="S43" s="39" t="str">
        <f t="shared" si="7"/>
        <v>Kém</v>
      </c>
      <c r="T43" s="40" t="str">
        <f t="shared" si="8"/>
        <v/>
      </c>
      <c r="U43" s="41" t="s">
        <v>1806</v>
      </c>
      <c r="V43" s="3"/>
      <c r="W43" s="28"/>
      <c r="X43" s="79" t="str">
        <f t="shared" si="9"/>
        <v>Học lại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30" customHeight="1">
      <c r="B44" s="29">
        <v>35</v>
      </c>
      <c r="C44" s="30" t="s">
        <v>1448</v>
      </c>
      <c r="D44" s="31" t="s">
        <v>163</v>
      </c>
      <c r="E44" s="32" t="s">
        <v>160</v>
      </c>
      <c r="F44" s="33" t="s">
        <v>435</v>
      </c>
      <c r="G44" s="30" t="s">
        <v>262</v>
      </c>
      <c r="H44" s="34" t="s">
        <v>28</v>
      </c>
      <c r="I44" s="34">
        <v>6</v>
      </c>
      <c r="J44" s="34" t="s">
        <v>28</v>
      </c>
      <c r="K44" s="34">
        <v>7</v>
      </c>
      <c r="L44" s="42"/>
      <c r="M44" s="42"/>
      <c r="N44" s="42"/>
      <c r="O44" s="107"/>
      <c r="P44" s="36">
        <v>1</v>
      </c>
      <c r="Q44" s="37">
        <f t="shared" si="5"/>
        <v>2.6</v>
      </c>
      <c r="R44" s="38" t="str">
        <f t="shared" si="6"/>
        <v>F</v>
      </c>
      <c r="S44" s="39" t="str">
        <f t="shared" si="7"/>
        <v>Kém</v>
      </c>
      <c r="T44" s="40" t="str">
        <f t="shared" si="8"/>
        <v/>
      </c>
      <c r="U44" s="41" t="s">
        <v>1807</v>
      </c>
      <c r="V44" s="3"/>
      <c r="W44" s="28"/>
      <c r="X44" s="79" t="str">
        <f t="shared" si="9"/>
        <v>Học lại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30" customHeight="1">
      <c r="B45" s="29">
        <v>36</v>
      </c>
      <c r="C45" s="30" t="s">
        <v>1449</v>
      </c>
      <c r="D45" s="31" t="s">
        <v>381</v>
      </c>
      <c r="E45" s="32" t="s">
        <v>179</v>
      </c>
      <c r="F45" s="33" t="s">
        <v>658</v>
      </c>
      <c r="G45" s="30" t="s">
        <v>55</v>
      </c>
      <c r="H45" s="34" t="s">
        <v>28</v>
      </c>
      <c r="I45" s="34">
        <v>8</v>
      </c>
      <c r="J45" s="34" t="s">
        <v>28</v>
      </c>
      <c r="K45" s="34">
        <v>7</v>
      </c>
      <c r="L45" s="42"/>
      <c r="M45" s="42"/>
      <c r="N45" s="42"/>
      <c r="O45" s="107"/>
      <c r="P45" s="36">
        <v>2</v>
      </c>
      <c r="Q45" s="37">
        <f t="shared" si="5"/>
        <v>3.7</v>
      </c>
      <c r="R45" s="38" t="str">
        <f t="shared" si="6"/>
        <v>F</v>
      </c>
      <c r="S45" s="39" t="str">
        <f t="shared" si="7"/>
        <v>Kém</v>
      </c>
      <c r="T45" s="40" t="str">
        <f t="shared" si="8"/>
        <v/>
      </c>
      <c r="U45" s="41" t="s">
        <v>1807</v>
      </c>
      <c r="V45" s="3"/>
      <c r="W45" s="28"/>
      <c r="X45" s="79" t="str">
        <f t="shared" si="9"/>
        <v>Học lại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30" customHeight="1">
      <c r="B46" s="29">
        <v>37</v>
      </c>
      <c r="C46" s="30" t="s">
        <v>1450</v>
      </c>
      <c r="D46" s="31" t="s">
        <v>850</v>
      </c>
      <c r="E46" s="32" t="s">
        <v>190</v>
      </c>
      <c r="F46" s="33" t="s">
        <v>1451</v>
      </c>
      <c r="G46" s="30" t="s">
        <v>59</v>
      </c>
      <c r="H46" s="34" t="s">
        <v>28</v>
      </c>
      <c r="I46" s="34">
        <v>8</v>
      </c>
      <c r="J46" s="34" t="s">
        <v>28</v>
      </c>
      <c r="K46" s="34">
        <v>7</v>
      </c>
      <c r="L46" s="42"/>
      <c r="M46" s="42"/>
      <c r="N46" s="42"/>
      <c r="O46" s="107"/>
      <c r="P46" s="36">
        <v>5</v>
      </c>
      <c r="Q46" s="37">
        <f t="shared" si="5"/>
        <v>5.8</v>
      </c>
      <c r="R46" s="38" t="str">
        <f t="shared" si="6"/>
        <v>C</v>
      </c>
      <c r="S46" s="39" t="str">
        <f t="shared" si="7"/>
        <v>Trung bình</v>
      </c>
      <c r="T46" s="40" t="str">
        <f t="shared" si="8"/>
        <v/>
      </c>
      <c r="U46" s="41" t="s">
        <v>1807</v>
      </c>
      <c r="V46" s="3"/>
      <c r="W46" s="28"/>
      <c r="X46" s="79" t="str">
        <f t="shared" si="9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30" customHeight="1">
      <c r="B47" s="29">
        <v>38</v>
      </c>
      <c r="C47" s="30" t="s">
        <v>1452</v>
      </c>
      <c r="D47" s="31" t="s">
        <v>1453</v>
      </c>
      <c r="E47" s="32" t="s">
        <v>194</v>
      </c>
      <c r="F47" s="33" t="s">
        <v>610</v>
      </c>
      <c r="G47" s="30" t="s">
        <v>59</v>
      </c>
      <c r="H47" s="34" t="s">
        <v>28</v>
      </c>
      <c r="I47" s="34">
        <v>9</v>
      </c>
      <c r="J47" s="34" t="s">
        <v>28</v>
      </c>
      <c r="K47" s="34">
        <v>10</v>
      </c>
      <c r="L47" s="42"/>
      <c r="M47" s="42"/>
      <c r="N47" s="42"/>
      <c r="O47" s="107"/>
      <c r="P47" s="36">
        <v>0</v>
      </c>
      <c r="Q47" s="37">
        <f t="shared" si="5"/>
        <v>2.8</v>
      </c>
      <c r="R47" s="38" t="str">
        <f t="shared" si="6"/>
        <v>F</v>
      </c>
      <c r="S47" s="39" t="str">
        <f t="shared" si="7"/>
        <v>Kém</v>
      </c>
      <c r="T47" s="40" t="str">
        <f t="shared" si="8"/>
        <v/>
      </c>
      <c r="U47" s="41" t="s">
        <v>1807</v>
      </c>
      <c r="V47" s="3"/>
      <c r="W47" s="28"/>
      <c r="X47" s="79" t="str">
        <f t="shared" si="9"/>
        <v>Học lại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30" customHeight="1">
      <c r="B48" s="29">
        <v>39</v>
      </c>
      <c r="C48" s="30" t="s">
        <v>1454</v>
      </c>
      <c r="D48" s="31" t="s">
        <v>77</v>
      </c>
      <c r="E48" s="32" t="s">
        <v>194</v>
      </c>
      <c r="F48" s="33" t="s">
        <v>1455</v>
      </c>
      <c r="G48" s="30" t="s">
        <v>55</v>
      </c>
      <c r="H48" s="34" t="s">
        <v>28</v>
      </c>
      <c r="I48" s="34">
        <v>6</v>
      </c>
      <c r="J48" s="34" t="s">
        <v>28</v>
      </c>
      <c r="K48" s="34">
        <v>7</v>
      </c>
      <c r="L48" s="42"/>
      <c r="M48" s="42"/>
      <c r="N48" s="42"/>
      <c r="O48" s="107"/>
      <c r="P48" s="36">
        <v>0</v>
      </c>
      <c r="Q48" s="37">
        <f t="shared" si="5"/>
        <v>1.9</v>
      </c>
      <c r="R48" s="38" t="str">
        <f t="shared" si="6"/>
        <v>F</v>
      </c>
      <c r="S48" s="39" t="str">
        <f t="shared" si="7"/>
        <v>Kém</v>
      </c>
      <c r="T48" s="40" t="str">
        <f t="shared" si="8"/>
        <v/>
      </c>
      <c r="U48" s="41" t="s">
        <v>1807</v>
      </c>
      <c r="V48" s="3"/>
      <c r="W48" s="28"/>
      <c r="X48" s="79" t="str">
        <f t="shared" si="9"/>
        <v>Học lại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30" customHeight="1">
      <c r="B49" s="29">
        <v>40</v>
      </c>
      <c r="C49" s="30" t="s">
        <v>1456</v>
      </c>
      <c r="D49" s="31" t="s">
        <v>77</v>
      </c>
      <c r="E49" s="32" t="s">
        <v>194</v>
      </c>
      <c r="F49" s="33" t="s">
        <v>457</v>
      </c>
      <c r="G49" s="30" t="s">
        <v>72</v>
      </c>
      <c r="H49" s="34" t="s">
        <v>28</v>
      </c>
      <c r="I49" s="34">
        <v>8</v>
      </c>
      <c r="J49" s="34" t="s">
        <v>28</v>
      </c>
      <c r="K49" s="34">
        <v>8</v>
      </c>
      <c r="L49" s="42"/>
      <c r="M49" s="42"/>
      <c r="N49" s="42"/>
      <c r="O49" s="107"/>
      <c r="P49" s="36">
        <v>7</v>
      </c>
      <c r="Q49" s="37">
        <f t="shared" si="5"/>
        <v>7.3</v>
      </c>
      <c r="R49" s="38" t="str">
        <f t="shared" si="6"/>
        <v>B</v>
      </c>
      <c r="S49" s="39" t="str">
        <f t="shared" si="7"/>
        <v>Khá</v>
      </c>
      <c r="T49" s="40" t="str">
        <f t="shared" si="8"/>
        <v/>
      </c>
      <c r="U49" s="41" t="s">
        <v>1807</v>
      </c>
      <c r="V49" s="3"/>
      <c r="W49" s="28"/>
      <c r="X49" s="79" t="str">
        <f t="shared" si="9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30" customHeight="1">
      <c r="B50" s="29">
        <v>41</v>
      </c>
      <c r="C50" s="30" t="s">
        <v>1457</v>
      </c>
      <c r="D50" s="31" t="s">
        <v>126</v>
      </c>
      <c r="E50" s="32" t="s">
        <v>637</v>
      </c>
      <c r="F50" s="33" t="s">
        <v>1458</v>
      </c>
      <c r="G50" s="30" t="s">
        <v>55</v>
      </c>
      <c r="H50" s="34" t="s">
        <v>28</v>
      </c>
      <c r="I50" s="34">
        <v>8</v>
      </c>
      <c r="J50" s="34" t="s">
        <v>28</v>
      </c>
      <c r="K50" s="34">
        <v>8</v>
      </c>
      <c r="L50" s="42"/>
      <c r="M50" s="42"/>
      <c r="N50" s="42"/>
      <c r="O50" s="107"/>
      <c r="P50" s="36">
        <v>5.5</v>
      </c>
      <c r="Q50" s="37">
        <f t="shared" si="5"/>
        <v>6.3</v>
      </c>
      <c r="R50" s="38" t="str">
        <f t="shared" si="6"/>
        <v>C</v>
      </c>
      <c r="S50" s="39" t="str">
        <f t="shared" si="7"/>
        <v>Trung bình</v>
      </c>
      <c r="T50" s="40" t="str">
        <f t="shared" si="8"/>
        <v/>
      </c>
      <c r="U50" s="41" t="s">
        <v>1807</v>
      </c>
      <c r="V50" s="3"/>
      <c r="W50" s="28"/>
      <c r="X50" s="79" t="str">
        <f t="shared" si="9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30" customHeight="1">
      <c r="B51" s="29">
        <v>42</v>
      </c>
      <c r="C51" s="30" t="s">
        <v>1459</v>
      </c>
      <c r="D51" s="31" t="s">
        <v>1460</v>
      </c>
      <c r="E51" s="32" t="s">
        <v>872</v>
      </c>
      <c r="F51" s="33" t="s">
        <v>1066</v>
      </c>
      <c r="G51" s="30" t="s">
        <v>262</v>
      </c>
      <c r="H51" s="34" t="s">
        <v>28</v>
      </c>
      <c r="I51" s="34">
        <v>8</v>
      </c>
      <c r="J51" s="34" t="s">
        <v>28</v>
      </c>
      <c r="K51" s="34">
        <v>8</v>
      </c>
      <c r="L51" s="42"/>
      <c r="M51" s="42"/>
      <c r="N51" s="42"/>
      <c r="O51" s="107"/>
      <c r="P51" s="36">
        <v>4.5</v>
      </c>
      <c r="Q51" s="37">
        <f t="shared" si="5"/>
        <v>5.6</v>
      </c>
      <c r="R51" s="38" t="str">
        <f t="shared" si="6"/>
        <v>C</v>
      </c>
      <c r="S51" s="39" t="str">
        <f t="shared" si="7"/>
        <v>Trung bình</v>
      </c>
      <c r="T51" s="40" t="str">
        <f t="shared" si="8"/>
        <v/>
      </c>
      <c r="U51" s="41" t="s">
        <v>1807</v>
      </c>
      <c r="V51" s="3"/>
      <c r="W51" s="28"/>
      <c r="X51" s="79" t="str">
        <f t="shared" si="9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30" customHeight="1">
      <c r="B52" s="29">
        <v>43</v>
      </c>
      <c r="C52" s="30" t="s">
        <v>1461</v>
      </c>
      <c r="D52" s="31" t="s">
        <v>1462</v>
      </c>
      <c r="E52" s="32" t="s">
        <v>229</v>
      </c>
      <c r="F52" s="33" t="s">
        <v>1393</v>
      </c>
      <c r="G52" s="30" t="s">
        <v>262</v>
      </c>
      <c r="H52" s="34" t="s">
        <v>28</v>
      </c>
      <c r="I52" s="34">
        <v>8</v>
      </c>
      <c r="J52" s="34" t="s">
        <v>28</v>
      </c>
      <c r="K52" s="34">
        <v>7</v>
      </c>
      <c r="L52" s="42"/>
      <c r="M52" s="42"/>
      <c r="N52" s="42"/>
      <c r="O52" s="107"/>
      <c r="P52" s="36">
        <v>0.5</v>
      </c>
      <c r="Q52" s="37">
        <f t="shared" si="5"/>
        <v>2.7</v>
      </c>
      <c r="R52" s="38" t="str">
        <f t="shared" si="6"/>
        <v>F</v>
      </c>
      <c r="S52" s="39" t="str">
        <f t="shared" si="7"/>
        <v>Kém</v>
      </c>
      <c r="T52" s="40" t="str">
        <f t="shared" si="8"/>
        <v/>
      </c>
      <c r="U52" s="41" t="s">
        <v>1807</v>
      </c>
      <c r="V52" s="3"/>
      <c r="W52" s="28"/>
      <c r="X52" s="79" t="str">
        <f t="shared" si="9"/>
        <v>Học lại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30" customHeight="1">
      <c r="B53" s="29">
        <v>44</v>
      </c>
      <c r="C53" s="30" t="s">
        <v>1463</v>
      </c>
      <c r="D53" s="31" t="s">
        <v>163</v>
      </c>
      <c r="E53" s="32" t="s">
        <v>671</v>
      </c>
      <c r="F53" s="33" t="s">
        <v>595</v>
      </c>
      <c r="G53" s="30" t="s">
        <v>55</v>
      </c>
      <c r="H53" s="34" t="s">
        <v>28</v>
      </c>
      <c r="I53" s="34">
        <v>8</v>
      </c>
      <c r="J53" s="34" t="s">
        <v>28</v>
      </c>
      <c r="K53" s="34">
        <v>7</v>
      </c>
      <c r="L53" s="42"/>
      <c r="M53" s="42"/>
      <c r="N53" s="42"/>
      <c r="O53" s="107"/>
      <c r="P53" s="36">
        <v>6</v>
      </c>
      <c r="Q53" s="37">
        <f t="shared" si="5"/>
        <v>6.5</v>
      </c>
      <c r="R53" s="38" t="str">
        <f t="shared" si="6"/>
        <v>C+</v>
      </c>
      <c r="S53" s="39" t="str">
        <f t="shared" si="7"/>
        <v>Trung bình</v>
      </c>
      <c r="T53" s="40" t="str">
        <f t="shared" si="8"/>
        <v/>
      </c>
      <c r="U53" s="41" t="s">
        <v>1807</v>
      </c>
      <c r="V53" s="3"/>
      <c r="W53" s="28"/>
      <c r="X53" s="79" t="str">
        <f t="shared" si="9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30" customHeight="1">
      <c r="B54" s="29">
        <v>45</v>
      </c>
      <c r="C54" s="30" t="s">
        <v>1464</v>
      </c>
      <c r="D54" s="31" t="s">
        <v>1465</v>
      </c>
      <c r="E54" s="32" t="s">
        <v>251</v>
      </c>
      <c r="F54" s="33" t="s">
        <v>1393</v>
      </c>
      <c r="G54" s="30" t="s">
        <v>262</v>
      </c>
      <c r="H54" s="34" t="s">
        <v>28</v>
      </c>
      <c r="I54" s="34">
        <v>8</v>
      </c>
      <c r="J54" s="34" t="s">
        <v>28</v>
      </c>
      <c r="K54" s="34">
        <v>8</v>
      </c>
      <c r="L54" s="42"/>
      <c r="M54" s="42"/>
      <c r="N54" s="42"/>
      <c r="O54" s="107"/>
      <c r="P54" s="36">
        <v>0.5</v>
      </c>
      <c r="Q54" s="37">
        <f t="shared" si="5"/>
        <v>2.8</v>
      </c>
      <c r="R54" s="38" t="str">
        <f t="shared" si="6"/>
        <v>F</v>
      </c>
      <c r="S54" s="39" t="str">
        <f t="shared" si="7"/>
        <v>Kém</v>
      </c>
      <c r="T54" s="40" t="str">
        <f t="shared" si="8"/>
        <v/>
      </c>
      <c r="U54" s="41" t="s">
        <v>1807</v>
      </c>
      <c r="V54" s="3"/>
      <c r="W54" s="28"/>
      <c r="X54" s="79" t="str">
        <f t="shared" si="9"/>
        <v>Học lại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30" customHeight="1">
      <c r="B55" s="29">
        <v>46</v>
      </c>
      <c r="C55" s="30" t="s">
        <v>1466</v>
      </c>
      <c r="D55" s="31" t="s">
        <v>1467</v>
      </c>
      <c r="E55" s="32" t="s">
        <v>251</v>
      </c>
      <c r="F55" s="33" t="s">
        <v>1468</v>
      </c>
      <c r="G55" s="30" t="s">
        <v>262</v>
      </c>
      <c r="H55" s="34" t="s">
        <v>28</v>
      </c>
      <c r="I55" s="34">
        <v>8</v>
      </c>
      <c r="J55" s="34" t="s">
        <v>28</v>
      </c>
      <c r="K55" s="34">
        <v>7</v>
      </c>
      <c r="L55" s="42"/>
      <c r="M55" s="42"/>
      <c r="N55" s="42"/>
      <c r="O55" s="107"/>
      <c r="P55" s="36">
        <v>5</v>
      </c>
      <c r="Q55" s="37">
        <f t="shared" si="5"/>
        <v>5.8</v>
      </c>
      <c r="R55" s="38" t="str">
        <f t="shared" si="6"/>
        <v>C</v>
      </c>
      <c r="S55" s="39" t="str">
        <f t="shared" si="7"/>
        <v>Trung bình</v>
      </c>
      <c r="T55" s="40" t="str">
        <f t="shared" si="8"/>
        <v/>
      </c>
      <c r="U55" s="41" t="s">
        <v>1807</v>
      </c>
      <c r="V55" s="3"/>
      <c r="W55" s="28"/>
      <c r="X55" s="79" t="str">
        <f t="shared" si="9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30" customHeight="1">
      <c r="B56" s="29">
        <v>47</v>
      </c>
      <c r="C56" s="30" t="s">
        <v>1469</v>
      </c>
      <c r="D56" s="31" t="s">
        <v>914</v>
      </c>
      <c r="E56" s="32" t="s">
        <v>257</v>
      </c>
      <c r="F56" s="33" t="s">
        <v>183</v>
      </c>
      <c r="G56" s="30" t="s">
        <v>59</v>
      </c>
      <c r="H56" s="34" t="s">
        <v>28</v>
      </c>
      <c r="I56" s="34">
        <v>8</v>
      </c>
      <c r="J56" s="34" t="s">
        <v>28</v>
      </c>
      <c r="K56" s="34">
        <v>8</v>
      </c>
      <c r="L56" s="42"/>
      <c r="M56" s="42"/>
      <c r="N56" s="42"/>
      <c r="O56" s="107"/>
      <c r="P56" s="36">
        <v>0</v>
      </c>
      <c r="Q56" s="37">
        <f t="shared" si="5"/>
        <v>2.4</v>
      </c>
      <c r="R56" s="38" t="str">
        <f t="shared" si="6"/>
        <v>F</v>
      </c>
      <c r="S56" s="39" t="str">
        <f t="shared" si="7"/>
        <v>Kém</v>
      </c>
      <c r="T56" s="40" t="str">
        <f t="shared" si="8"/>
        <v/>
      </c>
      <c r="U56" s="41" t="s">
        <v>1807</v>
      </c>
      <c r="V56" s="3"/>
      <c r="W56" s="28"/>
      <c r="X56" s="79" t="str">
        <f t="shared" si="9"/>
        <v>Học lại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30" customHeight="1">
      <c r="B57" s="29">
        <v>48</v>
      </c>
      <c r="C57" s="30" t="s">
        <v>1470</v>
      </c>
      <c r="D57" s="31" t="s">
        <v>330</v>
      </c>
      <c r="E57" s="32" t="s">
        <v>270</v>
      </c>
      <c r="F57" s="33" t="s">
        <v>867</v>
      </c>
      <c r="G57" s="30" t="s">
        <v>569</v>
      </c>
      <c r="H57" s="34" t="s">
        <v>28</v>
      </c>
      <c r="I57" s="34">
        <v>8</v>
      </c>
      <c r="J57" s="34" t="s">
        <v>28</v>
      </c>
      <c r="K57" s="34">
        <v>7</v>
      </c>
      <c r="L57" s="42"/>
      <c r="M57" s="42"/>
      <c r="N57" s="42"/>
      <c r="O57" s="107"/>
      <c r="P57" s="36">
        <v>0.5</v>
      </c>
      <c r="Q57" s="37">
        <f t="shared" si="5"/>
        <v>2.7</v>
      </c>
      <c r="R57" s="38" t="str">
        <f t="shared" si="6"/>
        <v>F</v>
      </c>
      <c r="S57" s="39" t="str">
        <f t="shared" si="7"/>
        <v>Kém</v>
      </c>
      <c r="T57" s="40" t="str">
        <f t="shared" si="8"/>
        <v/>
      </c>
      <c r="U57" s="41" t="s">
        <v>1807</v>
      </c>
      <c r="V57" s="3"/>
      <c r="W57" s="28"/>
      <c r="X57" s="79" t="str">
        <f t="shared" si="9"/>
        <v>Học lại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30" customHeight="1">
      <c r="B58" s="29">
        <v>49</v>
      </c>
      <c r="C58" s="30" t="s">
        <v>1471</v>
      </c>
      <c r="D58" s="31" t="s">
        <v>1472</v>
      </c>
      <c r="E58" s="32" t="s">
        <v>1473</v>
      </c>
      <c r="F58" s="33" t="s">
        <v>1474</v>
      </c>
      <c r="G58" s="30" t="s">
        <v>67</v>
      </c>
      <c r="H58" s="34" t="s">
        <v>28</v>
      </c>
      <c r="I58" s="34">
        <v>8</v>
      </c>
      <c r="J58" s="34" t="s">
        <v>28</v>
      </c>
      <c r="K58" s="34">
        <v>8</v>
      </c>
      <c r="L58" s="42"/>
      <c r="M58" s="42"/>
      <c r="N58" s="42"/>
      <c r="O58" s="107"/>
      <c r="P58" s="36">
        <v>8</v>
      </c>
      <c r="Q58" s="37">
        <f t="shared" si="5"/>
        <v>8</v>
      </c>
      <c r="R58" s="38" t="str">
        <f t="shared" si="6"/>
        <v>B+</v>
      </c>
      <c r="S58" s="39" t="str">
        <f t="shared" si="7"/>
        <v>Khá</v>
      </c>
      <c r="T58" s="40" t="str">
        <f t="shared" si="8"/>
        <v/>
      </c>
      <c r="U58" s="41" t="s">
        <v>1807</v>
      </c>
      <c r="V58" s="3"/>
      <c r="W58" s="28"/>
      <c r="X58" s="79" t="str">
        <f t="shared" si="9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30" customHeight="1">
      <c r="B59" s="29">
        <v>50</v>
      </c>
      <c r="C59" s="30" t="s">
        <v>1475</v>
      </c>
      <c r="D59" s="31" t="s">
        <v>1476</v>
      </c>
      <c r="E59" s="32" t="s">
        <v>1477</v>
      </c>
      <c r="F59" s="33" t="s">
        <v>1478</v>
      </c>
      <c r="G59" s="30" t="s">
        <v>55</v>
      </c>
      <c r="H59" s="34" t="s">
        <v>28</v>
      </c>
      <c r="I59" s="34">
        <v>6</v>
      </c>
      <c r="J59" s="34" t="s">
        <v>28</v>
      </c>
      <c r="K59" s="34">
        <v>7</v>
      </c>
      <c r="L59" s="42"/>
      <c r="M59" s="42"/>
      <c r="N59" s="42"/>
      <c r="O59" s="107"/>
      <c r="P59" s="36">
        <v>7</v>
      </c>
      <c r="Q59" s="37">
        <f t="shared" si="5"/>
        <v>6.8</v>
      </c>
      <c r="R59" s="38" t="str">
        <f t="shared" si="6"/>
        <v>C+</v>
      </c>
      <c r="S59" s="39" t="str">
        <f t="shared" si="7"/>
        <v>Trung bình</v>
      </c>
      <c r="T59" s="40" t="str">
        <f t="shared" si="8"/>
        <v/>
      </c>
      <c r="U59" s="41" t="s">
        <v>1807</v>
      </c>
      <c r="V59" s="3"/>
      <c r="W59" s="28"/>
      <c r="X59" s="79" t="str">
        <f t="shared" si="9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30" customHeight="1">
      <c r="B60" s="29">
        <v>51</v>
      </c>
      <c r="C60" s="30" t="s">
        <v>1479</v>
      </c>
      <c r="D60" s="31" t="s">
        <v>1480</v>
      </c>
      <c r="E60" s="32" t="s">
        <v>1205</v>
      </c>
      <c r="F60" s="33" t="s">
        <v>553</v>
      </c>
      <c r="G60" s="30" t="s">
        <v>98</v>
      </c>
      <c r="H60" s="34" t="s">
        <v>28</v>
      </c>
      <c r="I60" s="34">
        <v>8</v>
      </c>
      <c r="J60" s="34" t="s">
        <v>28</v>
      </c>
      <c r="K60" s="34">
        <v>8</v>
      </c>
      <c r="L60" s="42"/>
      <c r="M60" s="42"/>
      <c r="N60" s="42"/>
      <c r="O60" s="107"/>
      <c r="P60" s="36" t="s">
        <v>2324</v>
      </c>
      <c r="Q60" s="37">
        <f t="shared" si="5"/>
        <v>2.4</v>
      </c>
      <c r="R60" s="38" t="str">
        <f t="shared" si="6"/>
        <v>F</v>
      </c>
      <c r="S60" s="39" t="str">
        <f t="shared" si="7"/>
        <v>Kém</v>
      </c>
      <c r="T60" s="40" t="s">
        <v>2325</v>
      </c>
      <c r="U60" s="41" t="s">
        <v>1807</v>
      </c>
      <c r="V60" s="3"/>
      <c r="W60" s="28"/>
      <c r="X60" s="79" t="str">
        <f t="shared" si="9"/>
        <v>Học lại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30" customHeight="1">
      <c r="B61" s="29">
        <v>52</v>
      </c>
      <c r="C61" s="30" t="s">
        <v>1481</v>
      </c>
      <c r="D61" s="31" t="s">
        <v>1482</v>
      </c>
      <c r="E61" s="32" t="s">
        <v>279</v>
      </c>
      <c r="F61" s="33" t="s">
        <v>1287</v>
      </c>
      <c r="G61" s="30" t="s">
        <v>569</v>
      </c>
      <c r="H61" s="34" t="s">
        <v>28</v>
      </c>
      <c r="I61" s="34">
        <v>6</v>
      </c>
      <c r="J61" s="34" t="s">
        <v>28</v>
      </c>
      <c r="K61" s="34">
        <v>7</v>
      </c>
      <c r="L61" s="42"/>
      <c r="M61" s="42"/>
      <c r="N61" s="42"/>
      <c r="O61" s="107"/>
      <c r="P61" s="36" t="s">
        <v>2324</v>
      </c>
      <c r="Q61" s="37">
        <f t="shared" si="5"/>
        <v>1.9</v>
      </c>
      <c r="R61" s="38" t="str">
        <f t="shared" si="6"/>
        <v>F</v>
      </c>
      <c r="S61" s="39" t="str">
        <f t="shared" si="7"/>
        <v>Kém</v>
      </c>
      <c r="T61" s="40" t="s">
        <v>2325</v>
      </c>
      <c r="U61" s="41" t="s">
        <v>1807</v>
      </c>
      <c r="V61" s="3"/>
      <c r="W61" s="28"/>
      <c r="X61" s="79" t="str">
        <f t="shared" si="9"/>
        <v>Học lại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30" customHeight="1">
      <c r="B62" s="29">
        <v>53</v>
      </c>
      <c r="C62" s="30" t="s">
        <v>1483</v>
      </c>
      <c r="D62" s="31" t="s">
        <v>77</v>
      </c>
      <c r="E62" s="32" t="s">
        <v>279</v>
      </c>
      <c r="F62" s="33" t="s">
        <v>910</v>
      </c>
      <c r="G62" s="30" t="s">
        <v>262</v>
      </c>
      <c r="H62" s="34" t="s">
        <v>28</v>
      </c>
      <c r="I62" s="34">
        <v>6</v>
      </c>
      <c r="J62" s="34" t="s">
        <v>28</v>
      </c>
      <c r="K62" s="34">
        <v>7</v>
      </c>
      <c r="L62" s="42"/>
      <c r="M62" s="42"/>
      <c r="N62" s="42"/>
      <c r="O62" s="107"/>
      <c r="P62" s="36">
        <v>0.5</v>
      </c>
      <c r="Q62" s="37">
        <f t="shared" si="5"/>
        <v>2.2999999999999998</v>
      </c>
      <c r="R62" s="38" t="str">
        <f t="shared" si="6"/>
        <v>F</v>
      </c>
      <c r="S62" s="39" t="str">
        <f t="shared" si="7"/>
        <v>Kém</v>
      </c>
      <c r="T62" s="40" t="str">
        <f t="shared" ref="T62:T77" si="10">+IF(OR($H62=0,$I62=0,$J62=0,$K62=0),"Không đủ ĐKDT","")</f>
        <v/>
      </c>
      <c r="U62" s="41" t="s">
        <v>1807</v>
      </c>
      <c r="V62" s="3"/>
      <c r="W62" s="28"/>
      <c r="X62" s="79" t="str">
        <f t="shared" si="9"/>
        <v>Học lại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30" customHeight="1">
      <c r="B63" s="29">
        <v>54</v>
      </c>
      <c r="C63" s="30" t="s">
        <v>1484</v>
      </c>
      <c r="D63" s="31" t="s">
        <v>381</v>
      </c>
      <c r="E63" s="32" t="s">
        <v>279</v>
      </c>
      <c r="F63" s="33" t="s">
        <v>1485</v>
      </c>
      <c r="G63" s="30" t="s">
        <v>1486</v>
      </c>
      <c r="H63" s="34" t="s">
        <v>28</v>
      </c>
      <c r="I63" s="34">
        <v>8</v>
      </c>
      <c r="J63" s="34" t="s">
        <v>28</v>
      </c>
      <c r="K63" s="34">
        <v>7</v>
      </c>
      <c r="L63" s="42"/>
      <c r="M63" s="42"/>
      <c r="N63" s="42"/>
      <c r="O63" s="107"/>
      <c r="P63" s="36">
        <v>3</v>
      </c>
      <c r="Q63" s="37">
        <f t="shared" si="5"/>
        <v>4.4000000000000004</v>
      </c>
      <c r="R63" s="38" t="str">
        <f t="shared" si="6"/>
        <v>D</v>
      </c>
      <c r="S63" s="39" t="str">
        <f t="shared" si="7"/>
        <v>Trung bình yếu</v>
      </c>
      <c r="T63" s="40" t="str">
        <f t="shared" si="10"/>
        <v/>
      </c>
      <c r="U63" s="41" t="s">
        <v>1807</v>
      </c>
      <c r="V63" s="3"/>
      <c r="W63" s="28"/>
      <c r="X63" s="79" t="str">
        <f t="shared" si="9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30" customHeight="1">
      <c r="B64" s="29">
        <v>55</v>
      </c>
      <c r="C64" s="30" t="s">
        <v>1487</v>
      </c>
      <c r="D64" s="31" t="s">
        <v>1488</v>
      </c>
      <c r="E64" s="32" t="s">
        <v>279</v>
      </c>
      <c r="F64" s="33" t="s">
        <v>1041</v>
      </c>
      <c r="G64" s="30" t="s">
        <v>55</v>
      </c>
      <c r="H64" s="34" t="s">
        <v>28</v>
      </c>
      <c r="I64" s="34">
        <v>6</v>
      </c>
      <c r="J64" s="34" t="s">
        <v>28</v>
      </c>
      <c r="K64" s="34">
        <v>7</v>
      </c>
      <c r="L64" s="42"/>
      <c r="M64" s="42"/>
      <c r="N64" s="42"/>
      <c r="O64" s="107"/>
      <c r="P64" s="36">
        <v>1</v>
      </c>
      <c r="Q64" s="37">
        <f t="shared" si="5"/>
        <v>2.6</v>
      </c>
      <c r="R64" s="38" t="str">
        <f t="shared" si="6"/>
        <v>F</v>
      </c>
      <c r="S64" s="39" t="str">
        <f t="shared" si="7"/>
        <v>Kém</v>
      </c>
      <c r="T64" s="40" t="str">
        <f t="shared" si="10"/>
        <v/>
      </c>
      <c r="U64" s="41" t="s">
        <v>1807</v>
      </c>
      <c r="V64" s="3"/>
      <c r="W64" s="28"/>
      <c r="X64" s="79" t="str">
        <f t="shared" si="9"/>
        <v>Học lại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30" customHeight="1">
      <c r="B65" s="29">
        <v>56</v>
      </c>
      <c r="C65" s="30" t="s">
        <v>1489</v>
      </c>
      <c r="D65" s="31" t="s">
        <v>1490</v>
      </c>
      <c r="E65" s="32" t="s">
        <v>716</v>
      </c>
      <c r="F65" s="33" t="s">
        <v>1491</v>
      </c>
      <c r="G65" s="30" t="s">
        <v>569</v>
      </c>
      <c r="H65" s="34" t="s">
        <v>28</v>
      </c>
      <c r="I65" s="34">
        <v>6</v>
      </c>
      <c r="J65" s="34" t="s">
        <v>28</v>
      </c>
      <c r="K65" s="34">
        <v>7</v>
      </c>
      <c r="L65" s="42"/>
      <c r="M65" s="42"/>
      <c r="N65" s="42"/>
      <c r="O65" s="107"/>
      <c r="P65" s="36">
        <v>5</v>
      </c>
      <c r="Q65" s="37">
        <f t="shared" si="5"/>
        <v>5.4</v>
      </c>
      <c r="R65" s="38" t="str">
        <f t="shared" si="6"/>
        <v>D+</v>
      </c>
      <c r="S65" s="39" t="str">
        <f t="shared" si="7"/>
        <v>Trung bình yếu</v>
      </c>
      <c r="T65" s="40" t="str">
        <f t="shared" si="10"/>
        <v/>
      </c>
      <c r="U65" s="41" t="s">
        <v>1807</v>
      </c>
      <c r="V65" s="3"/>
      <c r="W65" s="28"/>
      <c r="X65" s="79" t="str">
        <f t="shared" si="9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30" customHeight="1">
      <c r="B66" s="29">
        <v>57</v>
      </c>
      <c r="C66" s="30" t="s">
        <v>1492</v>
      </c>
      <c r="D66" s="31" t="s">
        <v>612</v>
      </c>
      <c r="E66" s="32" t="s">
        <v>1493</v>
      </c>
      <c r="F66" s="33" t="s">
        <v>93</v>
      </c>
      <c r="G66" s="30" t="s">
        <v>262</v>
      </c>
      <c r="H66" s="34" t="s">
        <v>28</v>
      </c>
      <c r="I66" s="34">
        <v>8</v>
      </c>
      <c r="J66" s="34" t="s">
        <v>28</v>
      </c>
      <c r="K66" s="34">
        <v>8</v>
      </c>
      <c r="L66" s="42"/>
      <c r="M66" s="42"/>
      <c r="N66" s="42"/>
      <c r="O66" s="107"/>
      <c r="P66" s="36">
        <v>3.5</v>
      </c>
      <c r="Q66" s="37">
        <f t="shared" si="5"/>
        <v>4.9000000000000004</v>
      </c>
      <c r="R66" s="38" t="str">
        <f t="shared" si="6"/>
        <v>D</v>
      </c>
      <c r="S66" s="39" t="str">
        <f t="shared" si="7"/>
        <v>Trung bình yếu</v>
      </c>
      <c r="T66" s="40" t="str">
        <f t="shared" si="10"/>
        <v/>
      </c>
      <c r="U66" s="41" t="s">
        <v>1807</v>
      </c>
      <c r="V66" s="3"/>
      <c r="W66" s="28"/>
      <c r="X66" s="79" t="str">
        <f t="shared" si="9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30" customHeight="1">
      <c r="B67" s="29">
        <v>58</v>
      </c>
      <c r="C67" s="30" t="s">
        <v>1494</v>
      </c>
      <c r="D67" s="31" t="s">
        <v>850</v>
      </c>
      <c r="E67" s="32" t="s">
        <v>1495</v>
      </c>
      <c r="F67" s="33" t="s">
        <v>1496</v>
      </c>
      <c r="G67" s="30" t="s">
        <v>113</v>
      </c>
      <c r="H67" s="34" t="s">
        <v>28</v>
      </c>
      <c r="I67" s="34">
        <v>8</v>
      </c>
      <c r="J67" s="34" t="s">
        <v>28</v>
      </c>
      <c r="K67" s="34">
        <v>8</v>
      </c>
      <c r="L67" s="42"/>
      <c r="M67" s="42"/>
      <c r="N67" s="42"/>
      <c r="O67" s="107"/>
      <c r="P67" s="36">
        <v>5</v>
      </c>
      <c r="Q67" s="37">
        <f t="shared" si="5"/>
        <v>5.9</v>
      </c>
      <c r="R67" s="38" t="str">
        <f t="shared" si="6"/>
        <v>C</v>
      </c>
      <c r="S67" s="39" t="str">
        <f t="shared" si="7"/>
        <v>Trung bình</v>
      </c>
      <c r="T67" s="40" t="str">
        <f t="shared" si="10"/>
        <v/>
      </c>
      <c r="U67" s="41" t="s">
        <v>1807</v>
      </c>
      <c r="V67" s="3"/>
      <c r="W67" s="28"/>
      <c r="X67" s="79" t="str">
        <f t="shared" si="9"/>
        <v>Đạt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30" customHeight="1">
      <c r="B68" s="29">
        <v>59</v>
      </c>
      <c r="C68" s="30" t="s">
        <v>1497</v>
      </c>
      <c r="D68" s="31" t="s">
        <v>77</v>
      </c>
      <c r="E68" s="32" t="s">
        <v>297</v>
      </c>
      <c r="F68" s="33" t="s">
        <v>1021</v>
      </c>
      <c r="G68" s="30" t="s">
        <v>55</v>
      </c>
      <c r="H68" s="34" t="s">
        <v>28</v>
      </c>
      <c r="I68" s="34">
        <v>8</v>
      </c>
      <c r="J68" s="34" t="s">
        <v>28</v>
      </c>
      <c r="K68" s="34">
        <v>8</v>
      </c>
      <c r="L68" s="42"/>
      <c r="M68" s="42"/>
      <c r="N68" s="42"/>
      <c r="O68" s="107"/>
      <c r="P68" s="36">
        <v>3.5</v>
      </c>
      <c r="Q68" s="37">
        <f t="shared" si="5"/>
        <v>4.9000000000000004</v>
      </c>
      <c r="R68" s="38" t="str">
        <f t="shared" si="6"/>
        <v>D</v>
      </c>
      <c r="S68" s="39" t="str">
        <f t="shared" si="7"/>
        <v>Trung bình yếu</v>
      </c>
      <c r="T68" s="40" t="str">
        <f t="shared" si="10"/>
        <v/>
      </c>
      <c r="U68" s="41" t="s">
        <v>1807</v>
      </c>
      <c r="V68" s="3"/>
      <c r="W68" s="28"/>
      <c r="X68" s="79" t="str">
        <f t="shared" si="9"/>
        <v>Đạt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30" customHeight="1">
      <c r="B69" s="29">
        <v>60</v>
      </c>
      <c r="C69" s="30" t="s">
        <v>1498</v>
      </c>
      <c r="D69" s="31" t="s">
        <v>1499</v>
      </c>
      <c r="E69" s="32" t="s">
        <v>722</v>
      </c>
      <c r="F69" s="33" t="s">
        <v>168</v>
      </c>
      <c r="G69" s="30" t="s">
        <v>63</v>
      </c>
      <c r="H69" s="34" t="s">
        <v>28</v>
      </c>
      <c r="I69" s="34">
        <v>8</v>
      </c>
      <c r="J69" s="34" t="s">
        <v>28</v>
      </c>
      <c r="K69" s="34">
        <v>8</v>
      </c>
      <c r="L69" s="42"/>
      <c r="M69" s="42"/>
      <c r="N69" s="42"/>
      <c r="O69" s="107"/>
      <c r="P69" s="36">
        <v>10</v>
      </c>
      <c r="Q69" s="37">
        <f t="shared" si="5"/>
        <v>9.4</v>
      </c>
      <c r="R69" s="38" t="str">
        <f t="shared" si="6"/>
        <v>A+</v>
      </c>
      <c r="S69" s="39" t="str">
        <f t="shared" si="7"/>
        <v>Giỏi</v>
      </c>
      <c r="T69" s="40" t="str">
        <f t="shared" si="10"/>
        <v/>
      </c>
      <c r="U69" s="41" t="s">
        <v>1807</v>
      </c>
      <c r="V69" s="3"/>
      <c r="W69" s="28"/>
      <c r="X69" s="79" t="str">
        <f t="shared" si="9"/>
        <v>Đạt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30" customHeight="1">
      <c r="B70" s="29">
        <v>61</v>
      </c>
      <c r="C70" s="30" t="s">
        <v>1500</v>
      </c>
      <c r="D70" s="31" t="s">
        <v>224</v>
      </c>
      <c r="E70" s="32" t="s">
        <v>1501</v>
      </c>
      <c r="F70" s="33" t="s">
        <v>851</v>
      </c>
      <c r="G70" s="30" t="s">
        <v>569</v>
      </c>
      <c r="H70" s="34" t="s">
        <v>28</v>
      </c>
      <c r="I70" s="34">
        <v>8</v>
      </c>
      <c r="J70" s="34" t="s">
        <v>28</v>
      </c>
      <c r="K70" s="34">
        <v>7</v>
      </c>
      <c r="L70" s="42"/>
      <c r="M70" s="42"/>
      <c r="N70" s="42"/>
      <c r="O70" s="107"/>
      <c r="P70" s="36">
        <v>0.5</v>
      </c>
      <c r="Q70" s="37">
        <f t="shared" si="5"/>
        <v>2.7</v>
      </c>
      <c r="R70" s="38" t="str">
        <f t="shared" si="6"/>
        <v>F</v>
      </c>
      <c r="S70" s="39" t="str">
        <f t="shared" si="7"/>
        <v>Kém</v>
      </c>
      <c r="T70" s="40" t="str">
        <f t="shared" si="10"/>
        <v/>
      </c>
      <c r="U70" s="41" t="s">
        <v>1807</v>
      </c>
      <c r="V70" s="3"/>
      <c r="W70" s="28"/>
      <c r="X70" s="79" t="str">
        <f t="shared" si="9"/>
        <v>Học lại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30" customHeight="1">
      <c r="B71" s="29">
        <v>62</v>
      </c>
      <c r="C71" s="30" t="s">
        <v>1502</v>
      </c>
      <c r="D71" s="31" t="s">
        <v>429</v>
      </c>
      <c r="E71" s="32" t="s">
        <v>512</v>
      </c>
      <c r="F71" s="33" t="s">
        <v>833</v>
      </c>
      <c r="G71" s="30" t="s">
        <v>72</v>
      </c>
      <c r="H71" s="34" t="s">
        <v>28</v>
      </c>
      <c r="I71" s="34">
        <v>8</v>
      </c>
      <c r="J71" s="34" t="s">
        <v>28</v>
      </c>
      <c r="K71" s="34">
        <v>8</v>
      </c>
      <c r="L71" s="42"/>
      <c r="M71" s="42"/>
      <c r="N71" s="42"/>
      <c r="O71" s="107"/>
      <c r="P71" s="36">
        <v>8</v>
      </c>
      <c r="Q71" s="37">
        <f t="shared" si="5"/>
        <v>8</v>
      </c>
      <c r="R71" s="38" t="str">
        <f t="shared" si="6"/>
        <v>B+</v>
      </c>
      <c r="S71" s="39" t="str">
        <f t="shared" si="7"/>
        <v>Khá</v>
      </c>
      <c r="T71" s="40" t="str">
        <f t="shared" si="10"/>
        <v/>
      </c>
      <c r="U71" s="41" t="s">
        <v>1807</v>
      </c>
      <c r="V71" s="3"/>
      <c r="W71" s="28"/>
      <c r="X71" s="79" t="str">
        <f t="shared" si="9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30" customHeight="1">
      <c r="B72" s="29">
        <v>63</v>
      </c>
      <c r="C72" s="30" t="s">
        <v>1503</v>
      </c>
      <c r="D72" s="31" t="s">
        <v>1504</v>
      </c>
      <c r="E72" s="32" t="s">
        <v>512</v>
      </c>
      <c r="F72" s="33" t="s">
        <v>656</v>
      </c>
      <c r="G72" s="30" t="s">
        <v>272</v>
      </c>
      <c r="H72" s="34" t="s">
        <v>28</v>
      </c>
      <c r="I72" s="34">
        <v>6</v>
      </c>
      <c r="J72" s="34" t="s">
        <v>28</v>
      </c>
      <c r="K72" s="34">
        <v>7</v>
      </c>
      <c r="L72" s="42"/>
      <c r="M72" s="42"/>
      <c r="N72" s="42"/>
      <c r="O72" s="107"/>
      <c r="P72" s="36">
        <v>0.5</v>
      </c>
      <c r="Q72" s="37">
        <f t="shared" si="5"/>
        <v>2.2999999999999998</v>
      </c>
      <c r="R72" s="38" t="str">
        <f t="shared" si="6"/>
        <v>F</v>
      </c>
      <c r="S72" s="39" t="str">
        <f t="shared" si="7"/>
        <v>Kém</v>
      </c>
      <c r="T72" s="40" t="str">
        <f t="shared" si="10"/>
        <v/>
      </c>
      <c r="U72" s="41" t="s">
        <v>1807</v>
      </c>
      <c r="V72" s="3"/>
      <c r="W72" s="28"/>
      <c r="X72" s="79" t="str">
        <f t="shared" si="9"/>
        <v>Học lại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30" customHeight="1">
      <c r="B73" s="29">
        <v>64</v>
      </c>
      <c r="C73" s="30" t="s">
        <v>1505</v>
      </c>
      <c r="D73" s="31" t="s">
        <v>715</v>
      </c>
      <c r="E73" s="32" t="s">
        <v>521</v>
      </c>
      <c r="F73" s="33" t="s">
        <v>1506</v>
      </c>
      <c r="G73" s="30" t="s">
        <v>55</v>
      </c>
      <c r="H73" s="34" t="s">
        <v>28</v>
      </c>
      <c r="I73" s="34">
        <v>5</v>
      </c>
      <c r="J73" s="34" t="s">
        <v>28</v>
      </c>
      <c r="K73" s="34">
        <v>5</v>
      </c>
      <c r="L73" s="42"/>
      <c r="M73" s="42"/>
      <c r="N73" s="42"/>
      <c r="O73" s="107"/>
      <c r="P73" s="36">
        <v>1.5</v>
      </c>
      <c r="Q73" s="37">
        <f t="shared" si="5"/>
        <v>2.6</v>
      </c>
      <c r="R73" s="38" t="str">
        <f t="shared" si="6"/>
        <v>F</v>
      </c>
      <c r="S73" s="39" t="str">
        <f t="shared" si="7"/>
        <v>Kém</v>
      </c>
      <c r="T73" s="40" t="str">
        <f t="shared" si="10"/>
        <v/>
      </c>
      <c r="U73" s="41" t="s">
        <v>1807</v>
      </c>
      <c r="V73" s="3"/>
      <c r="W73" s="28"/>
      <c r="X73" s="79" t="str">
        <f t="shared" si="9"/>
        <v>Học lại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30" customHeight="1">
      <c r="B74" s="29">
        <v>65</v>
      </c>
      <c r="C74" s="30" t="s">
        <v>1507</v>
      </c>
      <c r="D74" s="31" t="s">
        <v>1508</v>
      </c>
      <c r="E74" s="32" t="s">
        <v>1377</v>
      </c>
      <c r="F74" s="33" t="s">
        <v>168</v>
      </c>
      <c r="G74" s="30" t="s">
        <v>262</v>
      </c>
      <c r="H74" s="34" t="s">
        <v>28</v>
      </c>
      <c r="I74" s="34">
        <v>10</v>
      </c>
      <c r="J74" s="34" t="s">
        <v>28</v>
      </c>
      <c r="K74" s="34">
        <v>10</v>
      </c>
      <c r="L74" s="42"/>
      <c r="M74" s="42"/>
      <c r="N74" s="42"/>
      <c r="O74" s="107"/>
      <c r="P74" s="36">
        <v>6</v>
      </c>
      <c r="Q74" s="37">
        <f t="shared" ref="Q74:Q77" si="11">ROUND(SUMPRODUCT(H74:P74,$H$9:$P$9)/100,1)</f>
        <v>7.2</v>
      </c>
      <c r="R74" s="38" t="str">
        <f t="shared" si="6"/>
        <v>B</v>
      </c>
      <c r="S74" s="39" t="str">
        <f t="shared" si="7"/>
        <v>Khá</v>
      </c>
      <c r="T74" s="40" t="str">
        <f t="shared" si="10"/>
        <v/>
      </c>
      <c r="U74" s="41" t="s">
        <v>1807</v>
      </c>
      <c r="V74" s="3"/>
      <c r="W74" s="28"/>
      <c r="X74" s="79" t="str">
        <f t="shared" si="9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30" customHeight="1">
      <c r="B75" s="29">
        <v>66</v>
      </c>
      <c r="C75" s="30" t="s">
        <v>1509</v>
      </c>
      <c r="D75" s="31" t="s">
        <v>1510</v>
      </c>
      <c r="E75" s="32" t="s">
        <v>1511</v>
      </c>
      <c r="F75" s="33" t="s">
        <v>1451</v>
      </c>
      <c r="G75" s="30" t="s">
        <v>55</v>
      </c>
      <c r="H75" s="34" t="s">
        <v>28</v>
      </c>
      <c r="I75" s="34">
        <v>8</v>
      </c>
      <c r="J75" s="34" t="s">
        <v>28</v>
      </c>
      <c r="K75" s="34">
        <v>8</v>
      </c>
      <c r="L75" s="42"/>
      <c r="M75" s="42"/>
      <c r="N75" s="42"/>
      <c r="O75" s="107"/>
      <c r="P75" s="36">
        <v>4.5</v>
      </c>
      <c r="Q75" s="37">
        <f t="shared" si="11"/>
        <v>5.6</v>
      </c>
      <c r="R75" s="38" t="str">
        <f t="shared" si="6"/>
        <v>C</v>
      </c>
      <c r="S75" s="39" t="str">
        <f t="shared" si="7"/>
        <v>Trung bình</v>
      </c>
      <c r="T75" s="40" t="str">
        <f t="shared" si="10"/>
        <v/>
      </c>
      <c r="U75" s="41" t="s">
        <v>1807</v>
      </c>
      <c r="V75" s="3"/>
      <c r="W75" s="28"/>
      <c r="X75" s="79" t="str">
        <f t="shared" si="9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30" customHeight="1">
      <c r="B76" s="29">
        <v>67</v>
      </c>
      <c r="C76" s="30" t="s">
        <v>1512</v>
      </c>
      <c r="D76" s="31" t="s">
        <v>77</v>
      </c>
      <c r="E76" s="32" t="s">
        <v>1511</v>
      </c>
      <c r="F76" s="33" t="s">
        <v>1513</v>
      </c>
      <c r="G76" s="30" t="s">
        <v>569</v>
      </c>
      <c r="H76" s="34" t="s">
        <v>28</v>
      </c>
      <c r="I76" s="34">
        <v>6</v>
      </c>
      <c r="J76" s="34" t="s">
        <v>28</v>
      </c>
      <c r="K76" s="34">
        <v>7</v>
      </c>
      <c r="L76" s="42"/>
      <c r="M76" s="42"/>
      <c r="N76" s="42"/>
      <c r="O76" s="107"/>
      <c r="P76" s="36">
        <v>1.5</v>
      </c>
      <c r="Q76" s="37">
        <f t="shared" si="11"/>
        <v>3</v>
      </c>
      <c r="R76" s="38" t="str">
        <f t="shared" si="6"/>
        <v>F</v>
      </c>
      <c r="S76" s="39" t="str">
        <f t="shared" si="7"/>
        <v>Kém</v>
      </c>
      <c r="T76" s="40" t="str">
        <f t="shared" si="10"/>
        <v/>
      </c>
      <c r="U76" s="41" t="s">
        <v>1807</v>
      </c>
      <c r="V76" s="3"/>
      <c r="W76" s="28"/>
      <c r="X76" s="79" t="str">
        <f t="shared" si="9"/>
        <v>Học lại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30" customHeight="1">
      <c r="B77" s="29">
        <v>68</v>
      </c>
      <c r="C77" s="30" t="s">
        <v>1514</v>
      </c>
      <c r="D77" s="31" t="s">
        <v>126</v>
      </c>
      <c r="E77" s="32" t="s">
        <v>1515</v>
      </c>
      <c r="F77" s="33" t="s">
        <v>488</v>
      </c>
      <c r="G77" s="30" t="s">
        <v>55</v>
      </c>
      <c r="H77" s="34" t="s">
        <v>28</v>
      </c>
      <c r="I77" s="34">
        <v>6</v>
      </c>
      <c r="J77" s="34" t="s">
        <v>28</v>
      </c>
      <c r="K77" s="34">
        <v>7</v>
      </c>
      <c r="L77" s="42"/>
      <c r="M77" s="42"/>
      <c r="N77" s="42"/>
      <c r="O77" s="107"/>
      <c r="P77" s="36">
        <v>7</v>
      </c>
      <c r="Q77" s="37">
        <f t="shared" si="11"/>
        <v>6.8</v>
      </c>
      <c r="R77" s="38" t="str">
        <f t="shared" si="6"/>
        <v>C+</v>
      </c>
      <c r="S77" s="39" t="str">
        <f t="shared" si="7"/>
        <v>Trung bình</v>
      </c>
      <c r="T77" s="40" t="str">
        <f t="shared" si="10"/>
        <v/>
      </c>
      <c r="U77" s="41" t="s">
        <v>1807</v>
      </c>
      <c r="V77" s="3"/>
      <c r="W77" s="28"/>
      <c r="X77" s="79" t="str">
        <f t="shared" si="9"/>
        <v>Đạt</v>
      </c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</row>
    <row r="78" spans="1:39" ht="9" customHeight="1">
      <c r="A78" s="2"/>
      <c r="B78" s="43"/>
      <c r="C78" s="44"/>
      <c r="D78" s="44"/>
      <c r="E78" s="45"/>
      <c r="F78" s="45"/>
      <c r="G78" s="45"/>
      <c r="H78" s="46"/>
      <c r="I78" s="47"/>
      <c r="J78" s="47"/>
      <c r="K78" s="48"/>
      <c r="L78" s="48"/>
      <c r="M78" s="48"/>
      <c r="N78" s="48"/>
      <c r="O78" s="108"/>
      <c r="P78" s="48"/>
      <c r="Q78" s="48"/>
      <c r="R78" s="48"/>
      <c r="S78" s="48"/>
      <c r="T78" s="48"/>
      <c r="U78" s="48"/>
      <c r="V78" s="3"/>
    </row>
    <row r="79" spans="1:39">
      <c r="A79" s="2"/>
      <c r="B79" s="160" t="s">
        <v>29</v>
      </c>
      <c r="C79" s="160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108"/>
      <c r="P79" s="48"/>
      <c r="Q79" s="48"/>
      <c r="R79" s="48"/>
      <c r="S79" s="48"/>
      <c r="T79" s="48"/>
      <c r="U79" s="48"/>
      <c r="V79" s="3"/>
    </row>
    <row r="80" spans="1:39" ht="16.5" customHeight="1">
      <c r="A80" s="2"/>
      <c r="B80" s="49" t="s">
        <v>30</v>
      </c>
      <c r="C80" s="49"/>
      <c r="D80" s="50">
        <f>+$AA$8</f>
        <v>68</v>
      </c>
      <c r="E80" s="51" t="s">
        <v>31</v>
      </c>
      <c r="F80" s="148" t="s">
        <v>32</v>
      </c>
      <c r="G80" s="148"/>
      <c r="H80" s="148"/>
      <c r="I80" s="148"/>
      <c r="J80" s="148"/>
      <c r="K80" s="148"/>
      <c r="L80" s="148"/>
      <c r="M80" s="148"/>
      <c r="N80" s="148"/>
      <c r="O80" s="148"/>
      <c r="P80" s="52">
        <f>$AA$8 -COUNTIF($T$9:$T$267,"Vắng") -COUNTIF($T$9:$T$267,"Vắng có phép") - COUNTIF($T$9:$T$267,"Đình chỉ thi") - COUNTIF($T$9:$T$267,"Không đủ ĐKDT")</f>
        <v>66</v>
      </c>
      <c r="Q80" s="52"/>
      <c r="R80" s="52"/>
      <c r="S80" s="53"/>
      <c r="T80" s="54" t="s">
        <v>31</v>
      </c>
      <c r="U80" s="53"/>
      <c r="V80" s="3"/>
    </row>
    <row r="81" spans="1:39" ht="16.5" customHeight="1">
      <c r="A81" s="2"/>
      <c r="B81" s="49" t="s">
        <v>33</v>
      </c>
      <c r="C81" s="49"/>
      <c r="D81" s="50">
        <f>+$AL$8</f>
        <v>31</v>
      </c>
      <c r="E81" s="51" t="s">
        <v>31</v>
      </c>
      <c r="F81" s="148" t="s">
        <v>34</v>
      </c>
      <c r="G81" s="148"/>
      <c r="H81" s="148"/>
      <c r="I81" s="148"/>
      <c r="J81" s="148"/>
      <c r="K81" s="148"/>
      <c r="L81" s="148"/>
      <c r="M81" s="148"/>
      <c r="N81" s="148"/>
      <c r="O81" s="148"/>
      <c r="P81" s="55">
        <f>COUNTIF($T$9:$T$143,"Vắng")</f>
        <v>2</v>
      </c>
      <c r="Q81" s="55"/>
      <c r="R81" s="55"/>
      <c r="S81" s="56"/>
      <c r="T81" s="54" t="s">
        <v>31</v>
      </c>
      <c r="U81" s="56"/>
      <c r="V81" s="3"/>
    </row>
    <row r="82" spans="1:39" ht="16.5" customHeight="1">
      <c r="A82" s="2"/>
      <c r="B82" s="49" t="s">
        <v>42</v>
      </c>
      <c r="C82" s="49"/>
      <c r="D82" s="65">
        <f>COUNTIF(X10:X77,"Học lại")</f>
        <v>37</v>
      </c>
      <c r="E82" s="51" t="s">
        <v>31</v>
      </c>
      <c r="F82" s="148" t="s">
        <v>43</v>
      </c>
      <c r="G82" s="148"/>
      <c r="H82" s="148"/>
      <c r="I82" s="148"/>
      <c r="J82" s="148"/>
      <c r="K82" s="148"/>
      <c r="L82" s="148"/>
      <c r="M82" s="148"/>
      <c r="N82" s="148"/>
      <c r="O82" s="148"/>
      <c r="P82" s="52">
        <f>COUNTIF($T$9:$T$143,"Vắng có phép")</f>
        <v>0</v>
      </c>
      <c r="Q82" s="52"/>
      <c r="R82" s="52"/>
      <c r="S82" s="53"/>
      <c r="T82" s="54" t="s">
        <v>31</v>
      </c>
      <c r="U82" s="53"/>
      <c r="V82" s="3"/>
    </row>
    <row r="83" spans="1:39" ht="3" customHeight="1">
      <c r="A83" s="2"/>
      <c r="B83" s="43"/>
      <c r="C83" s="44"/>
      <c r="D83" s="44"/>
      <c r="E83" s="45"/>
      <c r="F83" s="45"/>
      <c r="G83" s="45"/>
      <c r="H83" s="46"/>
      <c r="I83" s="47"/>
      <c r="J83" s="47"/>
      <c r="K83" s="48"/>
      <c r="L83" s="48"/>
      <c r="M83" s="48"/>
      <c r="N83" s="48"/>
      <c r="O83" s="108"/>
      <c r="P83" s="48"/>
      <c r="Q83" s="48"/>
      <c r="R83" s="48"/>
      <c r="S83" s="48"/>
      <c r="T83" s="48"/>
      <c r="U83" s="48"/>
      <c r="V83" s="3"/>
    </row>
    <row r="84" spans="1:39" ht="15.75">
      <c r="B84" s="84" t="s">
        <v>44</v>
      </c>
      <c r="C84" s="84"/>
      <c r="D84" s="85">
        <f>COUNTIF(X10:X77,"Thi lại")</f>
        <v>0</v>
      </c>
      <c r="E84" s="86" t="s">
        <v>31</v>
      </c>
      <c r="F84" s="3"/>
      <c r="G84" s="3"/>
      <c r="H84" s="3"/>
      <c r="I84" s="3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3"/>
    </row>
    <row r="85" spans="1:39" ht="24.75" customHeight="1">
      <c r="B85" s="84"/>
      <c r="C85" s="84"/>
      <c r="D85" s="85"/>
      <c r="E85" s="86"/>
      <c r="F85" s="3"/>
      <c r="G85" s="3"/>
      <c r="H85" s="3"/>
      <c r="I85" s="3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3"/>
    </row>
    <row r="86" spans="1:39" ht="15.75">
      <c r="A86" s="57"/>
      <c r="B86" s="146"/>
      <c r="C86" s="146"/>
      <c r="D86" s="146"/>
      <c r="E86" s="146"/>
      <c r="F86" s="146"/>
      <c r="G86" s="146"/>
      <c r="H86" s="146"/>
      <c r="I86" s="58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3"/>
    </row>
    <row r="87" spans="1:39" ht="4.5" customHeight="1">
      <c r="A87" s="2"/>
      <c r="B87" s="43"/>
      <c r="C87" s="59"/>
      <c r="D87" s="59"/>
      <c r="E87" s="60"/>
      <c r="F87" s="60"/>
      <c r="G87" s="60"/>
      <c r="H87" s="61"/>
      <c r="I87" s="62"/>
      <c r="J87" s="62"/>
      <c r="K87" s="3"/>
      <c r="L87" s="3"/>
      <c r="M87" s="3"/>
      <c r="N87" s="3"/>
      <c r="P87" s="3"/>
      <c r="Q87" s="3"/>
      <c r="R87" s="3"/>
      <c r="S87" s="3"/>
      <c r="T87" s="3"/>
      <c r="U87" s="3"/>
      <c r="V87" s="3"/>
    </row>
    <row r="88" spans="1:39" s="2" customFormat="1">
      <c r="B88" s="146"/>
      <c r="C88" s="146"/>
      <c r="D88" s="151"/>
      <c r="E88" s="151"/>
      <c r="F88" s="151"/>
      <c r="G88" s="151"/>
      <c r="H88" s="151"/>
      <c r="I88" s="62"/>
      <c r="J88" s="62"/>
      <c r="K88" s="48"/>
      <c r="L88" s="48"/>
      <c r="M88" s="48"/>
      <c r="N88" s="48"/>
      <c r="O88" s="108"/>
      <c r="P88" s="48"/>
      <c r="Q88" s="48"/>
      <c r="R88" s="48"/>
      <c r="S88" s="48"/>
      <c r="T88" s="48"/>
      <c r="U88" s="48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9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9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9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 ht="9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9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3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9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18" customHeight="1">
      <c r="A94" s="1"/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  <c r="U94" s="150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9"/>
      <c r="P95" s="3"/>
      <c r="Q95" s="3"/>
      <c r="R95" s="3"/>
      <c r="S95" s="3"/>
      <c r="T95" s="3"/>
      <c r="U95" s="3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t="36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09"/>
      <c r="P96" s="3"/>
      <c r="Q96" s="3"/>
      <c r="R96" s="3"/>
      <c r="S96" s="3"/>
      <c r="T96" s="3"/>
      <c r="U96" s="3"/>
      <c r="V96" s="3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t="21.75" customHeight="1">
      <c r="A97" s="1"/>
      <c r="B97" s="146"/>
      <c r="C97" s="146"/>
      <c r="D97" s="146"/>
      <c r="E97" s="146"/>
      <c r="F97" s="146"/>
      <c r="G97" s="146"/>
      <c r="H97" s="146"/>
      <c r="I97" s="58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3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s="2" customFormat="1" ht="15.75">
      <c r="A98" s="1"/>
      <c r="B98" s="43"/>
      <c r="C98" s="59"/>
      <c r="D98" s="59"/>
      <c r="E98" s="60"/>
      <c r="F98" s="60"/>
      <c r="G98" s="60"/>
      <c r="H98" s="61"/>
      <c r="I98" s="62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1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</row>
    <row r="99" spans="1:39" s="2" customFormat="1">
      <c r="A99" s="1"/>
      <c r="B99" s="146"/>
      <c r="C99" s="146"/>
      <c r="D99" s="151"/>
      <c r="E99" s="151"/>
      <c r="F99" s="151"/>
      <c r="G99" s="151"/>
      <c r="H99" s="151"/>
      <c r="I99" s="62"/>
      <c r="J99" s="62"/>
      <c r="K99" s="48"/>
      <c r="L99" s="48"/>
      <c r="M99" s="48"/>
      <c r="N99" s="48"/>
      <c r="O99" s="108"/>
      <c r="P99" s="48"/>
      <c r="Q99" s="48"/>
      <c r="R99" s="48"/>
      <c r="S99" s="48"/>
      <c r="T99" s="48"/>
      <c r="U99" s="48"/>
      <c r="V99" s="1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09"/>
      <c r="P100" s="3"/>
      <c r="Q100" s="3"/>
      <c r="R100" s="3"/>
      <c r="S100" s="3"/>
      <c r="T100" s="3"/>
      <c r="U100" s="3"/>
      <c r="V100" s="1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</row>
    <row r="104" spans="1:39" ht="15.75">
      <c r="B104" s="149"/>
      <c r="C104" s="149"/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sortState ref="A10:AM77">
    <sortCondition ref="B10:B77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9:C79"/>
    <mergeCell ref="P7:P8"/>
    <mergeCell ref="Q7:Q9"/>
    <mergeCell ref="H7:H8"/>
    <mergeCell ref="I7:I8"/>
    <mergeCell ref="J7:J8"/>
    <mergeCell ref="K7:K8"/>
    <mergeCell ref="L7:L8"/>
    <mergeCell ref="M7:M8"/>
    <mergeCell ref="J98:U98"/>
    <mergeCell ref="F82:O82"/>
    <mergeCell ref="J84:U84"/>
    <mergeCell ref="J85:U85"/>
    <mergeCell ref="B86:H86"/>
    <mergeCell ref="J86:U86"/>
    <mergeCell ref="B88:C88"/>
    <mergeCell ref="D88:H88"/>
    <mergeCell ref="B94:C94"/>
    <mergeCell ref="D94:I94"/>
    <mergeCell ref="B97:H97"/>
    <mergeCell ref="J97:U97"/>
    <mergeCell ref="J94:U94"/>
    <mergeCell ref="B99:C99"/>
    <mergeCell ref="D99:H99"/>
    <mergeCell ref="B104:C104"/>
    <mergeCell ref="D104:I104"/>
    <mergeCell ref="J104:U104"/>
    <mergeCell ref="F81:O81"/>
    <mergeCell ref="O7:O8"/>
    <mergeCell ref="C7:C8"/>
    <mergeCell ref="D7:E8"/>
    <mergeCell ref="F80:O80"/>
  </mergeCells>
  <conditionalFormatting sqref="H10:N77 P10:P77">
    <cfRule type="cellIs" dxfId="23" priority="4" operator="greaterThan">
      <formula>10</formula>
    </cfRule>
  </conditionalFormatting>
  <conditionalFormatting sqref="O99:O1048576 O1:O97">
    <cfRule type="duplicateValues" dxfId="22" priority="3"/>
  </conditionalFormatting>
  <conditionalFormatting sqref="C1:C1048576">
    <cfRule type="duplicateValues" dxfId="21" priority="2"/>
  </conditionalFormatting>
  <conditionalFormatting sqref="O1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82 Y2:AM8 X10:X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</vt:i4>
      </vt:variant>
    </vt:vector>
  </HeadingPairs>
  <TitlesOfParts>
    <vt:vector size="28" baseType="lpstr">
      <vt:lpstr>Nhóm(1)</vt:lpstr>
      <vt:lpstr>Nhóm(2)</vt:lpstr>
      <vt:lpstr>Nhóm(3)</vt:lpstr>
      <vt:lpstr>Nhóm(4)</vt:lpstr>
      <vt:lpstr>Nhóm(5)</vt:lpstr>
      <vt:lpstr>Nhóm(6)</vt:lpstr>
      <vt:lpstr>Nhóm(7)</vt:lpstr>
      <vt:lpstr>Nhóm(8)</vt:lpstr>
      <vt:lpstr>Nhóm(9)</vt:lpstr>
      <vt:lpstr>Nhóm(10)</vt:lpstr>
      <vt:lpstr>Nhóm(11)</vt:lpstr>
      <vt:lpstr>Nhóm(12)</vt:lpstr>
      <vt:lpstr>Nhóm(13)</vt:lpstr>
      <vt:lpstr>Nhóm(14)</vt:lpstr>
      <vt:lpstr>'Nhóm(1)'!Print_Titles</vt:lpstr>
      <vt:lpstr>'Nhóm(10)'!Print_Titles</vt:lpstr>
      <vt:lpstr>'Nhóm(11)'!Print_Titles</vt:lpstr>
      <vt:lpstr>'Nhóm(12)'!Print_Titles</vt:lpstr>
      <vt:lpstr>'Nhóm(13)'!Print_Titles</vt:lpstr>
      <vt:lpstr>'Nhóm(14)'!Print_Titles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2019-07-06T10:21:49Z</cp:lastPrinted>
  <dcterms:created xsi:type="dcterms:W3CDTF">2015-04-17T02:48:53Z</dcterms:created>
  <dcterms:modified xsi:type="dcterms:W3CDTF">2019-07-15T05:02:37Z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