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aun\OneDrive\Khao thi\Ky 2 nam hoc 2018 - 2019\BDHP\Co ban - web\"/>
    </mc:Choice>
  </mc:AlternateContent>
  <xr:revisionPtr revIDLastSave="2" documentId="8_{5F56A000-BD2E-441F-98B5-4D2FC4D47403}" xr6:coauthVersionLast="43" xr6:coauthVersionMax="43" xr10:uidLastSave="{BAEEF8A7-F572-4ED9-8FD8-89A8FFC8632E}"/>
  <bookViews>
    <workbookView xWindow="-120" yWindow="-120" windowWidth="29040" windowHeight="15840" tabRatio="822" activeTab="1" xr2:uid="{00000000-000D-0000-FFFF-FFFF00000000}"/>
  </bookViews>
  <sheets>
    <sheet name="Nhóm (1)" sheetId="4" r:id="rId1"/>
    <sheet name="Nhóm (2)" sheetId="5" r:id="rId2"/>
  </sheets>
  <definedNames>
    <definedName name="_xlnm._FilterDatabase" localSheetId="0" hidden="1">'Nhóm (1)'!$A$11:$AS$11</definedName>
    <definedName name="_xlnm._FilterDatabase" localSheetId="1" hidden="1">'Nhóm (2)'!$A$11:$AS$11</definedName>
    <definedName name="BAS" localSheetId="1">#REF!</definedName>
    <definedName name="BAS">#REF!</definedName>
    <definedName name="CBGV" localSheetId="1">#REF!</definedName>
    <definedName name="CBGV">#REF!</definedName>
    <definedName name="_xlnm.Database" localSheetId="1">#REF!</definedName>
    <definedName name="_xlnm.Database">#REF!</definedName>
    <definedName name="date_time" localSheetId="1">#REF!</definedName>
    <definedName name="date_time">#REF!</definedName>
    <definedName name="INT" localSheetId="1">#REF!</definedName>
    <definedName name="INT">#REF!</definedName>
    <definedName name="MH_TS" localSheetId="1">#REF!</definedName>
    <definedName name="MH_TS">#REF!</definedName>
    <definedName name="_xlnm.Print_Titles" localSheetId="0">'Nhóm (1)'!$6:$11</definedName>
    <definedName name="_xlnm.Print_Titles" localSheetId="1">'Nhóm (2)'!$6:$11</definedName>
    <definedName name="TEL" localSheetId="1">#REF!</definedName>
    <definedName name="TEL">#REF!</definedName>
    <definedName name="TTSV" localSheetId="1">#REF!</definedName>
    <definedName name="TTSV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10" i="5" l="1"/>
  <c r="V11" i="5"/>
  <c r="AE10" i="5"/>
  <c r="W40" i="5" l="1"/>
  <c r="W30" i="5"/>
  <c r="W34" i="5"/>
  <c r="W51" i="5"/>
  <c r="W43" i="5"/>
  <c r="W39" i="5"/>
  <c r="W12" i="5"/>
  <c r="W47" i="5"/>
  <c r="W26" i="5"/>
  <c r="W48" i="5"/>
  <c r="W45" i="5"/>
  <c r="W50" i="5"/>
  <c r="AD50" i="5" s="1"/>
  <c r="W19" i="5"/>
  <c r="W32" i="5"/>
  <c r="W17" i="5"/>
  <c r="W42" i="5"/>
  <c r="W52" i="5"/>
  <c r="W35" i="5"/>
  <c r="W15" i="5"/>
  <c r="W18" i="5"/>
  <c r="W36" i="5"/>
  <c r="W16" i="5"/>
  <c r="W13" i="5"/>
  <c r="W38" i="5"/>
  <c r="W37" i="5"/>
  <c r="W49" i="5"/>
  <c r="W31" i="5"/>
  <c r="W20" i="5"/>
  <c r="W25" i="5"/>
  <c r="W24" i="5"/>
  <c r="W21" i="5"/>
  <c r="W44" i="5"/>
  <c r="W14" i="5"/>
  <c r="W27" i="5"/>
  <c r="W33" i="5"/>
  <c r="W28" i="5"/>
  <c r="W23" i="5"/>
  <c r="W46" i="5"/>
  <c r="W22" i="5"/>
  <c r="W41" i="5"/>
  <c r="W29" i="5"/>
  <c r="AD42" i="5"/>
  <c r="AD14" i="5" l="1"/>
  <c r="AD52" i="5"/>
  <c r="AD36" i="5"/>
  <c r="AD43" i="5"/>
  <c r="AD40" i="5"/>
  <c r="AD12" i="5"/>
  <c r="AD24" i="5"/>
  <c r="AD20" i="5"/>
  <c r="AD28" i="5"/>
  <c r="AD33" i="5"/>
  <c r="AD48" i="5"/>
  <c r="AD13" i="5"/>
  <c r="AD44" i="5"/>
  <c r="AD47" i="5"/>
  <c r="AD46" i="5"/>
  <c r="AD17" i="5"/>
  <c r="AD25" i="5"/>
  <c r="AD23" i="5"/>
  <c r="AD29" i="5"/>
  <c r="AD38" i="5"/>
  <c r="AD31" i="5"/>
  <c r="AD18" i="5"/>
  <c r="AD35" i="5"/>
  <c r="AD49" i="5"/>
  <c r="AD34" i="5"/>
  <c r="AD51" i="5"/>
  <c r="AD16" i="5"/>
  <c r="AD26" i="5"/>
  <c r="AD22" i="5"/>
  <c r="AD30" i="5"/>
  <c r="AD41" i="5"/>
  <c r="AD39" i="5"/>
  <c r="AD37" i="5"/>
  <c r="AD15" i="5"/>
  <c r="AD19" i="5"/>
  <c r="AD21" i="5"/>
  <c r="AD27" i="5"/>
  <c r="AD32" i="5"/>
  <c r="AD45" i="5"/>
  <c r="AL10" i="5" l="1"/>
  <c r="V57" i="5"/>
  <c r="AI10" i="5"/>
  <c r="D59" i="5"/>
  <c r="D57" i="5"/>
  <c r="AR10" i="5"/>
  <c r="AN10" i="5"/>
  <c r="AP10" i="5"/>
  <c r="AJ10" i="5"/>
  <c r="AH10" i="5"/>
  <c r="V56" i="5"/>
  <c r="AE10" i="4"/>
  <c r="V11" i="4"/>
  <c r="W16" i="4" l="1"/>
  <c r="W20" i="4"/>
  <c r="W24" i="4"/>
  <c r="W28" i="4"/>
  <c r="W32" i="4"/>
  <c r="W36" i="4"/>
  <c r="W40" i="4"/>
  <c r="W44" i="4"/>
  <c r="W48" i="4"/>
  <c r="W52" i="4"/>
  <c r="W15" i="4"/>
  <c r="AD15" i="4" s="1"/>
  <c r="W27" i="4"/>
  <c r="W39" i="4"/>
  <c r="W51" i="4"/>
  <c r="W13" i="4"/>
  <c r="W17" i="4"/>
  <c r="W21" i="4"/>
  <c r="W25" i="4"/>
  <c r="W29" i="4"/>
  <c r="W33" i="4"/>
  <c r="W37" i="4"/>
  <c r="W41" i="4"/>
  <c r="W45" i="4"/>
  <c r="W49" i="4"/>
  <c r="W53" i="4"/>
  <c r="W12" i="4"/>
  <c r="W19" i="4"/>
  <c r="AD19" i="4" s="1"/>
  <c r="W31" i="4"/>
  <c r="AD31" i="4" s="1"/>
  <c r="W43" i="4"/>
  <c r="W14" i="4"/>
  <c r="W18" i="4"/>
  <c r="W22" i="4"/>
  <c r="AD22" i="4" s="1"/>
  <c r="W26" i="4"/>
  <c r="W30" i="4"/>
  <c r="W34" i="4"/>
  <c r="W38" i="4"/>
  <c r="W42" i="4"/>
  <c r="W46" i="4"/>
  <c r="AD46" i="4" s="1"/>
  <c r="W50" i="4"/>
  <c r="W23" i="4"/>
  <c r="AD23" i="4" s="1"/>
  <c r="W35" i="4"/>
  <c r="AD35" i="4" s="1"/>
  <c r="W47" i="4"/>
  <c r="AD40" i="4"/>
  <c r="AD37" i="4"/>
  <c r="AG10" i="5"/>
  <c r="AS10" i="5" s="1"/>
  <c r="D56" i="5"/>
  <c r="AD47" i="4"/>
  <c r="AD41" i="4"/>
  <c r="AD24" i="4"/>
  <c r="AD26" i="4"/>
  <c r="AD16" i="4"/>
  <c r="AD42" i="4"/>
  <c r="AD14" i="4"/>
  <c r="AD53" i="4"/>
  <c r="AD51" i="4"/>
  <c r="AD49" i="4"/>
  <c r="AD18" i="4"/>
  <c r="AD13" i="4"/>
  <c r="AF10" i="4"/>
  <c r="AD43" i="4"/>
  <c r="AD48" i="4"/>
  <c r="AD30" i="4"/>
  <c r="AD25" i="4"/>
  <c r="AD33" i="4"/>
  <c r="AD44" i="4"/>
  <c r="AD39" i="4"/>
  <c r="AD32" i="4"/>
  <c r="AD20" i="4"/>
  <c r="AK10" i="5" l="1"/>
  <c r="AM10" i="5"/>
  <c r="AD34" i="4"/>
  <c r="AD45" i="4"/>
  <c r="AD29" i="4"/>
  <c r="AD36" i="4"/>
  <c r="AD17" i="4"/>
  <c r="AD52" i="4"/>
  <c r="V55" i="5"/>
  <c r="D55" i="5"/>
  <c r="AQ10" i="5"/>
  <c r="AO10" i="5"/>
  <c r="AD21" i="4"/>
  <c r="AD27" i="4"/>
  <c r="AD28" i="4"/>
  <c r="AD50" i="4"/>
  <c r="AD38" i="4"/>
  <c r="AD12" i="4"/>
  <c r="V57" i="4" l="1"/>
  <c r="AI10" i="4"/>
  <c r="V58" i="4"/>
  <c r="AL10" i="4"/>
  <c r="AH10" i="4"/>
  <c r="AJ10" i="4"/>
  <c r="AP10" i="4"/>
  <c r="AN10" i="4"/>
  <c r="AR10" i="4"/>
  <c r="D58" i="4"/>
  <c r="D60" i="4"/>
  <c r="D57" i="4" l="1"/>
  <c r="AG10" i="4"/>
  <c r="AQ10" i="4" s="1"/>
  <c r="AO10" i="4" l="1"/>
  <c r="V56" i="4"/>
  <c r="D56" i="4"/>
  <c r="AM10" i="4"/>
  <c r="AK10" i="4"/>
  <c r="AS10" i="4"/>
</calcChain>
</file>

<file path=xl/sharedStrings.xml><?xml version="1.0" encoding="utf-8"?>
<sst xmlns="http://schemas.openxmlformats.org/spreadsheetml/2006/main" count="1336" uniqueCount="291">
  <si>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</si>
  <si>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</si>
  <si>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</si>
  <si>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</si>
  <si>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</si>
  <si>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</si>
  <si>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</si>
  <si>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</si>
  <si>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</si>
  <si>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</si>
  <si>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</si>
  <si>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</si>
  <si>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</si>
  <si>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</si>
  <si>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</si>
  <si>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</si>
  <si>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</si>
  <si>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</si>
  <si>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</si>
  <si>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</si>
  <si>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</si>
  <si>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</si>
  <si>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</si>
  <si>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</si>
  <si>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</si>
  <si>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</si>
  <si>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</si>
  <si>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</si>
  <si>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</si>
  <si>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</si>
  <si>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</si>
  <si>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</si>
  <si>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</si>
  <si>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</si>
  <si>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</si>
  <si>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- Số SV thi không đạt:</t>
  </si>
  <si>
    <t>- Số SV vắng thi có phép:</t>
  </si>
  <si>
    <t>- Số SV thi lại:</t>
  </si>
  <si>
    <t>Trần Thị Mỹ Hạnh</t>
  </si>
  <si>
    <t>MaMH</t>
  </si>
  <si>
    <t>TenMH</t>
  </si>
  <si>
    <t>Nguyễn Cảnh Châu</t>
  </si>
  <si>
    <t>NhomThi</t>
  </si>
  <si>
    <t>MaPH</t>
  </si>
  <si>
    <t>Tỷ lệ</t>
  </si>
  <si>
    <t>SL</t>
  </si>
  <si>
    <t>ĐCT</t>
  </si>
  <si>
    <t>SoTinChi</t>
  </si>
  <si>
    <t>GioThi</t>
  </si>
  <si>
    <t>NgayThi1</t>
  </si>
  <si>
    <t xml:space="preserve">Ngày thi: </t>
  </si>
  <si>
    <t>Thi đạt</t>
  </si>
  <si>
    <t>Học lại</t>
  </si>
  <si>
    <t>Thi lại</t>
  </si>
  <si>
    <t>Vắng thi</t>
  </si>
  <si>
    <t>Vi phạm quy chế thi</t>
  </si>
  <si>
    <t>Sỹ số</t>
  </si>
  <si>
    <t>Học phần</t>
  </si>
  <si>
    <t>Thi lần 1 học kỳ II năm học 2017 - 2018</t>
  </si>
  <si>
    <r>
      <t xml:space="preserve">BỘ MÔN: </t>
    </r>
    <r>
      <rPr>
        <sz val="11"/>
        <rFont val="Times New Roman"/>
        <family val="1"/>
      </rPr>
      <t/>
    </r>
  </si>
  <si>
    <t xml:space="preserve">KHOA: </t>
  </si>
  <si>
    <t>BẢNG ĐIỂM THÀNH PHẦN</t>
  </si>
  <si>
    <t>Thi lần 1 học kỳ II năm học 2018 - 2019</t>
  </si>
  <si>
    <t>B17DCCN051</t>
  </si>
  <si>
    <t>Trần Ngọc Nam</t>
  </si>
  <si>
    <t>Anh</t>
  </si>
  <si>
    <t>E17CQCN01-B</t>
  </si>
  <si>
    <t>BAS1227</t>
  </si>
  <si>
    <t>E17CQCN01-B_01</t>
  </si>
  <si>
    <t>Vật lý 3 và thí nghiệm</t>
  </si>
  <si>
    <t>10:00</t>
  </si>
  <si>
    <t>201-A2</t>
  </si>
  <si>
    <t>B17DCCN059</t>
  </si>
  <si>
    <t>Vũ Tuấn</t>
  </si>
  <si>
    <t>B17DCCN085</t>
  </si>
  <si>
    <t>Nguyễn Vũ</t>
  </si>
  <si>
    <t>Chiến</t>
  </si>
  <si>
    <t>B17DCVT038</t>
  </si>
  <si>
    <t>Nguyễn Thành</t>
  </si>
  <si>
    <t>Chung</t>
  </si>
  <si>
    <t>B17DCVT049</t>
  </si>
  <si>
    <t>Đào Trọng</t>
  </si>
  <si>
    <t>Đại</t>
  </si>
  <si>
    <t>B17DCCN111</t>
  </si>
  <si>
    <t>Hoàng Quốc</t>
  </si>
  <si>
    <t>Đạt</t>
  </si>
  <si>
    <t>B17DCVT053</t>
  </si>
  <si>
    <t>B17DCAT047</t>
  </si>
  <si>
    <t>Nguyễn Lương</t>
  </si>
  <si>
    <t>Đức</t>
  </si>
  <si>
    <t>B17DCAT050</t>
  </si>
  <si>
    <t>Phạm Minh</t>
  </si>
  <si>
    <t>B17DCAT059</t>
  </si>
  <si>
    <t>Đoàn Nguyễn Hoàng</t>
  </si>
  <si>
    <t>Giang</t>
  </si>
  <si>
    <t>B17DCAT063</t>
  </si>
  <si>
    <t>Nguyễn Hoàng</t>
  </si>
  <si>
    <t>Hà</t>
  </si>
  <si>
    <t>B17DCDT061</t>
  </si>
  <si>
    <t>Nguyễn Trọng</t>
  </si>
  <si>
    <t>B17DCCN241</t>
  </si>
  <si>
    <t>Hiếu</t>
  </si>
  <si>
    <t>B17DCAT075</t>
  </si>
  <si>
    <t>Trần Minh</t>
  </si>
  <si>
    <t>B17DCAT083</t>
  </si>
  <si>
    <t>Nguyễn Huy</t>
  </si>
  <si>
    <t>Hoàng</t>
  </si>
  <si>
    <t>B17DCCN266</t>
  </si>
  <si>
    <t>Nguyễn Việt</t>
  </si>
  <si>
    <t>B17DCCN282</t>
  </si>
  <si>
    <t>Ngô Đức</t>
  </si>
  <si>
    <t>Hùng</t>
  </si>
  <si>
    <t>B17DCCN288</t>
  </si>
  <si>
    <t>Nguyễn Quốc</t>
  </si>
  <si>
    <t>B17DCAT095</t>
  </si>
  <si>
    <t>Nghiêm Quang</t>
  </si>
  <si>
    <t>Huy</t>
  </si>
  <si>
    <t>B17DCCN303</t>
  </si>
  <si>
    <t>Trần Xuân</t>
  </si>
  <si>
    <t>Hưng</t>
  </si>
  <si>
    <t>B17DCAT091</t>
  </si>
  <si>
    <t>Hà Đức</t>
  </si>
  <si>
    <t>Hướng</t>
  </si>
  <si>
    <t>B17DCCN350</t>
  </si>
  <si>
    <t>Khôi</t>
  </si>
  <si>
    <t>B17DCAT115</t>
  </si>
  <si>
    <t>Lê Trường</t>
  </si>
  <si>
    <t>Long</t>
  </si>
  <si>
    <t>B17DCCN393</t>
  </si>
  <si>
    <t>Nguyễn Đức</t>
  </si>
  <si>
    <t>B17DCCN408</t>
  </si>
  <si>
    <t>Nguyễn Đình</t>
  </si>
  <si>
    <t>Lượng</t>
  </si>
  <si>
    <t>B17DCVT230</t>
  </si>
  <si>
    <t>Đường Phạm Hoàng</t>
  </si>
  <si>
    <t>Minh</t>
  </si>
  <si>
    <t>B17DCVT235</t>
  </si>
  <si>
    <t>B17DCAT133</t>
  </si>
  <si>
    <t>Nguyễn Khánh</t>
  </si>
  <si>
    <t>Nam</t>
  </si>
  <si>
    <t>B17DCVT258</t>
  </si>
  <si>
    <t>Trần Quốc</t>
  </si>
  <si>
    <t>B17DCVT270</t>
  </si>
  <si>
    <t>Nguyễn Hồng</t>
  </si>
  <si>
    <t>Nhật</t>
  </si>
  <si>
    <t>B17DCAT155</t>
  </si>
  <si>
    <t>Đoàn Xuân</t>
  </si>
  <si>
    <t>Sơn</t>
  </si>
  <si>
    <t>B17DCVT306</t>
  </si>
  <si>
    <t>Nguyễn Cao</t>
  </si>
  <si>
    <t>B17DCCN540</t>
  </si>
  <si>
    <t>Nguyễn Văn</t>
  </si>
  <si>
    <t>B17DCCN564</t>
  </si>
  <si>
    <t>Vũ Chiến</t>
  </si>
  <si>
    <t>Thắng</t>
  </si>
  <si>
    <t>B17DCCN577</t>
  </si>
  <si>
    <t>Mè Đức</t>
  </si>
  <si>
    <t>Thịnh</t>
  </si>
  <si>
    <t>B17DCAT177</t>
  </si>
  <si>
    <t>Hà Công</t>
  </si>
  <si>
    <t>Thuấn</t>
  </si>
  <si>
    <t>B17DCVT353</t>
  </si>
  <si>
    <t>Trương Đình</t>
  </si>
  <si>
    <t>Tiến</t>
  </si>
  <si>
    <t>B17DCCN612</t>
  </si>
  <si>
    <t>Tạ Xuân</t>
  </si>
  <si>
    <t>Toàn</t>
  </si>
  <si>
    <t>B17DCDT189</t>
  </si>
  <si>
    <t>Nguyễn Ngọc</t>
  </si>
  <si>
    <t>Trung</t>
  </si>
  <si>
    <t>B17DCCN641</t>
  </si>
  <si>
    <t>Nguyễn Lê</t>
  </si>
  <si>
    <t>Tú</t>
  </si>
  <si>
    <t>B17DCCN652</t>
  </si>
  <si>
    <t>Lê Anh</t>
  </si>
  <si>
    <t>Tuấn</t>
  </si>
  <si>
    <t>B17DCCN693</t>
  </si>
  <si>
    <t>Trần Đình</t>
  </si>
  <si>
    <t>Vinh</t>
  </si>
  <si>
    <t>B17DCVT005</t>
  </si>
  <si>
    <t>Đặng Tuấn</t>
  </si>
  <si>
    <t>E17CQCN02-B</t>
  </si>
  <si>
    <t>E17CQCN02-B_02</t>
  </si>
  <si>
    <t>101-A2</t>
  </si>
  <si>
    <t>B17DCDT006</t>
  </si>
  <si>
    <t>Đỗ Ngọc</t>
  </si>
  <si>
    <t>B17DCCN023</t>
  </si>
  <si>
    <t>B17DCCN025</t>
  </si>
  <si>
    <t>Nguyễn Hà</t>
  </si>
  <si>
    <t>B17DCVT014</t>
  </si>
  <si>
    <t>Nguyễn Tiến</t>
  </si>
  <si>
    <t>B17DCAT016</t>
  </si>
  <si>
    <t>Trần Quỳnh</t>
  </si>
  <si>
    <t>B17DCVT003</t>
  </si>
  <si>
    <t>Đào Phúc</t>
  </si>
  <si>
    <t>Ân</t>
  </si>
  <si>
    <t>B17DCCN074</t>
  </si>
  <si>
    <t>Phạm Thanh</t>
  </si>
  <si>
    <t>Bình</t>
  </si>
  <si>
    <t>B17DCAT052</t>
  </si>
  <si>
    <t>Hoàng Anh</t>
  </si>
  <si>
    <t>Dũng</t>
  </si>
  <si>
    <t>B17DCCN165</t>
  </si>
  <si>
    <t>Trần Tiến</t>
  </si>
  <si>
    <t>B17DCCN178</t>
  </si>
  <si>
    <t>Nguyễn Mạnh</t>
  </si>
  <si>
    <t>Duy</t>
  </si>
  <si>
    <t>B17DCVT092</t>
  </si>
  <si>
    <t>Lưu Hữu</t>
  </si>
  <si>
    <t>Dương</t>
  </si>
  <si>
    <t>B17DCCN103</t>
  </si>
  <si>
    <t>Lê Quang</t>
  </si>
  <si>
    <t>Đạo</t>
  </si>
  <si>
    <t>B17DCVT052</t>
  </si>
  <si>
    <t>Kiều Tiến</t>
  </si>
  <si>
    <t>B17DCDT039</t>
  </si>
  <si>
    <t>Đông</t>
  </si>
  <si>
    <t>B17DCCN188</t>
  </si>
  <si>
    <t>Nguyễn Thị Hương</t>
  </si>
  <si>
    <t>B17DCCN223</t>
  </si>
  <si>
    <t>Bạch Duy</t>
  </si>
  <si>
    <t>B17DCDT080</t>
  </si>
  <si>
    <t>Nguyễn Hữu</t>
  </si>
  <si>
    <t>Hiệu</t>
  </si>
  <si>
    <t>B17DCVT143</t>
  </si>
  <si>
    <t>Cao Viết</t>
  </si>
  <si>
    <t>B17DCVT151</t>
  </si>
  <si>
    <t>B17DCCN315</t>
  </si>
  <si>
    <t>B17DCVT186</t>
  </si>
  <si>
    <t>Lâm Quốc</t>
  </si>
  <si>
    <t>Khánh</t>
  </si>
  <si>
    <t>B17DCVT203</t>
  </si>
  <si>
    <t>Nguyễn Tùng</t>
  </si>
  <si>
    <t>Lâm</t>
  </si>
  <si>
    <t>B17DCVT213</t>
  </si>
  <si>
    <t>Lê Viết</t>
  </si>
  <si>
    <t>Linh</t>
  </si>
  <si>
    <t>B17DCCN380</t>
  </si>
  <si>
    <t>Nguyễn Vân</t>
  </si>
  <si>
    <t>B17DCDT116</t>
  </si>
  <si>
    <t>Phạm Phi</t>
  </si>
  <si>
    <t>B17DCDT112</t>
  </si>
  <si>
    <t>Lê Tiến</t>
  </si>
  <si>
    <t>Lợi</t>
  </si>
  <si>
    <t>B17DCAT127</t>
  </si>
  <si>
    <t>Nguyễn Phước Hoàng</t>
  </si>
  <si>
    <t>B17DCVT243</t>
  </si>
  <si>
    <t>Đỗ Phương</t>
  </si>
  <si>
    <t>B17DCCN436</t>
  </si>
  <si>
    <t>Lê Vũ</t>
  </si>
  <si>
    <t>B17DCVT252</t>
  </si>
  <si>
    <t>Phạm Hữu</t>
  </si>
  <si>
    <t>B17DCCN463</t>
  </si>
  <si>
    <t>Nguyễn Tuấn</t>
  </si>
  <si>
    <t>Nghĩa</t>
  </si>
  <si>
    <t>B17DCVT264</t>
  </si>
  <si>
    <t>Vũ Quang</t>
  </si>
  <si>
    <t>Ngọc</t>
  </si>
  <si>
    <t>B17DCCN476</t>
  </si>
  <si>
    <t>Đỗ Hồng</t>
  </si>
  <si>
    <t>B17DCAT152</t>
  </si>
  <si>
    <t>Sang</t>
  </si>
  <si>
    <t>B17DCVT309</t>
  </si>
  <si>
    <t>B17DCAT172</t>
  </si>
  <si>
    <t>Đinh Minh</t>
  </si>
  <si>
    <t>Thiên</t>
  </si>
  <si>
    <t>B17DCDT180</t>
  </si>
  <si>
    <t>Phạm Văn</t>
  </si>
  <si>
    <t>B17DCCN625</t>
  </si>
  <si>
    <t>Bùi Thành</t>
  </si>
  <si>
    <t>B17DCVT395</t>
  </si>
  <si>
    <t>Mai Thanh</t>
  </si>
  <si>
    <t>Tùng</t>
  </si>
  <si>
    <t>B17DCDT212</t>
  </si>
  <si>
    <t>Mai Đắc</t>
  </si>
  <si>
    <t>Việt</t>
  </si>
  <si>
    <t xml:space="preserve">Vũ Việt </t>
  </si>
  <si>
    <t>F</t>
  </si>
  <si>
    <t>Kém</t>
  </si>
  <si>
    <t>D</t>
  </si>
  <si>
    <t>Trung bình yếu</t>
  </si>
  <si>
    <t>Không đủ ĐKDT</t>
  </si>
  <si>
    <t>Nhóm: BAS1227_01</t>
  </si>
  <si>
    <t>Giờ thi: 10:00</t>
  </si>
  <si>
    <t>Nhóm: BAS1227_02</t>
  </si>
  <si>
    <t>BẢNG ĐIỂM HỌC PHẦN</t>
  </si>
  <si>
    <t>C</t>
  </si>
  <si>
    <t>Hà Nội, ngày 15 tháng 07 năm 2019</t>
  </si>
  <si>
    <t>Hà Nội, ngày 15 tháng 7 năm 2019</t>
  </si>
  <si>
    <t>KT. TRƯỞNG TRUNG TÂM
PHÓ TRƯỞNG TRUNG TÂM</t>
  </si>
  <si>
    <t>Bùi Huyền 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</si>
</sst>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"/>
    <numFmt numFmtId="165" formatCode="0.0"/>
  </numFmts>
  <fonts count="28">
    <font>
      <sz val="12"/>
      <name val=".VnTime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sz val="10"/>
      <color indexed="8"/>
      <name val="Arial"/>
      <family val="2"/>
    </font>
    <font>
      <sz val="12"/>
      <name val=".VnTime"/>
      <family val="2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18"/>
      <name val="Arial"/>
      <family val="2"/>
    </font>
    <font>
      <b/>
      <sz val="16"/>
      <name val="Arial"/>
      <family val="2"/>
    </font>
    <font>
      <sz val="8"/>
      <name val=".VnTime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3">
    <xf numFmtId="0" fontId="0" fillId="0" borderId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3" fillId="0" borderId="0"/>
    <xf numFmtId="0" fontId="3" fillId="0" borderId="0"/>
    <xf numFmtId="0" fontId="18" fillId="0" borderId="0"/>
    <xf numFmtId="0" fontId="1" fillId="0" borderId="0"/>
    <xf numFmtId="0" fontId="20" fillId="0" borderId="0"/>
    <xf numFmtId="0" fontId="20" fillId="0" borderId="0"/>
    <xf numFmtId="0" fontId="11" fillId="0" borderId="0">
      <alignment vertical="center"/>
    </xf>
    <xf numFmtId="0" fontId="21" fillId="0" borderId="0"/>
    <xf numFmtId="0" fontId="11" fillId="0" borderId="0"/>
  </cellStyleXfs>
  <cellXfs count="138">
    <xf numFmtId="0" fontId="0" fillId="0" borderId="0" xfId="0"/>
    <xf numFmtId="0" fontId="5" fillId="0" borderId="0" xfId="1" applyFont="1" applyFill="1" applyProtection="1"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7" xfId="3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4" applyFont="1" applyFill="1" applyBorder="1" applyAlignment="1" applyProtection="1">
      <alignment horizontal="left" vertical="center"/>
      <protection locked="0"/>
    </xf>
    <xf numFmtId="0" fontId="5" fillId="0" borderId="0" xfId="4" applyFont="1" applyFill="1" applyBorder="1" applyAlignment="1" applyProtection="1">
      <alignment horizontal="center" vertical="center"/>
      <protection locked="0"/>
    </xf>
    <xf numFmtId="0" fontId="16" fillId="0" borderId="0" xfId="4" quotePrefix="1" applyFont="1" applyFill="1" applyBorder="1" applyAlignment="1" applyProtection="1">
      <alignment vertical="center"/>
      <protection locked="0"/>
    </xf>
    <xf numFmtId="0" fontId="16" fillId="0" borderId="0" xfId="4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protection locked="0"/>
    </xf>
    <xf numFmtId="0" fontId="9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Alignment="1" applyProtection="1">
      <alignment horizontal="center"/>
      <protection locked="0"/>
    </xf>
    <xf numFmtId="0" fontId="8" fillId="0" borderId="0" xfId="4" quotePrefix="1" applyFont="1" applyFill="1" applyBorder="1" applyAlignment="1" applyProtection="1">
      <alignment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" fillId="0" borderId="0" xfId="11" applyFont="1" applyFill="1" applyProtection="1">
      <protection locked="0"/>
    </xf>
    <xf numFmtId="0" fontId="19" fillId="0" borderId="0" xfId="11" applyFont="1" applyFill="1" applyProtection="1">
      <protection locked="0"/>
    </xf>
    <xf numFmtId="0" fontId="2" fillId="0" borderId="0" xfId="11" applyFont="1" applyFill="1" applyBorder="1" applyProtection="1">
      <protection locked="0"/>
    </xf>
    <xf numFmtId="0" fontId="10" fillId="0" borderId="0" xfId="11" applyFont="1" applyFill="1" applyProtection="1">
      <protection locked="0"/>
    </xf>
    <xf numFmtId="0" fontId="2" fillId="0" borderId="0" xfId="11" applyFont="1" applyFill="1" applyAlignment="1" applyProtection="1">
      <alignment vertical="center"/>
      <protection locked="0"/>
    </xf>
    <xf numFmtId="0" fontId="5" fillId="0" borderId="0" xfId="11" applyFont="1" applyFill="1" applyProtection="1">
      <protection locked="0"/>
    </xf>
    <xf numFmtId="0" fontId="5" fillId="0" borderId="0" xfId="11" applyFont="1" applyFill="1" applyBorder="1" applyProtection="1">
      <protection locked="0"/>
    </xf>
    <xf numFmtId="0" fontId="5" fillId="0" borderId="0" xfId="11" applyFont="1" applyFill="1" applyBorder="1" applyAlignment="1" applyProtection="1">
      <alignment horizontal="center"/>
      <protection locked="0"/>
    </xf>
    <xf numFmtId="0" fontId="5" fillId="0" borderId="0" xfId="11" applyFont="1" applyFill="1" applyBorder="1" applyAlignment="1" applyProtection="1">
      <alignment horizontal="center" wrapText="1"/>
      <protection locked="0"/>
    </xf>
    <xf numFmtId="0" fontId="8" fillId="0" borderId="0" xfId="11" applyFont="1" applyFill="1" applyProtection="1">
      <protection locked="0"/>
    </xf>
    <xf numFmtId="0" fontId="8" fillId="0" borderId="0" xfId="11" applyFont="1" applyFill="1" applyBorder="1" applyAlignment="1" applyProtection="1">
      <alignment horizontal="center" vertical="center"/>
      <protection hidden="1"/>
    </xf>
    <xf numFmtId="0" fontId="15" fillId="0" borderId="0" xfId="11" applyFont="1" applyFill="1" applyBorder="1" applyAlignment="1" applyProtection="1">
      <alignment horizontal="center"/>
      <protection locked="0"/>
    </xf>
    <xf numFmtId="0" fontId="15" fillId="0" borderId="0" xfId="11" applyFont="1" applyFill="1" applyBorder="1" applyAlignment="1" applyProtection="1">
      <alignment horizontal="center" wrapText="1"/>
      <protection locked="0"/>
    </xf>
    <xf numFmtId="0" fontId="4" fillId="0" borderId="0" xfId="11" applyFont="1" applyFill="1" applyBorder="1" applyAlignment="1" applyProtection="1">
      <alignment horizontal="center" vertical="center"/>
      <protection locked="0"/>
    </xf>
    <xf numFmtId="0" fontId="4" fillId="0" borderId="0" xfId="11" applyFont="1" applyFill="1" applyBorder="1" applyAlignment="1" applyProtection="1">
      <alignment horizontal="left"/>
      <protection locked="0"/>
    </xf>
    <xf numFmtId="0" fontId="4" fillId="0" borderId="0" xfId="11" applyFont="1" applyFill="1" applyBorder="1" applyAlignment="1" applyProtection="1">
      <alignment horizontal="center" vertical="center"/>
      <protection hidden="1"/>
    </xf>
    <xf numFmtId="0" fontId="16" fillId="0" borderId="0" xfId="11" applyFont="1" applyFill="1" applyProtection="1">
      <protection locked="0"/>
    </xf>
    <xf numFmtId="0" fontId="16" fillId="0" borderId="0" xfId="11" applyFont="1" applyFill="1" applyBorder="1" applyAlignment="1" applyProtection="1">
      <alignment horizontal="center" vertical="center"/>
      <protection hidden="1"/>
    </xf>
    <xf numFmtId="0" fontId="4" fillId="0" borderId="0" xfId="11" applyFont="1" applyFill="1" applyBorder="1" applyAlignment="1" applyProtection="1">
      <alignment horizontal="center"/>
      <protection locked="0"/>
    </xf>
    <xf numFmtId="0" fontId="4" fillId="0" borderId="0" xfId="11" applyFont="1" applyFill="1" applyBorder="1" applyAlignment="1" applyProtection="1">
      <alignment horizontal="center"/>
      <protection hidden="1"/>
    </xf>
    <xf numFmtId="0" fontId="19" fillId="0" borderId="0" xfId="11" applyFont="1" applyFill="1" applyBorder="1" applyProtection="1">
      <protection locked="0"/>
    </xf>
    <xf numFmtId="0" fontId="19" fillId="0" borderId="0" xfId="11" applyFont="1" applyFill="1" applyBorder="1" applyProtection="1">
      <protection hidden="1"/>
    </xf>
    <xf numFmtId="0" fontId="2" fillId="0" borderId="0" xfId="11" applyFont="1" applyFill="1" applyBorder="1" applyAlignment="1" applyProtection="1">
      <alignment horizontal="center"/>
      <protection hidden="1"/>
    </xf>
    <xf numFmtId="1" fontId="4" fillId="0" borderId="15" xfId="11" applyNumberFormat="1" applyFont="1" applyFill="1" applyBorder="1" applyAlignment="1" applyProtection="1">
      <alignment horizontal="center"/>
      <protection hidden="1"/>
    </xf>
    <xf numFmtId="0" fontId="4" fillId="0" borderId="15" xfId="11" applyFont="1" applyFill="1" applyBorder="1" applyAlignment="1" applyProtection="1">
      <alignment horizontal="center" vertical="center"/>
      <protection hidden="1"/>
    </xf>
    <xf numFmtId="164" fontId="4" fillId="0" borderId="15" xfId="11" quotePrefix="1" applyNumberFormat="1" applyFont="1" applyFill="1" applyBorder="1" applyAlignment="1" applyProtection="1">
      <alignment horizontal="center"/>
      <protection hidden="1"/>
    </xf>
    <xf numFmtId="0" fontId="4" fillId="0" borderId="15" xfId="11" applyFont="1" applyFill="1" applyBorder="1" applyAlignment="1" applyProtection="1">
      <alignment horizontal="center"/>
      <protection hidden="1"/>
    </xf>
    <xf numFmtId="164" fontId="14" fillId="0" borderId="15" xfId="11" applyNumberFormat="1" applyFont="1" applyFill="1" applyBorder="1" applyAlignment="1" applyProtection="1">
      <alignment horizontal="center" vertical="center"/>
      <protection hidden="1"/>
    </xf>
    <xf numFmtId="164" fontId="4" fillId="0" borderId="15" xfId="11" quotePrefix="1" applyNumberFormat="1" applyFont="1" applyFill="1" applyBorder="1" applyAlignment="1" applyProtection="1">
      <alignment horizontal="center" vertical="center"/>
      <protection locked="0"/>
    </xf>
    <xf numFmtId="0" fontId="4" fillId="0" borderId="15" xfId="11" applyFont="1" applyFill="1" applyBorder="1" applyAlignment="1">
      <alignment horizontal="center" vertical="center"/>
    </xf>
    <xf numFmtId="14" fontId="4" fillId="0" borderId="15" xfId="11" applyNumberFormat="1" applyFont="1" applyFill="1" applyBorder="1" applyAlignment="1">
      <alignment horizontal="center" vertical="center"/>
    </xf>
    <xf numFmtId="0" fontId="13" fillId="0" borderId="17" xfId="11" applyFont="1" applyFill="1" applyBorder="1" applyAlignment="1">
      <alignment vertical="center"/>
    </xf>
    <xf numFmtId="0" fontId="4" fillId="0" borderId="16" xfId="11" applyFont="1" applyFill="1" applyBorder="1" applyAlignment="1">
      <alignment vertical="center"/>
    </xf>
    <xf numFmtId="0" fontId="24" fillId="0" borderId="0" xfId="12" applyFont="1" applyFill="1" applyBorder="1" applyAlignment="1" applyProtection="1">
      <alignment vertical="center" wrapText="1"/>
      <protection locked="0"/>
    </xf>
    <xf numFmtId="0" fontId="19" fillId="0" borderId="0" xfId="11" applyFont="1" applyFill="1" applyBorder="1" applyAlignment="1" applyProtection="1">
      <alignment horizontal="center"/>
      <protection locked="0"/>
    </xf>
    <xf numFmtId="0" fontId="22" fillId="0" borderId="0" xfId="12" applyFont="1" applyFill="1" applyBorder="1" applyAlignment="1" applyProtection="1">
      <alignment horizontal="center" vertical="center" wrapText="1"/>
      <protection locked="0"/>
    </xf>
    <xf numFmtId="1" fontId="4" fillId="0" borderId="12" xfId="11" applyNumberFormat="1" applyFont="1" applyFill="1" applyBorder="1" applyAlignment="1" applyProtection="1">
      <alignment horizontal="center"/>
      <protection hidden="1"/>
    </xf>
    <xf numFmtId="164" fontId="4" fillId="0" borderId="12" xfId="11" quotePrefix="1" applyNumberFormat="1" applyFont="1" applyFill="1" applyBorder="1" applyAlignment="1" applyProtection="1">
      <alignment horizontal="center"/>
      <protection hidden="1"/>
    </xf>
    <xf numFmtId="0" fontId="4" fillId="0" borderId="12" xfId="11" applyFont="1" applyFill="1" applyBorder="1" applyAlignment="1" applyProtection="1">
      <alignment horizontal="center"/>
      <protection hidden="1"/>
    </xf>
    <xf numFmtId="164" fontId="4" fillId="0" borderId="12" xfId="11" quotePrefix="1" applyNumberFormat="1" applyFont="1" applyFill="1" applyBorder="1" applyAlignment="1" applyProtection="1">
      <alignment horizontal="center" vertical="center"/>
      <protection locked="0"/>
    </xf>
    <xf numFmtId="0" fontId="4" fillId="0" borderId="14" xfId="3" applyFont="1" applyBorder="1" applyAlignment="1" applyProtection="1">
      <alignment horizontal="center" vertical="center"/>
      <protection locked="0"/>
    </xf>
    <xf numFmtId="0" fontId="4" fillId="0" borderId="12" xfId="11" applyFont="1" applyFill="1" applyBorder="1" applyAlignment="1">
      <alignment horizontal="center" vertical="center"/>
    </xf>
    <xf numFmtId="14" fontId="4" fillId="0" borderId="12" xfId="11" applyNumberFormat="1" applyFont="1" applyFill="1" applyBorder="1" applyAlignment="1">
      <alignment horizontal="center" vertical="center"/>
    </xf>
    <xf numFmtId="0" fontId="13" fillId="0" borderId="14" xfId="11" applyFont="1" applyFill="1" applyBorder="1" applyAlignment="1">
      <alignment vertical="center"/>
    </xf>
    <xf numFmtId="0" fontId="4" fillId="0" borderId="13" xfId="11" applyFont="1" applyFill="1" applyBorder="1" applyAlignment="1">
      <alignment vertical="center"/>
    </xf>
    <xf numFmtId="0" fontId="2" fillId="0" borderId="4" xfId="11" applyFont="1" applyFill="1" applyBorder="1" applyAlignment="1" applyProtection="1">
      <alignment wrapText="1"/>
      <protection locked="0"/>
    </xf>
    <xf numFmtId="0" fontId="9" fillId="2" borderId="4" xfId="11" applyFont="1" applyFill="1" applyBorder="1" applyAlignment="1" applyProtection="1">
      <alignment horizontal="center" vertical="center" wrapText="1"/>
    </xf>
    <xf numFmtId="0" fontId="9" fillId="0" borderId="10" xfId="11" applyFont="1" applyFill="1" applyBorder="1" applyAlignment="1" applyProtection="1">
      <alignment vertical="center" textRotation="90" wrapText="1"/>
      <protection locked="0"/>
    </xf>
    <xf numFmtId="0" fontId="9" fillId="0" borderId="9" xfId="11" applyFont="1" applyFill="1" applyBorder="1" applyAlignment="1" applyProtection="1">
      <alignment vertical="center" textRotation="90" wrapText="1"/>
      <protection locked="0"/>
    </xf>
    <xf numFmtId="0" fontId="9" fillId="2" borderId="4" xfId="11" applyFont="1" applyFill="1" applyBorder="1" applyAlignment="1" applyProtection="1">
      <alignment horizontal="center" vertical="center" wrapText="1"/>
      <protection locked="0"/>
    </xf>
    <xf numFmtId="0" fontId="9" fillId="2" borderId="4" xfId="11" applyFont="1" applyFill="1" applyBorder="1" applyAlignment="1" applyProtection="1">
      <alignment horizontal="center" vertical="center"/>
      <protection locked="0"/>
    </xf>
    <xf numFmtId="0" fontId="13" fillId="0" borderId="11" xfId="11" applyFont="1" applyFill="1" applyBorder="1" applyAlignment="1" applyProtection="1">
      <alignment horizontal="center" vertical="center" wrapText="1"/>
      <protection locked="0"/>
    </xf>
    <xf numFmtId="10" fontId="19" fillId="0" borderId="0" xfId="11" applyNumberFormat="1" applyFont="1" applyFill="1" applyBorder="1" applyAlignment="1" applyProtection="1">
      <alignment horizontal="center" vertical="center"/>
      <protection hidden="1"/>
    </xf>
    <xf numFmtId="0" fontId="19" fillId="0" borderId="0" xfId="11" applyFont="1" applyFill="1" applyBorder="1" applyAlignment="1" applyProtection="1">
      <alignment horizontal="center" vertical="center"/>
      <protection hidden="1"/>
    </xf>
    <xf numFmtId="10" fontId="22" fillId="0" borderId="0" xfId="1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11" applyFont="1" applyFill="1" applyBorder="1" applyAlignment="1" applyProtection="1">
      <alignment horizontal="center" vertical="center"/>
      <protection hidden="1"/>
    </xf>
    <xf numFmtId="0" fontId="24" fillId="0" borderId="0" xfId="12" applyFont="1" applyFill="1" applyBorder="1" applyAlignment="1" applyProtection="1">
      <alignment horizontal="center" vertical="center" wrapText="1"/>
      <protection hidden="1"/>
    </xf>
    <xf numFmtId="0" fontId="24" fillId="0" borderId="0" xfId="12" applyFont="1" applyFill="1" applyBorder="1" applyAlignment="1" applyProtection="1">
      <alignment horizontal="left" vertical="center" wrapText="1"/>
    </xf>
    <xf numFmtId="0" fontId="24" fillId="0" borderId="0" xfId="12" applyFont="1" applyFill="1" applyBorder="1" applyAlignment="1" applyProtection="1">
      <alignment horizontal="left" vertical="center" wrapText="1"/>
      <protection hidden="1"/>
    </xf>
    <xf numFmtId="0" fontId="10" fillId="0" borderId="0" xfId="1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7" fillId="0" borderId="0" xfId="11" applyFont="1" applyBorder="1" applyAlignment="1" applyProtection="1">
      <alignment horizontal="justify"/>
      <protection locked="0"/>
    </xf>
    <xf numFmtId="0" fontId="7" fillId="0" borderId="0" xfId="11" applyFont="1" applyAlignment="1" applyProtection="1">
      <alignment horizontal="justify"/>
      <protection locked="0"/>
    </xf>
    <xf numFmtId="0" fontId="9" fillId="0" borderId="0" xfId="11" applyFont="1" applyAlignment="1">
      <alignment horizontal="left"/>
    </xf>
    <xf numFmtId="0" fontId="5" fillId="0" borderId="0" xfId="11" applyFont="1" applyAlignment="1">
      <alignment horizontal="left"/>
    </xf>
    <xf numFmtId="0" fontId="9" fillId="0" borderId="0" xfId="11" applyFont="1" applyAlignment="1">
      <alignment horizontal="center"/>
    </xf>
    <xf numFmtId="0" fontId="19" fillId="0" borderId="0" xfId="11" applyFont="1" applyFill="1" applyAlignment="1" applyProtection="1">
      <alignment vertical="center"/>
      <protection locked="0"/>
    </xf>
    <xf numFmtId="0" fontId="19" fillId="0" borderId="0" xfId="11" applyFont="1" applyFill="1" applyBorder="1" applyAlignment="1" applyProtection="1">
      <alignment vertical="center"/>
      <protection locked="0"/>
    </xf>
    <xf numFmtId="0" fontId="7" fillId="0" borderId="0" xfId="11" applyFont="1" applyBorder="1" applyAlignment="1" applyProtection="1">
      <alignment horizontal="justify" vertical="center"/>
      <protection locked="0"/>
    </xf>
    <xf numFmtId="0" fontId="7" fillId="0" borderId="0" xfId="11" applyFont="1" applyAlignment="1" applyProtection="1">
      <alignment horizontal="justify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4" fillId="0" borderId="0" xfId="11" applyFont="1"/>
    <xf numFmtId="0" fontId="9" fillId="0" borderId="0" xfId="11" applyFont="1" applyFill="1" applyAlignment="1">
      <alignment horizontal="center"/>
    </xf>
    <xf numFmtId="0" fontId="5" fillId="0" borderId="0" xfId="11" applyFont="1" applyFill="1" applyAlignment="1">
      <alignment horizontal="left"/>
    </xf>
    <xf numFmtId="0" fontId="9" fillId="0" borderId="0" xfId="11" applyFont="1" applyFill="1" applyAlignment="1">
      <alignment horizontal="left"/>
    </xf>
    <xf numFmtId="165" fontId="4" fillId="0" borderId="15" xfId="11" applyNumberFormat="1" applyFont="1" applyFill="1" applyBorder="1" applyAlignment="1">
      <alignment horizontal="center"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0" fontId="13" fillId="0" borderId="11" xfId="1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9" fillId="0" borderId="0" xfId="11" applyFont="1" applyAlignment="1">
      <alignment horizontal="center"/>
    </xf>
    <xf numFmtId="0" fontId="9" fillId="0" borderId="0" xfId="11" applyFont="1" applyAlignment="1">
      <alignment horizontal="left"/>
    </xf>
    <xf numFmtId="0" fontId="5" fillId="0" borderId="0" xfId="11" applyFont="1" applyAlignment="1">
      <alignment horizontal="left"/>
    </xf>
    <xf numFmtId="165" fontId="4" fillId="0" borderId="15" xfId="11" quotePrefix="1" applyNumberFormat="1" applyFont="1" applyFill="1" applyBorder="1" applyAlignment="1">
      <alignment horizontal="center" vertical="center"/>
    </xf>
    <xf numFmtId="164" fontId="4" fillId="0" borderId="15" xfId="11" applyNumberFormat="1" applyFont="1" applyFill="1" applyBorder="1" applyAlignment="1" applyProtection="1">
      <alignment horizontal="center" vertical="center"/>
      <protection locked="0"/>
    </xf>
    <xf numFmtId="0" fontId="17" fillId="0" borderId="0" xfId="11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11" applyFont="1" applyFill="1" applyBorder="1" applyAlignment="1" applyProtection="1">
      <alignment horizontal="center"/>
      <protection locked="0"/>
    </xf>
    <xf numFmtId="0" fontId="4" fillId="0" borderId="0" xfId="4" quotePrefix="1" applyFont="1" applyFill="1" applyBorder="1" applyAlignment="1" applyProtection="1">
      <alignment horizontal="right" vertical="center"/>
      <protection locked="0"/>
    </xf>
    <xf numFmtId="0" fontId="9" fillId="0" borderId="0" xfId="11" applyFont="1" applyFill="1" applyAlignment="1" applyProtection="1">
      <alignment horizontal="center"/>
      <protection locked="0"/>
    </xf>
    <xf numFmtId="0" fontId="9" fillId="0" borderId="0" xfId="11" applyFont="1" applyFill="1" applyBorder="1" applyAlignment="1" applyProtection="1">
      <alignment horizontal="center" wrapText="1"/>
      <protection locked="0"/>
    </xf>
    <xf numFmtId="0" fontId="9" fillId="0" borderId="0" xfId="5" applyFont="1" applyFill="1" applyBorder="1" applyAlignment="1" applyProtection="1">
      <alignment horizontal="center" vertical="center"/>
      <protection locked="0"/>
    </xf>
    <xf numFmtId="0" fontId="24" fillId="0" borderId="0" xfId="12" applyFont="1" applyFill="1" applyBorder="1" applyAlignment="1" applyProtection="1">
      <alignment horizontal="center" vertical="center" wrapText="1"/>
      <protection locked="0"/>
    </xf>
    <xf numFmtId="0" fontId="9" fillId="0" borderId="0" xfId="1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3" fillId="0" borderId="1" xfId="11" applyFont="1" applyFill="1" applyBorder="1" applyAlignment="1" applyProtection="1">
      <alignment horizontal="center" vertical="center" wrapText="1"/>
      <protection locked="0"/>
    </xf>
    <xf numFmtId="0" fontId="13" fillId="0" borderId="5" xfId="11" applyFont="1" applyFill="1" applyBorder="1" applyAlignment="1" applyProtection="1">
      <alignment horizontal="center" vertical="center" wrapText="1"/>
      <protection locked="0"/>
    </xf>
    <xf numFmtId="0" fontId="13" fillId="0" borderId="4" xfId="11" applyFont="1" applyFill="1" applyBorder="1" applyAlignment="1" applyProtection="1">
      <alignment horizontal="center" vertical="center" textRotation="90" wrapText="1"/>
      <protection locked="0"/>
    </xf>
    <xf numFmtId="0" fontId="13" fillId="0" borderId="4" xfId="11" applyFont="1" applyFill="1" applyBorder="1" applyAlignment="1" applyProtection="1">
      <alignment horizontal="center" vertical="center" wrapText="1"/>
      <protection locked="0"/>
    </xf>
    <xf numFmtId="0" fontId="13" fillId="0" borderId="8" xfId="11" applyFont="1" applyFill="1" applyBorder="1" applyAlignment="1" applyProtection="1">
      <alignment horizontal="center" vertical="center" wrapText="1"/>
      <protection locked="0"/>
    </xf>
    <xf numFmtId="0" fontId="9" fillId="0" borderId="0" xfId="11" applyFont="1" applyAlignment="1">
      <alignment horizontal="left"/>
    </xf>
    <xf numFmtId="0" fontId="25" fillId="0" borderId="0" xfId="1" applyFont="1" applyFill="1" applyAlignment="1" applyProtection="1">
      <alignment horizontal="center" vertical="center"/>
      <protection locked="0"/>
    </xf>
    <xf numFmtId="0" fontId="5" fillId="0" borderId="0" xfId="11" applyFont="1" applyFill="1" applyAlignment="1" applyProtection="1">
      <alignment horizontal="center"/>
      <protection locked="0"/>
    </xf>
    <xf numFmtId="14" fontId="9" fillId="0" borderId="0" xfId="11" applyNumberFormat="1" applyFont="1" applyFill="1" applyAlignment="1" applyProtection="1">
      <alignment horizontal="left"/>
      <protection locked="0"/>
    </xf>
    <xf numFmtId="0" fontId="5" fillId="0" borderId="0" xfId="11" applyFont="1" applyAlignment="1">
      <alignment horizontal="left"/>
    </xf>
    <xf numFmtId="0" fontId="4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5" fillId="0" borderId="0" xfId="11" applyFont="1" applyFill="1" applyAlignment="1" applyProtection="1">
      <alignment horizontal="center" vertical="center"/>
      <protection locked="0"/>
    </xf>
    <xf numFmtId="0" fontId="9" fillId="0" borderId="0" xfId="11" applyFont="1" applyAlignment="1">
      <alignment horizontal="center"/>
    </xf>
    <xf numFmtId="0" fontId="9" fillId="0" borderId="0" xfId="1" applyFont="1" applyFill="1" applyAlignment="1" applyProtection="1">
      <alignment horizontal="left" vertical="center"/>
      <protection locked="0"/>
    </xf>
    <xf numFmtId="0" fontId="13" fillId="0" borderId="9" xfId="11" applyFont="1" applyFill="1" applyBorder="1" applyAlignment="1" applyProtection="1">
      <alignment horizontal="center" vertical="center" wrapText="1"/>
      <protection locked="0"/>
    </xf>
    <xf numFmtId="0" fontId="13" fillId="0" borderId="10" xfId="11" applyFont="1" applyFill="1" applyBorder="1" applyAlignment="1" applyProtection="1">
      <alignment horizontal="center" vertical="center" wrapText="1"/>
      <protection locked="0"/>
    </xf>
    <xf numFmtId="0" fontId="13" fillId="0" borderId="11" xfId="11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2" xfId="11" applyFont="1" applyFill="1" applyBorder="1" applyAlignment="1" applyProtection="1">
      <alignment horizontal="center" vertical="center" wrapText="1"/>
      <protection locked="0"/>
    </xf>
    <xf numFmtId="0" fontId="13" fillId="0" borderId="3" xfId="11" applyFont="1" applyFill="1" applyBorder="1" applyAlignment="1" applyProtection="1">
      <alignment horizontal="center" vertical="center" wrapText="1"/>
      <protection locked="0"/>
    </xf>
    <xf numFmtId="0" fontId="13" fillId="0" borderId="6" xfId="11" applyFont="1" applyFill="1" applyBorder="1" applyAlignment="1" applyProtection="1">
      <alignment horizontal="center" vertical="center" wrapText="1"/>
      <protection locked="0"/>
    </xf>
    <xf numFmtId="0" fontId="13" fillId="0" borderId="7" xfId="11" applyFont="1" applyFill="1" applyBorder="1" applyAlignment="1" applyProtection="1">
      <alignment horizontal="center" vertical="center" wrapText="1"/>
      <protection locked="0"/>
    </xf>
    <xf numFmtId="0" fontId="13" fillId="0" borderId="1" xfId="11" applyFont="1" applyFill="1" applyBorder="1" applyAlignment="1" applyProtection="1">
      <alignment horizontal="center" vertical="center"/>
      <protection locked="0"/>
    </xf>
    <xf numFmtId="0" fontId="13" fillId="0" borderId="5" xfId="11" applyFont="1" applyFill="1" applyBorder="1" applyAlignment="1" applyProtection="1">
      <alignment horizontal="center" vertical="center"/>
      <protection locked="0"/>
    </xf>
  </cellXfs>
  <cellStyles count="13">
    <cellStyle name="Bình thường" xfId="0" builtinId="0"/>
    <cellStyle name="Bình thường 2" xfId="10" xr:uid="{00000000-0005-0000-0000-000000000000}"/>
    <cellStyle name="Bình thường 2 2" xfId="11" xr:uid="{00000000-0005-0000-0000-000001000000}"/>
    <cellStyle name="Normal 10" xfId="9" xr:uid="{00000000-0005-0000-0000-000004000000}"/>
    <cellStyle name="Normal 12" xfId="8" xr:uid="{00000000-0005-0000-0000-000005000000}"/>
    <cellStyle name="Normal 2" xfId="7" xr:uid="{00000000-0005-0000-0000-000006000000}"/>
    <cellStyle name="Normal_Bao cao tong hop ket qua thi ket thuc hoc phan_KT2" xfId="12" xr:uid="{00000000-0005-0000-0000-000007000000}"/>
    <cellStyle name="Normal_DS C07VT1" xfId="4" xr:uid="{00000000-0005-0000-0000-000008000000}"/>
    <cellStyle name="Normal_DS D07DT2" xfId="5" xr:uid="{00000000-0005-0000-0000-000009000000}"/>
    <cellStyle name="Normal_DS_lop khoa_2009 (kem theo cac QD thanh lap lop)" xfId="3" xr:uid="{00000000-0005-0000-0000-00000A000000}"/>
    <cellStyle name="Normal_Sheet1" xfId="1" xr:uid="{00000000-0005-0000-0000-00000B000000}"/>
    <cellStyle name="Siêu kết nối" xfId="2" builtinId="8"/>
    <cellStyle name="Style 1" xfId="6" xr:uid="{00000000-0005-0000-0000-00000C000000}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22"/>
      <tableStyleElement type="headerRow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S71"/>
  <sheetViews>
    <sheetView workbookViewId="0">
      <pane ySplit="5" topLeftCell="A42" activePane="bottomLeft" state="frozen"/>
      <selection activeCell="P78" sqref="P78"/>
      <selection pane="bottomLeft" activeCell="B62" sqref="B62:AA70"/>
    </sheetView>
  </sheetViews>
  <sheetFormatPr defaultColWidth="9" defaultRowHeight="15.75"/>
  <cols>
    <col min="1" max="1" width="0.6640625" style="17" customWidth="1"/>
    <col min="2" max="2" width="4" style="17" customWidth="1"/>
    <col min="3" max="3" width="11" style="17" customWidth="1"/>
    <col min="4" max="4" width="13.5546875" style="17" bestFit="1" customWidth="1"/>
    <col min="5" max="5" width="9.109375" style="17" customWidth="1"/>
    <col min="6" max="6" width="9.33203125" style="17" hidden="1" customWidth="1"/>
    <col min="7" max="7" width="10.6640625" style="17" customWidth="1"/>
    <col min="8" max="14" width="10.21875" style="17" hidden="1" customWidth="1"/>
    <col min="15" max="17" width="4.33203125" style="17" customWidth="1"/>
    <col min="18" max="18" width="4.33203125" style="17" hidden="1" customWidth="1"/>
    <col min="19" max="19" width="3.109375" style="17" hidden="1" customWidth="1"/>
    <col min="20" max="20" width="3.44140625" style="17" hidden="1" customWidth="1"/>
    <col min="21" max="21" width="7.33203125" style="17" hidden="1" customWidth="1"/>
    <col min="22" max="22" width="5.109375" style="17" customWidth="1"/>
    <col min="23" max="23" width="6.44140625" style="17" customWidth="1"/>
    <col min="24" max="24" width="6.44140625" style="17" hidden="1" customWidth="1"/>
    <col min="25" max="25" width="11.88671875" style="17" hidden="1" customWidth="1"/>
    <col min="26" max="26" width="13.5546875" style="17" customWidth="1"/>
    <col min="27" max="27" width="5.77734375" style="17" hidden="1" customWidth="1"/>
    <col min="28" max="28" width="6.44140625" style="17" customWidth="1"/>
    <col min="29" max="29" width="6.44140625" style="19" customWidth="1"/>
    <col min="30" max="30" width="9" style="18"/>
    <col min="31" max="31" width="9.109375" style="18" bestFit="1" customWidth="1"/>
    <col min="32" max="32" width="9" style="18"/>
    <col min="33" max="33" width="10.33203125" style="18" bestFit="1" customWidth="1"/>
    <col min="34" max="34" width="9.109375" style="18" bestFit="1" customWidth="1"/>
    <col min="35" max="45" width="9" style="18"/>
    <col min="46" max="16384" width="9" style="17"/>
  </cols>
  <sheetData>
    <row r="1" spans="2:45" ht="27.75" customHeight="1">
      <c r="B1" s="122" t="s">
        <v>0</v>
      </c>
      <c r="C1" s="122"/>
      <c r="D1" s="122"/>
      <c r="E1" s="122"/>
      <c r="F1" s="122"/>
      <c r="G1" s="122"/>
      <c r="H1" s="16"/>
      <c r="I1" s="16"/>
      <c r="J1" s="16"/>
      <c r="K1" s="16"/>
      <c r="L1" s="16"/>
      <c r="M1" s="16"/>
      <c r="N1" s="16"/>
      <c r="O1" s="123" t="s">
        <v>285</v>
      </c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22"/>
    </row>
    <row r="2" spans="2:45" s="21" customFormat="1" ht="25.5" customHeight="1">
      <c r="B2" s="124" t="s">
        <v>1</v>
      </c>
      <c r="C2" s="124"/>
      <c r="D2" s="124"/>
      <c r="E2" s="124"/>
      <c r="F2" s="124"/>
      <c r="G2" s="124"/>
      <c r="H2" s="87"/>
      <c r="I2" s="87"/>
      <c r="J2" s="87"/>
      <c r="K2" s="87"/>
      <c r="L2" s="87"/>
      <c r="M2" s="87"/>
      <c r="N2" s="87"/>
      <c r="O2" s="125" t="s">
        <v>62</v>
      </c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86"/>
      <c r="AC2" s="85"/>
      <c r="AD2" s="83"/>
      <c r="AE2" s="83"/>
      <c r="AF2" s="83"/>
      <c r="AG2" s="83"/>
      <c r="AH2" s="83"/>
      <c r="AI2" s="83"/>
      <c r="AJ2" s="83"/>
      <c r="AK2" s="84"/>
      <c r="AL2" s="70"/>
      <c r="AM2" s="84"/>
      <c r="AN2" s="84"/>
      <c r="AO2" s="84"/>
      <c r="AP2" s="70"/>
      <c r="AQ2" s="84"/>
      <c r="AR2" s="83"/>
      <c r="AS2" s="83"/>
    </row>
    <row r="3" spans="2:45" ht="18" hidden="1" customHeight="1">
      <c r="B3" s="126" t="s">
        <v>0</v>
      </c>
      <c r="C3" s="126"/>
      <c r="D3" s="126"/>
      <c r="E3" s="126"/>
      <c r="F3" s="126"/>
      <c r="G3" s="126"/>
      <c r="H3" s="89"/>
      <c r="I3" s="89"/>
      <c r="J3" s="89"/>
      <c r="K3" s="82"/>
      <c r="L3" s="82"/>
      <c r="M3" s="82"/>
      <c r="N3" s="82"/>
      <c r="O3" s="118" t="s">
        <v>61</v>
      </c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79"/>
      <c r="AC3" s="78"/>
      <c r="AK3" s="37"/>
      <c r="AL3" s="70"/>
      <c r="AM3" s="37"/>
      <c r="AN3" s="37"/>
      <c r="AO3" s="37"/>
      <c r="AP3" s="70"/>
      <c r="AQ3" s="37"/>
    </row>
    <row r="4" spans="2:45" ht="18" hidden="1" customHeight="1">
      <c r="B4" s="121" t="s">
        <v>60</v>
      </c>
      <c r="C4" s="121"/>
      <c r="D4" s="121"/>
      <c r="E4" s="121"/>
      <c r="F4" s="121"/>
      <c r="G4" s="121"/>
      <c r="H4" s="90"/>
      <c r="I4" s="90"/>
      <c r="J4" s="90"/>
      <c r="K4" s="81"/>
      <c r="L4" s="81"/>
      <c r="M4" s="81"/>
      <c r="N4" s="81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79"/>
      <c r="AC4" s="78"/>
      <c r="AK4" s="37"/>
      <c r="AL4" s="70"/>
      <c r="AM4" s="37"/>
      <c r="AN4" s="37"/>
      <c r="AO4" s="37"/>
      <c r="AP4" s="70"/>
      <c r="AQ4" s="37"/>
    </row>
    <row r="5" spans="2:45" ht="25.5" hidden="1" customHeight="1">
      <c r="B5" s="117" t="s">
        <v>59</v>
      </c>
      <c r="C5" s="117"/>
      <c r="D5" s="117"/>
      <c r="E5" s="117"/>
      <c r="F5" s="117"/>
      <c r="G5" s="117"/>
      <c r="H5" s="91"/>
      <c r="I5" s="91"/>
      <c r="J5" s="91"/>
      <c r="K5" s="80"/>
      <c r="L5" s="80"/>
      <c r="M5" s="80"/>
      <c r="N5" s="80"/>
      <c r="O5" s="119" t="s">
        <v>58</v>
      </c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79"/>
      <c r="AC5" s="78"/>
      <c r="AK5" s="37"/>
      <c r="AL5" s="70"/>
      <c r="AM5" s="37"/>
      <c r="AN5" s="37"/>
      <c r="AO5" s="37"/>
      <c r="AP5" s="70"/>
      <c r="AQ5" s="37"/>
    </row>
    <row r="6" spans="2:45" ht="23.25" customHeight="1">
      <c r="B6" s="111" t="s">
        <v>2</v>
      </c>
      <c r="C6" s="111"/>
      <c r="D6" s="127" t="s">
        <v>69</v>
      </c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 t="s">
        <v>282</v>
      </c>
      <c r="W6" s="127"/>
      <c r="X6" s="127"/>
      <c r="Y6" s="127"/>
      <c r="Z6" s="127"/>
      <c r="AA6" s="127"/>
      <c r="AD6" s="37"/>
      <c r="AE6" s="109" t="s">
        <v>57</v>
      </c>
      <c r="AF6" s="109" t="s">
        <v>8</v>
      </c>
      <c r="AG6" s="109" t="s">
        <v>56</v>
      </c>
      <c r="AH6" s="109" t="s">
        <v>55</v>
      </c>
      <c r="AI6" s="109"/>
      <c r="AJ6" s="109"/>
      <c r="AK6" s="109"/>
      <c r="AL6" s="109" t="s">
        <v>54</v>
      </c>
      <c r="AM6" s="109"/>
      <c r="AN6" s="109" t="s">
        <v>53</v>
      </c>
      <c r="AO6" s="109"/>
      <c r="AP6" s="109" t="s">
        <v>52</v>
      </c>
      <c r="AQ6" s="109"/>
      <c r="AR6" s="109" t="s">
        <v>51</v>
      </c>
      <c r="AS6" s="109"/>
    </row>
    <row r="7" spans="2:45" ht="17.25" customHeight="1">
      <c r="B7" s="110" t="s">
        <v>3</v>
      </c>
      <c r="C7" s="110"/>
      <c r="D7" s="77"/>
      <c r="E7" s="111" t="s">
        <v>50</v>
      </c>
      <c r="F7" s="111"/>
      <c r="G7" s="120">
        <v>43624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93"/>
      <c r="T7" s="93"/>
      <c r="U7" s="93"/>
      <c r="V7" s="127" t="s">
        <v>283</v>
      </c>
      <c r="W7" s="127"/>
      <c r="X7" s="127"/>
      <c r="Y7" s="127"/>
      <c r="Z7" s="127"/>
      <c r="AA7" s="127"/>
      <c r="AD7" s="37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</row>
    <row r="8" spans="2:45" ht="5.2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4"/>
      <c r="W8" s="22"/>
      <c r="X8" s="22"/>
      <c r="Y8" s="22"/>
      <c r="Z8" s="22"/>
      <c r="AA8" s="22"/>
      <c r="AD8" s="37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</row>
    <row r="9" spans="2:45" ht="44.25" customHeight="1">
      <c r="B9" s="112" t="s">
        <v>4</v>
      </c>
      <c r="C9" s="136" t="s">
        <v>5</v>
      </c>
      <c r="D9" s="132" t="s">
        <v>6</v>
      </c>
      <c r="E9" s="133"/>
      <c r="F9" s="112" t="s">
        <v>7</v>
      </c>
      <c r="G9" s="112" t="s">
        <v>8</v>
      </c>
      <c r="H9" s="112" t="s">
        <v>39</v>
      </c>
      <c r="I9" s="112" t="s">
        <v>42</v>
      </c>
      <c r="J9" s="112" t="s">
        <v>49</v>
      </c>
      <c r="K9" s="112" t="s">
        <v>48</v>
      </c>
      <c r="L9" s="112" t="s">
        <v>43</v>
      </c>
      <c r="M9" s="112" t="s">
        <v>40</v>
      </c>
      <c r="N9" s="112" t="s">
        <v>47</v>
      </c>
      <c r="O9" s="114" t="s">
        <v>9</v>
      </c>
      <c r="P9" s="114" t="s">
        <v>10</v>
      </c>
      <c r="Q9" s="114" t="s">
        <v>11</v>
      </c>
      <c r="R9" s="114" t="s">
        <v>12</v>
      </c>
      <c r="S9" s="115" t="s">
        <v>13</v>
      </c>
      <c r="T9" s="115" t="s">
        <v>14</v>
      </c>
      <c r="U9" s="115" t="s">
        <v>15</v>
      </c>
      <c r="V9" s="115" t="s">
        <v>16</v>
      </c>
      <c r="W9" s="112" t="s">
        <v>17</v>
      </c>
      <c r="X9" s="115" t="s">
        <v>18</v>
      </c>
      <c r="Y9" s="112" t="s">
        <v>19</v>
      </c>
      <c r="Z9" s="112" t="s">
        <v>20</v>
      </c>
      <c r="AA9" s="112" t="s">
        <v>21</v>
      </c>
      <c r="AD9" s="37"/>
      <c r="AE9" s="109"/>
      <c r="AF9" s="109"/>
      <c r="AG9" s="109"/>
      <c r="AH9" s="52" t="s">
        <v>22</v>
      </c>
      <c r="AI9" s="52" t="s">
        <v>23</v>
      </c>
      <c r="AJ9" s="52" t="s">
        <v>46</v>
      </c>
      <c r="AK9" s="52" t="s">
        <v>44</v>
      </c>
      <c r="AL9" s="52" t="s">
        <v>45</v>
      </c>
      <c r="AM9" s="52" t="s">
        <v>44</v>
      </c>
      <c r="AN9" s="52" t="s">
        <v>45</v>
      </c>
      <c r="AO9" s="52" t="s">
        <v>44</v>
      </c>
      <c r="AP9" s="52" t="s">
        <v>45</v>
      </c>
      <c r="AQ9" s="52" t="s">
        <v>44</v>
      </c>
      <c r="AR9" s="52" t="s">
        <v>45</v>
      </c>
      <c r="AS9" s="51" t="s">
        <v>44</v>
      </c>
    </row>
    <row r="10" spans="2:45" ht="29.25" customHeight="1">
      <c r="B10" s="113"/>
      <c r="C10" s="137"/>
      <c r="D10" s="134"/>
      <c r="E10" s="135"/>
      <c r="F10" s="113"/>
      <c r="G10" s="113"/>
      <c r="H10" s="113"/>
      <c r="I10" s="113"/>
      <c r="J10" s="113"/>
      <c r="K10" s="113"/>
      <c r="L10" s="113"/>
      <c r="M10" s="113"/>
      <c r="N10" s="113"/>
      <c r="O10" s="114"/>
      <c r="P10" s="114"/>
      <c r="Q10" s="114"/>
      <c r="R10" s="114"/>
      <c r="S10" s="115"/>
      <c r="T10" s="115"/>
      <c r="U10" s="115"/>
      <c r="V10" s="115"/>
      <c r="W10" s="116"/>
      <c r="X10" s="115"/>
      <c r="Y10" s="113"/>
      <c r="Z10" s="116"/>
      <c r="AA10" s="116"/>
      <c r="AC10" s="76"/>
      <c r="AD10" s="37"/>
      <c r="AE10" s="75" t="str">
        <f>+D6</f>
        <v>Vật lý 3 và thí nghiệm</v>
      </c>
      <c r="AF10" s="74" t="str">
        <f>+V6</f>
        <v>Nhóm: BAS1227_01</v>
      </c>
      <c r="AG10" s="73">
        <f>+$AP$10+$AR$10+$AN$10</f>
        <v>42</v>
      </c>
      <c r="AH10" s="70">
        <f>COUNTIF($Z$11:$Z$89,"Khiển trách")</f>
        <v>0</v>
      </c>
      <c r="AI10" s="70">
        <f>COUNTIF($Z$11:$Z$89,"Cảnh cáo")</f>
        <v>0</v>
      </c>
      <c r="AJ10" s="70">
        <f>COUNTIF($Z$11:$Z$89,"Đình chỉ thi")</f>
        <v>0</v>
      </c>
      <c r="AK10" s="69">
        <f>+($AH$10+$AI$10+$AJ$10)/$AG$10*100%</f>
        <v>0</v>
      </c>
      <c r="AL10" s="70">
        <f>SUM(COUNTIF($Z$11:$Z$87,"Vắng"),COUNTIF($Z$11:$Z$87,"Vắng có phép"))</f>
        <v>0</v>
      </c>
      <c r="AM10" s="71">
        <f>+$AL$10/$AG$10</f>
        <v>0</v>
      </c>
      <c r="AN10" s="72">
        <f>COUNTIF($AD$11:$AD$87,"Thi lại")</f>
        <v>0</v>
      </c>
      <c r="AO10" s="71">
        <f>+$AN$10/$AG$10</f>
        <v>0</v>
      </c>
      <c r="AP10" s="72">
        <f>COUNTIF($AD$11:$AD$88,"Học lại")</f>
        <v>3</v>
      </c>
      <c r="AQ10" s="71">
        <f>+$AP$10/$AG$10</f>
        <v>7.1428571428571425E-2</v>
      </c>
      <c r="AR10" s="70">
        <f>COUNTIF($AD$12:$AD$88,"Đạt")</f>
        <v>39</v>
      </c>
      <c r="AS10" s="69">
        <f>+$AR$10/$AG$10</f>
        <v>0.9285714285714286</v>
      </c>
    </row>
    <row r="11" spans="2:45" ht="14.25" customHeight="1">
      <c r="B11" s="128" t="s">
        <v>24</v>
      </c>
      <c r="C11" s="129"/>
      <c r="D11" s="129"/>
      <c r="E11" s="129"/>
      <c r="F11" s="129"/>
      <c r="G11" s="130"/>
      <c r="H11" s="68"/>
      <c r="I11" s="68"/>
      <c r="J11" s="68"/>
      <c r="K11" s="68"/>
      <c r="L11" s="68"/>
      <c r="M11" s="68"/>
      <c r="N11" s="68"/>
      <c r="O11" s="66">
        <v>10</v>
      </c>
      <c r="P11" s="66">
        <v>10</v>
      </c>
      <c r="Q11" s="67">
        <v>20</v>
      </c>
      <c r="R11" s="66"/>
      <c r="S11" s="65"/>
      <c r="T11" s="64"/>
      <c r="U11" s="64"/>
      <c r="V11" s="63">
        <f>100-(O11+P11+Q11+R11)</f>
        <v>60</v>
      </c>
      <c r="W11" s="113"/>
      <c r="X11" s="62"/>
      <c r="Y11" s="62"/>
      <c r="Z11" s="113"/>
      <c r="AA11" s="113"/>
      <c r="AD11" s="37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</row>
    <row r="12" spans="2:45" ht="18.75" customHeight="1">
      <c r="B12" s="2">
        <v>1</v>
      </c>
      <c r="C12" s="58" t="s">
        <v>63</v>
      </c>
      <c r="D12" s="61" t="s">
        <v>64</v>
      </c>
      <c r="E12" s="60" t="s">
        <v>65</v>
      </c>
      <c r="F12" s="59"/>
      <c r="G12" s="58" t="s">
        <v>66</v>
      </c>
      <c r="H12" s="46" t="s">
        <v>67</v>
      </c>
      <c r="I12" s="46" t="s">
        <v>68</v>
      </c>
      <c r="J12" s="47">
        <v>43624</v>
      </c>
      <c r="K12" s="47" t="s">
        <v>70</v>
      </c>
      <c r="L12" s="47" t="s">
        <v>71</v>
      </c>
      <c r="M12" s="47" t="s">
        <v>69</v>
      </c>
      <c r="N12" s="88"/>
      <c r="O12" s="92">
        <v>10</v>
      </c>
      <c r="P12" s="92">
        <v>9.5</v>
      </c>
      <c r="Q12" s="100">
        <v>9.5</v>
      </c>
      <c r="R12" s="92" t="s">
        <v>25</v>
      </c>
      <c r="S12" s="57"/>
      <c r="T12" s="57"/>
      <c r="U12" s="57"/>
      <c r="V12" s="56">
        <v>8.5</v>
      </c>
      <c r="W12" s="44">
        <f t="shared" ref="W12:W53" si="0">ROUND(SUMPRODUCT(O12:V12,$O$11:$V$11)/100,1)</f>
        <v>9</v>
      </c>
      <c r="X12" s="55" t="s">
        <v>277</v>
      </c>
      <c r="Y12" s="54" t="s">
        <v>278</v>
      </c>
      <c r="Z12" s="41" t="s">
        <v>25</v>
      </c>
      <c r="AA12" s="53" t="s">
        <v>71</v>
      </c>
      <c r="AB12" s="22"/>
      <c r="AC12" s="39"/>
      <c r="AD12" s="38" t="str">
        <f t="shared" ref="AD12:AD53" si="1">IF(Z12="Không đủ ĐKDT","Học lại",IF(Z12="Đình chỉ thi","Học lại",IF(AND(MID(G12,2,2)&lt;"12",Z12="Vắng"),"Thi lại",IF(Z12="Vắng có phép", "Thi lại",IF(AND((MID(G12,2,2)&lt;"12"),W12&lt;4.5),"Thi lại",IF(AND((MID(G12,2,2)&lt;"18"),W12&lt;4),"Học lại",IF(AND((MID(G12,2,2)&gt;"17"),W12&lt;4),"Thi lại",IF(AND(MID(G12,2,2)&gt;"17",V12=0),"Thi lại",IF(AND((MID(G12,2,2)&lt;"12"),V12=0),"Thi lại",IF(AND((MID(G12,2,2)&lt;"18"),(MID(G12,2,2)&gt;"11"),V12=0),"Học lại","Đạt"))))))))))</f>
        <v>Đạt</v>
      </c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</row>
    <row r="13" spans="2:45" ht="18.75" customHeight="1">
      <c r="B13" s="3">
        <v>2</v>
      </c>
      <c r="C13" s="46" t="s">
        <v>72</v>
      </c>
      <c r="D13" s="49" t="s">
        <v>73</v>
      </c>
      <c r="E13" s="48" t="s">
        <v>65</v>
      </c>
      <c r="F13" s="47"/>
      <c r="G13" s="46" t="s">
        <v>66</v>
      </c>
      <c r="H13" s="46" t="s">
        <v>67</v>
      </c>
      <c r="I13" s="46" t="s">
        <v>68</v>
      </c>
      <c r="J13" s="47">
        <v>43624</v>
      </c>
      <c r="K13" s="47" t="s">
        <v>70</v>
      </c>
      <c r="L13" s="47" t="s">
        <v>71</v>
      </c>
      <c r="M13" s="47" t="s">
        <v>69</v>
      </c>
      <c r="N13" s="88"/>
      <c r="O13" s="92">
        <v>8</v>
      </c>
      <c r="P13" s="92">
        <v>9.5</v>
      </c>
      <c r="Q13" s="92">
        <v>10</v>
      </c>
      <c r="R13" s="92" t="s">
        <v>25</v>
      </c>
      <c r="S13" s="4"/>
      <c r="T13" s="4"/>
      <c r="U13" s="4"/>
      <c r="V13" s="45">
        <v>4.5</v>
      </c>
      <c r="W13" s="44">
        <f t="shared" si="0"/>
        <v>6.5</v>
      </c>
      <c r="X13" s="43" t="s">
        <v>277</v>
      </c>
      <c r="Y13" s="42" t="s">
        <v>278</v>
      </c>
      <c r="Z13" s="41" t="s">
        <v>25</v>
      </c>
      <c r="AA13" s="40" t="s">
        <v>71</v>
      </c>
      <c r="AB13" s="22"/>
      <c r="AC13" s="39"/>
      <c r="AD13" s="38" t="str">
        <f t="shared" si="1"/>
        <v>Đạt</v>
      </c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</row>
    <row r="14" spans="2:45" ht="18.75" customHeight="1">
      <c r="B14" s="3">
        <v>3</v>
      </c>
      <c r="C14" s="46" t="s">
        <v>74</v>
      </c>
      <c r="D14" s="49" t="s">
        <v>75</v>
      </c>
      <c r="E14" s="48" t="s">
        <v>76</v>
      </c>
      <c r="F14" s="47"/>
      <c r="G14" s="46" t="s">
        <v>66</v>
      </c>
      <c r="H14" s="46" t="s">
        <v>67</v>
      </c>
      <c r="I14" s="46" t="s">
        <v>68</v>
      </c>
      <c r="J14" s="47">
        <v>43624</v>
      </c>
      <c r="K14" s="47" t="s">
        <v>70</v>
      </c>
      <c r="L14" s="47" t="s">
        <v>71</v>
      </c>
      <c r="M14" s="47" t="s">
        <v>69</v>
      </c>
      <c r="N14" s="88"/>
      <c r="O14" s="92">
        <v>10</v>
      </c>
      <c r="P14" s="92">
        <v>10</v>
      </c>
      <c r="Q14" s="92">
        <v>10</v>
      </c>
      <c r="R14" s="92" t="s">
        <v>25</v>
      </c>
      <c r="S14" s="4"/>
      <c r="T14" s="4"/>
      <c r="U14" s="4"/>
      <c r="V14" s="45">
        <v>8</v>
      </c>
      <c r="W14" s="44">
        <f t="shared" si="0"/>
        <v>8.8000000000000007</v>
      </c>
      <c r="X14" s="43" t="s">
        <v>279</v>
      </c>
      <c r="Y14" s="42" t="s">
        <v>280</v>
      </c>
      <c r="Z14" s="41" t="s">
        <v>25</v>
      </c>
      <c r="AA14" s="40" t="s">
        <v>71</v>
      </c>
      <c r="AB14" s="22"/>
      <c r="AC14" s="39"/>
      <c r="AD14" s="38" t="str">
        <f t="shared" si="1"/>
        <v>Đạt</v>
      </c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</row>
    <row r="15" spans="2:45" ht="18.75" customHeight="1">
      <c r="B15" s="3">
        <v>4</v>
      </c>
      <c r="C15" s="46" t="s">
        <v>77</v>
      </c>
      <c r="D15" s="49" t="s">
        <v>78</v>
      </c>
      <c r="E15" s="48" t="s">
        <v>79</v>
      </c>
      <c r="F15" s="47"/>
      <c r="G15" s="46" t="s">
        <v>66</v>
      </c>
      <c r="H15" s="46" t="s">
        <v>67</v>
      </c>
      <c r="I15" s="46" t="s">
        <v>68</v>
      </c>
      <c r="J15" s="47">
        <v>43624</v>
      </c>
      <c r="K15" s="47" t="s">
        <v>70</v>
      </c>
      <c r="L15" s="47" t="s">
        <v>71</v>
      </c>
      <c r="M15" s="47" t="s">
        <v>69</v>
      </c>
      <c r="N15" s="88"/>
      <c r="O15" s="92">
        <v>10</v>
      </c>
      <c r="P15" s="92">
        <v>10</v>
      </c>
      <c r="Q15" s="92">
        <v>9.5</v>
      </c>
      <c r="R15" s="92" t="s">
        <v>25</v>
      </c>
      <c r="S15" s="4"/>
      <c r="T15" s="4"/>
      <c r="U15" s="4"/>
      <c r="V15" s="45">
        <v>2.5</v>
      </c>
      <c r="W15" s="44">
        <f t="shared" si="0"/>
        <v>5.4</v>
      </c>
      <c r="X15" s="43" t="s">
        <v>277</v>
      </c>
      <c r="Y15" s="42" t="s">
        <v>278</v>
      </c>
      <c r="Z15" s="41" t="s">
        <v>25</v>
      </c>
      <c r="AA15" s="40" t="s">
        <v>71</v>
      </c>
      <c r="AB15" s="22"/>
      <c r="AC15" s="39"/>
      <c r="AD15" s="38" t="str">
        <f t="shared" si="1"/>
        <v>Đạt</v>
      </c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</row>
    <row r="16" spans="2:45" ht="18.75" customHeight="1">
      <c r="B16" s="3">
        <v>5</v>
      </c>
      <c r="C16" s="46" t="s">
        <v>80</v>
      </c>
      <c r="D16" s="49" t="s">
        <v>81</v>
      </c>
      <c r="E16" s="48" t="s">
        <v>82</v>
      </c>
      <c r="F16" s="47"/>
      <c r="G16" s="46" t="s">
        <v>66</v>
      </c>
      <c r="H16" s="46" t="s">
        <v>67</v>
      </c>
      <c r="I16" s="46" t="s">
        <v>68</v>
      </c>
      <c r="J16" s="47">
        <v>43624</v>
      </c>
      <c r="K16" s="47" t="s">
        <v>70</v>
      </c>
      <c r="L16" s="47" t="s">
        <v>71</v>
      </c>
      <c r="M16" s="47" t="s">
        <v>69</v>
      </c>
      <c r="N16" s="88"/>
      <c r="O16" s="92">
        <v>7.5</v>
      </c>
      <c r="P16" s="92">
        <v>1</v>
      </c>
      <c r="Q16" s="92">
        <v>7</v>
      </c>
      <c r="R16" s="92" t="s">
        <v>25</v>
      </c>
      <c r="S16" s="4"/>
      <c r="T16" s="4"/>
      <c r="U16" s="4"/>
      <c r="V16" s="45">
        <v>2</v>
      </c>
      <c r="W16" s="44">
        <f t="shared" si="0"/>
        <v>3.5</v>
      </c>
      <c r="X16" s="43" t="s">
        <v>277</v>
      </c>
      <c r="Y16" s="42" t="s">
        <v>278</v>
      </c>
      <c r="Z16" s="41" t="s">
        <v>25</v>
      </c>
      <c r="AA16" s="40" t="s">
        <v>71</v>
      </c>
      <c r="AB16" s="22"/>
      <c r="AC16" s="39"/>
      <c r="AD16" s="38" t="str">
        <f t="shared" si="1"/>
        <v>Học lại</v>
      </c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</row>
    <row r="17" spans="2:45" ht="18.75" customHeight="1">
      <c r="B17" s="3">
        <v>6</v>
      </c>
      <c r="C17" s="46" t="s">
        <v>83</v>
      </c>
      <c r="D17" s="49" t="s">
        <v>84</v>
      </c>
      <c r="E17" s="48" t="s">
        <v>85</v>
      </c>
      <c r="F17" s="47"/>
      <c r="G17" s="46" t="s">
        <v>66</v>
      </c>
      <c r="H17" s="46" t="s">
        <v>67</v>
      </c>
      <c r="I17" s="46" t="s">
        <v>68</v>
      </c>
      <c r="J17" s="47">
        <v>43624</v>
      </c>
      <c r="K17" s="47" t="s">
        <v>70</v>
      </c>
      <c r="L17" s="47" t="s">
        <v>71</v>
      </c>
      <c r="M17" s="47" t="s">
        <v>69</v>
      </c>
      <c r="N17" s="88"/>
      <c r="O17" s="92">
        <v>8.5</v>
      </c>
      <c r="P17" s="92">
        <v>7.5</v>
      </c>
      <c r="Q17" s="92">
        <v>8.5</v>
      </c>
      <c r="R17" s="92" t="s">
        <v>25</v>
      </c>
      <c r="S17" s="4"/>
      <c r="T17" s="4"/>
      <c r="U17" s="4"/>
      <c r="V17" s="45">
        <v>6</v>
      </c>
      <c r="W17" s="44">
        <f t="shared" si="0"/>
        <v>6.9</v>
      </c>
      <c r="X17" s="43" t="s">
        <v>277</v>
      </c>
      <c r="Y17" s="42" t="s">
        <v>278</v>
      </c>
      <c r="Z17" s="41" t="s">
        <v>25</v>
      </c>
      <c r="AA17" s="40" t="s">
        <v>71</v>
      </c>
      <c r="AB17" s="22"/>
      <c r="AC17" s="39"/>
      <c r="AD17" s="38" t="str">
        <f t="shared" si="1"/>
        <v>Đạt</v>
      </c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</row>
    <row r="18" spans="2:45" ht="18.75" customHeight="1">
      <c r="B18" s="3">
        <v>7</v>
      </c>
      <c r="C18" s="46" t="s">
        <v>86</v>
      </c>
      <c r="D18" s="49" t="s">
        <v>78</v>
      </c>
      <c r="E18" s="48" t="s">
        <v>85</v>
      </c>
      <c r="F18" s="47"/>
      <c r="G18" s="46" t="s">
        <v>66</v>
      </c>
      <c r="H18" s="46" t="s">
        <v>67</v>
      </c>
      <c r="I18" s="46" t="s">
        <v>68</v>
      </c>
      <c r="J18" s="47">
        <v>43624</v>
      </c>
      <c r="K18" s="47" t="s">
        <v>70</v>
      </c>
      <c r="L18" s="47" t="s">
        <v>71</v>
      </c>
      <c r="M18" s="47" t="s">
        <v>69</v>
      </c>
      <c r="N18" s="88"/>
      <c r="O18" s="92">
        <v>9.5</v>
      </c>
      <c r="P18" s="92">
        <v>8.5</v>
      </c>
      <c r="Q18" s="92">
        <v>9.5</v>
      </c>
      <c r="R18" s="92" t="s">
        <v>25</v>
      </c>
      <c r="S18" s="4"/>
      <c r="T18" s="4"/>
      <c r="U18" s="4"/>
      <c r="V18" s="45">
        <v>8</v>
      </c>
      <c r="W18" s="44">
        <f t="shared" si="0"/>
        <v>8.5</v>
      </c>
      <c r="X18" s="43" t="s">
        <v>277</v>
      </c>
      <c r="Y18" s="42" t="s">
        <v>278</v>
      </c>
      <c r="Z18" s="41" t="s">
        <v>25</v>
      </c>
      <c r="AA18" s="40" t="s">
        <v>71</v>
      </c>
      <c r="AB18" s="22"/>
      <c r="AC18" s="39"/>
      <c r="AD18" s="38" t="str">
        <f t="shared" si="1"/>
        <v>Đạt</v>
      </c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</row>
    <row r="19" spans="2:45" ht="18.75" customHeight="1">
      <c r="B19" s="3">
        <v>9</v>
      </c>
      <c r="C19" s="46" t="s">
        <v>87</v>
      </c>
      <c r="D19" s="49" t="s">
        <v>88</v>
      </c>
      <c r="E19" s="48" t="s">
        <v>89</v>
      </c>
      <c r="F19" s="47"/>
      <c r="G19" s="46" t="s">
        <v>66</v>
      </c>
      <c r="H19" s="46" t="s">
        <v>67</v>
      </c>
      <c r="I19" s="46" t="s">
        <v>68</v>
      </c>
      <c r="J19" s="47">
        <v>43624</v>
      </c>
      <c r="K19" s="47" t="s">
        <v>70</v>
      </c>
      <c r="L19" s="47" t="s">
        <v>71</v>
      </c>
      <c r="M19" s="47" t="s">
        <v>69</v>
      </c>
      <c r="N19" s="88"/>
      <c r="O19" s="92">
        <v>8</v>
      </c>
      <c r="P19" s="92">
        <v>9.5</v>
      </c>
      <c r="Q19" s="92">
        <v>10</v>
      </c>
      <c r="R19" s="92" t="s">
        <v>25</v>
      </c>
      <c r="S19" s="4"/>
      <c r="T19" s="4"/>
      <c r="U19" s="4"/>
      <c r="V19" s="45">
        <v>5.5</v>
      </c>
      <c r="W19" s="44">
        <f t="shared" si="0"/>
        <v>7.1</v>
      </c>
      <c r="X19" s="43" t="s">
        <v>277</v>
      </c>
      <c r="Y19" s="42" t="s">
        <v>278</v>
      </c>
      <c r="Z19" s="41" t="s">
        <v>25</v>
      </c>
      <c r="AA19" s="40" t="s">
        <v>71</v>
      </c>
      <c r="AB19" s="22"/>
      <c r="AC19" s="39"/>
      <c r="AD19" s="38" t="str">
        <f t="shared" si="1"/>
        <v>Đạt</v>
      </c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</row>
    <row r="20" spans="2:45" ht="18.75" customHeight="1">
      <c r="B20" s="3">
        <v>8</v>
      </c>
      <c r="C20" s="46" t="s">
        <v>90</v>
      </c>
      <c r="D20" s="49" t="s">
        <v>91</v>
      </c>
      <c r="E20" s="48" t="s">
        <v>89</v>
      </c>
      <c r="F20" s="47"/>
      <c r="G20" s="46" t="s">
        <v>66</v>
      </c>
      <c r="H20" s="46" t="s">
        <v>67</v>
      </c>
      <c r="I20" s="46" t="s">
        <v>68</v>
      </c>
      <c r="J20" s="47">
        <v>43624</v>
      </c>
      <c r="K20" s="47" t="s">
        <v>70</v>
      </c>
      <c r="L20" s="47" t="s">
        <v>71</v>
      </c>
      <c r="M20" s="47" t="s">
        <v>69</v>
      </c>
      <c r="N20" s="88"/>
      <c r="O20" s="92">
        <v>7.5</v>
      </c>
      <c r="P20" s="92">
        <v>8.5</v>
      </c>
      <c r="Q20" s="92">
        <v>9.5</v>
      </c>
      <c r="R20" s="92" t="s">
        <v>25</v>
      </c>
      <c r="S20" s="4"/>
      <c r="T20" s="4"/>
      <c r="U20" s="4"/>
      <c r="V20" s="45">
        <v>3.5</v>
      </c>
      <c r="W20" s="44">
        <f t="shared" si="0"/>
        <v>5.6</v>
      </c>
      <c r="X20" s="43" t="s">
        <v>277</v>
      </c>
      <c r="Y20" s="42" t="s">
        <v>278</v>
      </c>
      <c r="Z20" s="41" t="s">
        <v>25</v>
      </c>
      <c r="AA20" s="40" t="s">
        <v>71</v>
      </c>
      <c r="AB20" s="22"/>
      <c r="AC20" s="39"/>
      <c r="AD20" s="38" t="str">
        <f t="shared" si="1"/>
        <v>Đạt</v>
      </c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</row>
    <row r="21" spans="2:45" ht="18.75" customHeight="1">
      <c r="B21" s="3">
        <v>10</v>
      </c>
      <c r="C21" s="46" t="s">
        <v>92</v>
      </c>
      <c r="D21" s="49" t="s">
        <v>93</v>
      </c>
      <c r="E21" s="48" t="s">
        <v>94</v>
      </c>
      <c r="F21" s="47"/>
      <c r="G21" s="46" t="s">
        <v>66</v>
      </c>
      <c r="H21" s="46" t="s">
        <v>67</v>
      </c>
      <c r="I21" s="46" t="s">
        <v>68</v>
      </c>
      <c r="J21" s="47">
        <v>43624</v>
      </c>
      <c r="K21" s="47" t="s">
        <v>70</v>
      </c>
      <c r="L21" s="47" t="s">
        <v>71</v>
      </c>
      <c r="M21" s="47" t="s">
        <v>69</v>
      </c>
      <c r="N21" s="88"/>
      <c r="O21" s="92">
        <v>9.5</v>
      </c>
      <c r="P21" s="92">
        <v>8.5</v>
      </c>
      <c r="Q21" s="92">
        <v>9.5</v>
      </c>
      <c r="R21" s="92" t="s">
        <v>25</v>
      </c>
      <c r="S21" s="4"/>
      <c r="T21" s="4"/>
      <c r="U21" s="4"/>
      <c r="V21" s="45">
        <v>3.5</v>
      </c>
      <c r="W21" s="44">
        <f t="shared" si="0"/>
        <v>5.8</v>
      </c>
      <c r="X21" s="43" t="s">
        <v>277</v>
      </c>
      <c r="Y21" s="42" t="s">
        <v>278</v>
      </c>
      <c r="Z21" s="41" t="s">
        <v>25</v>
      </c>
      <c r="AA21" s="40" t="s">
        <v>71</v>
      </c>
      <c r="AB21" s="22"/>
      <c r="AC21" s="39"/>
      <c r="AD21" s="38" t="str">
        <f t="shared" si="1"/>
        <v>Đạt</v>
      </c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</row>
    <row r="22" spans="2:45" ht="18.75" customHeight="1">
      <c r="B22" s="3">
        <v>11</v>
      </c>
      <c r="C22" s="46" t="s">
        <v>98</v>
      </c>
      <c r="D22" s="49" t="s">
        <v>99</v>
      </c>
      <c r="E22" s="48" t="s">
        <v>97</v>
      </c>
      <c r="F22" s="47"/>
      <c r="G22" s="46" t="s">
        <v>66</v>
      </c>
      <c r="H22" s="46" t="s">
        <v>67</v>
      </c>
      <c r="I22" s="46" t="s">
        <v>68</v>
      </c>
      <c r="J22" s="47">
        <v>43624</v>
      </c>
      <c r="K22" s="47" t="s">
        <v>70</v>
      </c>
      <c r="L22" s="47" t="s">
        <v>71</v>
      </c>
      <c r="M22" s="47" t="s">
        <v>69</v>
      </c>
      <c r="N22" s="88"/>
      <c r="O22" s="92">
        <v>9.5</v>
      </c>
      <c r="P22" s="92">
        <v>9</v>
      </c>
      <c r="Q22" s="92">
        <v>8.5</v>
      </c>
      <c r="R22" s="92" t="s">
        <v>25</v>
      </c>
      <c r="S22" s="4"/>
      <c r="T22" s="4"/>
      <c r="U22" s="4"/>
      <c r="V22" s="45">
        <v>3.5</v>
      </c>
      <c r="W22" s="44">
        <f t="shared" si="0"/>
        <v>5.7</v>
      </c>
      <c r="X22" s="43" t="s">
        <v>277</v>
      </c>
      <c r="Y22" s="42" t="s">
        <v>278</v>
      </c>
      <c r="Z22" s="41" t="s">
        <v>25</v>
      </c>
      <c r="AA22" s="40" t="s">
        <v>71</v>
      </c>
      <c r="AB22" s="22"/>
      <c r="AC22" s="39"/>
      <c r="AD22" s="38" t="str">
        <f t="shared" si="1"/>
        <v>Đạt</v>
      </c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</row>
    <row r="23" spans="2:45" ht="18.75" customHeight="1">
      <c r="B23" s="3">
        <v>12</v>
      </c>
      <c r="C23" s="46" t="s">
        <v>95</v>
      </c>
      <c r="D23" s="49" t="s">
        <v>96</v>
      </c>
      <c r="E23" s="48" t="s">
        <v>97</v>
      </c>
      <c r="F23" s="47"/>
      <c r="G23" s="46" t="s">
        <v>66</v>
      </c>
      <c r="H23" s="46" t="s">
        <v>67</v>
      </c>
      <c r="I23" s="46" t="s">
        <v>68</v>
      </c>
      <c r="J23" s="47">
        <v>43624</v>
      </c>
      <c r="K23" s="47" t="s">
        <v>70</v>
      </c>
      <c r="L23" s="47" t="s">
        <v>71</v>
      </c>
      <c r="M23" s="47" t="s">
        <v>69</v>
      </c>
      <c r="N23" s="88"/>
      <c r="O23" s="92">
        <v>10</v>
      </c>
      <c r="P23" s="92">
        <v>7.5</v>
      </c>
      <c r="Q23" s="92">
        <v>7</v>
      </c>
      <c r="R23" s="92" t="s">
        <v>25</v>
      </c>
      <c r="S23" s="4"/>
      <c r="T23" s="4"/>
      <c r="U23" s="4"/>
      <c r="V23" s="45">
        <v>7</v>
      </c>
      <c r="W23" s="44">
        <f t="shared" si="0"/>
        <v>7.4</v>
      </c>
      <c r="X23" s="43" t="s">
        <v>277</v>
      </c>
      <c r="Y23" s="42" t="s">
        <v>278</v>
      </c>
      <c r="Z23" s="41" t="s">
        <v>25</v>
      </c>
      <c r="AA23" s="40" t="s">
        <v>71</v>
      </c>
      <c r="AB23" s="22"/>
      <c r="AC23" s="39"/>
      <c r="AD23" s="38" t="str">
        <f t="shared" si="1"/>
        <v>Đạt</v>
      </c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</row>
    <row r="24" spans="2:45" ht="18.75" customHeight="1">
      <c r="B24" s="3">
        <v>13</v>
      </c>
      <c r="C24" s="46" t="s">
        <v>100</v>
      </c>
      <c r="D24" s="49" t="s">
        <v>91</v>
      </c>
      <c r="E24" s="48" t="s">
        <v>101</v>
      </c>
      <c r="F24" s="47"/>
      <c r="G24" s="46" t="s">
        <v>66</v>
      </c>
      <c r="H24" s="46" t="s">
        <v>67</v>
      </c>
      <c r="I24" s="46" t="s">
        <v>68</v>
      </c>
      <c r="J24" s="47">
        <v>43624</v>
      </c>
      <c r="K24" s="47" t="s">
        <v>70</v>
      </c>
      <c r="L24" s="47" t="s">
        <v>71</v>
      </c>
      <c r="M24" s="47" t="s">
        <v>69</v>
      </c>
      <c r="N24" s="88"/>
      <c r="O24" s="92">
        <v>10</v>
      </c>
      <c r="P24" s="92">
        <v>10</v>
      </c>
      <c r="Q24" s="92">
        <v>9.5</v>
      </c>
      <c r="R24" s="92" t="s">
        <v>25</v>
      </c>
      <c r="S24" s="4"/>
      <c r="T24" s="4"/>
      <c r="U24" s="4"/>
      <c r="V24" s="45">
        <v>6.5</v>
      </c>
      <c r="W24" s="44">
        <f t="shared" si="0"/>
        <v>7.8</v>
      </c>
      <c r="X24" s="43" t="s">
        <v>277</v>
      </c>
      <c r="Y24" s="42" t="s">
        <v>278</v>
      </c>
      <c r="Z24" s="41" t="s">
        <v>25</v>
      </c>
      <c r="AA24" s="40" t="s">
        <v>71</v>
      </c>
      <c r="AB24" s="22"/>
      <c r="AC24" s="39"/>
      <c r="AD24" s="38" t="str">
        <f t="shared" si="1"/>
        <v>Đạt</v>
      </c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</row>
    <row r="25" spans="2:45" ht="18.75" customHeight="1">
      <c r="B25" s="3">
        <v>14</v>
      </c>
      <c r="C25" s="46" t="s">
        <v>102</v>
      </c>
      <c r="D25" s="49" t="s">
        <v>103</v>
      </c>
      <c r="E25" s="48" t="s">
        <v>101</v>
      </c>
      <c r="F25" s="47"/>
      <c r="G25" s="46" t="s">
        <v>66</v>
      </c>
      <c r="H25" s="46" t="s">
        <v>67</v>
      </c>
      <c r="I25" s="46" t="s">
        <v>68</v>
      </c>
      <c r="J25" s="47">
        <v>43624</v>
      </c>
      <c r="K25" s="47" t="s">
        <v>70</v>
      </c>
      <c r="L25" s="47" t="s">
        <v>71</v>
      </c>
      <c r="M25" s="47" t="s">
        <v>69</v>
      </c>
      <c r="N25" s="88"/>
      <c r="O25" s="92">
        <v>10</v>
      </c>
      <c r="P25" s="92">
        <v>7.5</v>
      </c>
      <c r="Q25" s="92">
        <v>6</v>
      </c>
      <c r="R25" s="92" t="s">
        <v>25</v>
      </c>
      <c r="S25" s="4"/>
      <c r="T25" s="4"/>
      <c r="U25" s="4"/>
      <c r="V25" s="45">
        <v>0.5</v>
      </c>
      <c r="W25" s="44">
        <f t="shared" si="0"/>
        <v>3.3</v>
      </c>
      <c r="X25" s="43" t="s">
        <v>277</v>
      </c>
      <c r="Y25" s="42" t="s">
        <v>278</v>
      </c>
      <c r="Z25" s="41" t="s">
        <v>25</v>
      </c>
      <c r="AA25" s="40" t="s">
        <v>71</v>
      </c>
      <c r="AB25" s="22"/>
      <c r="AC25" s="39"/>
      <c r="AD25" s="38" t="str">
        <f t="shared" si="1"/>
        <v>Học lại</v>
      </c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</row>
    <row r="26" spans="2:45" ht="18.75" customHeight="1">
      <c r="B26" s="3">
        <v>15</v>
      </c>
      <c r="C26" s="46" t="s">
        <v>104</v>
      </c>
      <c r="D26" s="49" t="s">
        <v>105</v>
      </c>
      <c r="E26" s="48" t="s">
        <v>106</v>
      </c>
      <c r="F26" s="47"/>
      <c r="G26" s="46" t="s">
        <v>66</v>
      </c>
      <c r="H26" s="46" t="s">
        <v>67</v>
      </c>
      <c r="I26" s="46" t="s">
        <v>68</v>
      </c>
      <c r="J26" s="47">
        <v>43624</v>
      </c>
      <c r="K26" s="47" t="s">
        <v>70</v>
      </c>
      <c r="L26" s="47" t="s">
        <v>71</v>
      </c>
      <c r="M26" s="47" t="s">
        <v>69</v>
      </c>
      <c r="N26" s="88"/>
      <c r="O26" s="92">
        <v>9.5</v>
      </c>
      <c r="P26" s="92">
        <v>10</v>
      </c>
      <c r="Q26" s="92">
        <v>10</v>
      </c>
      <c r="R26" s="92" t="s">
        <v>25</v>
      </c>
      <c r="S26" s="4"/>
      <c r="T26" s="4"/>
      <c r="U26" s="4"/>
      <c r="V26" s="45">
        <v>6.5</v>
      </c>
      <c r="W26" s="44">
        <f t="shared" si="0"/>
        <v>7.9</v>
      </c>
      <c r="X26" s="43" t="s">
        <v>279</v>
      </c>
      <c r="Y26" s="42" t="s">
        <v>280</v>
      </c>
      <c r="Z26" s="41" t="s">
        <v>25</v>
      </c>
      <c r="AA26" s="40" t="s">
        <v>71</v>
      </c>
      <c r="AB26" s="22"/>
      <c r="AC26" s="39"/>
      <c r="AD26" s="38" t="str">
        <f t="shared" si="1"/>
        <v>Đạt</v>
      </c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</row>
    <row r="27" spans="2:45" ht="18.75" customHeight="1">
      <c r="B27" s="3">
        <v>16</v>
      </c>
      <c r="C27" s="46" t="s">
        <v>107</v>
      </c>
      <c r="D27" s="49" t="s">
        <v>108</v>
      </c>
      <c r="E27" s="48" t="s">
        <v>106</v>
      </c>
      <c r="F27" s="47"/>
      <c r="G27" s="46" t="s">
        <v>66</v>
      </c>
      <c r="H27" s="46" t="s">
        <v>67</v>
      </c>
      <c r="I27" s="46" t="s">
        <v>68</v>
      </c>
      <c r="J27" s="47">
        <v>43624</v>
      </c>
      <c r="K27" s="47" t="s">
        <v>70</v>
      </c>
      <c r="L27" s="47" t="s">
        <v>71</v>
      </c>
      <c r="M27" s="47" t="s">
        <v>69</v>
      </c>
      <c r="N27" s="88"/>
      <c r="O27" s="92">
        <v>10</v>
      </c>
      <c r="P27" s="92">
        <v>10</v>
      </c>
      <c r="Q27" s="92">
        <v>9.5</v>
      </c>
      <c r="R27" s="92" t="s">
        <v>25</v>
      </c>
      <c r="S27" s="4"/>
      <c r="T27" s="4"/>
      <c r="U27" s="4"/>
      <c r="V27" s="45">
        <v>5</v>
      </c>
      <c r="W27" s="44">
        <f t="shared" si="0"/>
        <v>6.9</v>
      </c>
      <c r="X27" s="43" t="s">
        <v>277</v>
      </c>
      <c r="Y27" s="42" t="s">
        <v>278</v>
      </c>
      <c r="Z27" s="41" t="s">
        <v>25</v>
      </c>
      <c r="AA27" s="40" t="s">
        <v>71</v>
      </c>
      <c r="AB27" s="22"/>
      <c r="AC27" s="39"/>
      <c r="AD27" s="38" t="str">
        <f t="shared" si="1"/>
        <v>Đạt</v>
      </c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</row>
    <row r="28" spans="2:45" ht="18.75" customHeight="1">
      <c r="B28" s="3">
        <v>17</v>
      </c>
      <c r="C28" s="46" t="s">
        <v>109</v>
      </c>
      <c r="D28" s="49" t="s">
        <v>110</v>
      </c>
      <c r="E28" s="48" t="s">
        <v>111</v>
      </c>
      <c r="F28" s="47"/>
      <c r="G28" s="46" t="s">
        <v>66</v>
      </c>
      <c r="H28" s="46" t="s">
        <v>67</v>
      </c>
      <c r="I28" s="46" t="s">
        <v>68</v>
      </c>
      <c r="J28" s="47">
        <v>43624</v>
      </c>
      <c r="K28" s="47" t="s">
        <v>70</v>
      </c>
      <c r="L28" s="47" t="s">
        <v>71</v>
      </c>
      <c r="M28" s="47" t="s">
        <v>69</v>
      </c>
      <c r="N28" s="88"/>
      <c r="O28" s="92">
        <v>10</v>
      </c>
      <c r="P28" s="92">
        <v>10</v>
      </c>
      <c r="Q28" s="92">
        <v>10</v>
      </c>
      <c r="R28" s="92" t="s">
        <v>25</v>
      </c>
      <c r="S28" s="4"/>
      <c r="T28" s="4"/>
      <c r="U28" s="4"/>
      <c r="V28" s="45">
        <v>10</v>
      </c>
      <c r="W28" s="44">
        <f t="shared" si="0"/>
        <v>10</v>
      </c>
      <c r="X28" s="43" t="s">
        <v>279</v>
      </c>
      <c r="Y28" s="42" t="s">
        <v>280</v>
      </c>
      <c r="Z28" s="41" t="s">
        <v>25</v>
      </c>
      <c r="AA28" s="40" t="s">
        <v>71</v>
      </c>
      <c r="AB28" s="22"/>
      <c r="AC28" s="39"/>
      <c r="AD28" s="38" t="str">
        <f t="shared" si="1"/>
        <v>Đạt</v>
      </c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</row>
    <row r="29" spans="2:45" ht="18.75" customHeight="1">
      <c r="B29" s="3">
        <v>18</v>
      </c>
      <c r="C29" s="46" t="s">
        <v>112</v>
      </c>
      <c r="D29" s="49" t="s">
        <v>113</v>
      </c>
      <c r="E29" s="48" t="s">
        <v>111</v>
      </c>
      <c r="F29" s="47"/>
      <c r="G29" s="46" t="s">
        <v>66</v>
      </c>
      <c r="H29" s="46" t="s">
        <v>67</v>
      </c>
      <c r="I29" s="46" t="s">
        <v>68</v>
      </c>
      <c r="J29" s="47">
        <v>43624</v>
      </c>
      <c r="K29" s="47" t="s">
        <v>70</v>
      </c>
      <c r="L29" s="47" t="s">
        <v>71</v>
      </c>
      <c r="M29" s="47" t="s">
        <v>69</v>
      </c>
      <c r="N29" s="88"/>
      <c r="O29" s="92">
        <v>7.5</v>
      </c>
      <c r="P29" s="92">
        <v>7</v>
      </c>
      <c r="Q29" s="92">
        <v>7</v>
      </c>
      <c r="R29" s="92" t="s">
        <v>25</v>
      </c>
      <c r="S29" s="4"/>
      <c r="T29" s="4"/>
      <c r="U29" s="4"/>
      <c r="V29" s="45">
        <v>3.5</v>
      </c>
      <c r="W29" s="44">
        <f t="shared" si="0"/>
        <v>5</v>
      </c>
      <c r="X29" s="43" t="s">
        <v>277</v>
      </c>
      <c r="Y29" s="42" t="s">
        <v>278</v>
      </c>
      <c r="Z29" s="41" t="s">
        <v>25</v>
      </c>
      <c r="AA29" s="40" t="s">
        <v>71</v>
      </c>
      <c r="AB29" s="22"/>
      <c r="AC29" s="39"/>
      <c r="AD29" s="38" t="str">
        <f t="shared" si="1"/>
        <v>Đạt</v>
      </c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</row>
    <row r="30" spans="2:45" ht="18.75" customHeight="1">
      <c r="B30" s="3">
        <v>21</v>
      </c>
      <c r="C30" s="46" t="s">
        <v>114</v>
      </c>
      <c r="D30" s="49" t="s">
        <v>115</v>
      </c>
      <c r="E30" s="48" t="s">
        <v>116</v>
      </c>
      <c r="F30" s="47"/>
      <c r="G30" s="46" t="s">
        <v>66</v>
      </c>
      <c r="H30" s="46" t="s">
        <v>67</v>
      </c>
      <c r="I30" s="46" t="s">
        <v>68</v>
      </c>
      <c r="J30" s="47">
        <v>43624</v>
      </c>
      <c r="K30" s="47" t="s">
        <v>70</v>
      </c>
      <c r="L30" s="47" t="s">
        <v>71</v>
      </c>
      <c r="M30" s="47" t="s">
        <v>69</v>
      </c>
      <c r="N30" s="88"/>
      <c r="O30" s="92">
        <v>7</v>
      </c>
      <c r="P30" s="92">
        <v>8</v>
      </c>
      <c r="Q30" s="92">
        <v>9.5</v>
      </c>
      <c r="R30" s="92" t="s">
        <v>25</v>
      </c>
      <c r="S30" s="4"/>
      <c r="T30" s="4"/>
      <c r="U30" s="4"/>
      <c r="V30" s="45">
        <v>1.5</v>
      </c>
      <c r="W30" s="44">
        <f t="shared" si="0"/>
        <v>4.3</v>
      </c>
      <c r="X30" s="43" t="s">
        <v>277</v>
      </c>
      <c r="Y30" s="42" t="s">
        <v>278</v>
      </c>
      <c r="Z30" s="41" t="s">
        <v>25</v>
      </c>
      <c r="AA30" s="40" t="s">
        <v>71</v>
      </c>
      <c r="AB30" s="22"/>
      <c r="AC30" s="39"/>
      <c r="AD30" s="38" t="str">
        <f t="shared" si="1"/>
        <v>Đạt</v>
      </c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</row>
    <row r="31" spans="2:45" ht="18.75" customHeight="1">
      <c r="B31" s="3">
        <v>19</v>
      </c>
      <c r="C31" s="46" t="s">
        <v>117</v>
      </c>
      <c r="D31" s="49" t="s">
        <v>118</v>
      </c>
      <c r="E31" s="48" t="s">
        <v>119</v>
      </c>
      <c r="F31" s="47"/>
      <c r="G31" s="46" t="s">
        <v>66</v>
      </c>
      <c r="H31" s="46" t="s">
        <v>67</v>
      </c>
      <c r="I31" s="46" t="s">
        <v>68</v>
      </c>
      <c r="J31" s="47">
        <v>43624</v>
      </c>
      <c r="K31" s="47" t="s">
        <v>70</v>
      </c>
      <c r="L31" s="47" t="s">
        <v>71</v>
      </c>
      <c r="M31" s="47" t="s">
        <v>69</v>
      </c>
      <c r="N31" s="88"/>
      <c r="O31" s="92">
        <v>10</v>
      </c>
      <c r="P31" s="92">
        <v>8.5</v>
      </c>
      <c r="Q31" s="92">
        <v>10</v>
      </c>
      <c r="R31" s="92" t="s">
        <v>25</v>
      </c>
      <c r="S31" s="4"/>
      <c r="T31" s="4"/>
      <c r="U31" s="4"/>
      <c r="V31" s="45">
        <v>5</v>
      </c>
      <c r="W31" s="44">
        <f t="shared" si="0"/>
        <v>6.9</v>
      </c>
      <c r="X31" s="43" t="s">
        <v>277</v>
      </c>
      <c r="Y31" s="42" t="s">
        <v>278</v>
      </c>
      <c r="Z31" s="41" t="s">
        <v>25</v>
      </c>
      <c r="AA31" s="40" t="s">
        <v>71</v>
      </c>
      <c r="AB31" s="22"/>
      <c r="AC31" s="39"/>
      <c r="AD31" s="38" t="str">
        <f t="shared" si="1"/>
        <v>Đạt</v>
      </c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</row>
    <row r="32" spans="2:45" ht="18.75" customHeight="1">
      <c r="B32" s="3">
        <v>20</v>
      </c>
      <c r="C32" s="46" t="s">
        <v>120</v>
      </c>
      <c r="D32" s="49" t="s">
        <v>121</v>
      </c>
      <c r="E32" s="48" t="s">
        <v>122</v>
      </c>
      <c r="F32" s="47"/>
      <c r="G32" s="46" t="s">
        <v>66</v>
      </c>
      <c r="H32" s="46" t="s">
        <v>67</v>
      </c>
      <c r="I32" s="46" t="s">
        <v>68</v>
      </c>
      <c r="J32" s="47">
        <v>43624</v>
      </c>
      <c r="K32" s="47" t="s">
        <v>70</v>
      </c>
      <c r="L32" s="47" t="s">
        <v>71</v>
      </c>
      <c r="M32" s="47" t="s">
        <v>69</v>
      </c>
      <c r="N32" s="88"/>
      <c r="O32" s="92">
        <v>10</v>
      </c>
      <c r="P32" s="92">
        <v>9.5</v>
      </c>
      <c r="Q32" s="92">
        <v>9.5</v>
      </c>
      <c r="R32" s="92" t="s">
        <v>25</v>
      </c>
      <c r="S32" s="4"/>
      <c r="T32" s="4"/>
      <c r="U32" s="4"/>
      <c r="V32" s="45">
        <v>7.5</v>
      </c>
      <c r="W32" s="44">
        <f t="shared" si="0"/>
        <v>8.4</v>
      </c>
      <c r="X32" s="43" t="s">
        <v>277</v>
      </c>
      <c r="Y32" s="42" t="s">
        <v>278</v>
      </c>
      <c r="Z32" s="41" t="s">
        <v>25</v>
      </c>
      <c r="AA32" s="40" t="s">
        <v>71</v>
      </c>
      <c r="AB32" s="22"/>
      <c r="AC32" s="39"/>
      <c r="AD32" s="38" t="str">
        <f t="shared" si="1"/>
        <v>Đạt</v>
      </c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</row>
    <row r="33" spans="2:45" ht="18.75" customHeight="1">
      <c r="B33" s="3">
        <v>22</v>
      </c>
      <c r="C33" s="46" t="s">
        <v>123</v>
      </c>
      <c r="D33" s="49" t="s">
        <v>96</v>
      </c>
      <c r="E33" s="48" t="s">
        <v>124</v>
      </c>
      <c r="F33" s="47"/>
      <c r="G33" s="46" t="s">
        <v>66</v>
      </c>
      <c r="H33" s="46" t="s">
        <v>67</v>
      </c>
      <c r="I33" s="46" t="s">
        <v>68</v>
      </c>
      <c r="J33" s="47">
        <v>43624</v>
      </c>
      <c r="K33" s="47" t="s">
        <v>70</v>
      </c>
      <c r="L33" s="47" t="s">
        <v>71</v>
      </c>
      <c r="M33" s="47" t="s">
        <v>69</v>
      </c>
      <c r="N33" s="88"/>
      <c r="O33" s="92">
        <v>10</v>
      </c>
      <c r="P33" s="92">
        <v>10</v>
      </c>
      <c r="Q33" s="92">
        <v>10</v>
      </c>
      <c r="R33" s="92" t="s">
        <v>25</v>
      </c>
      <c r="S33" s="4"/>
      <c r="T33" s="4"/>
      <c r="U33" s="4"/>
      <c r="V33" s="45">
        <v>8.5</v>
      </c>
      <c r="W33" s="44">
        <f t="shared" si="0"/>
        <v>9.1</v>
      </c>
      <c r="X33" s="43" t="s">
        <v>279</v>
      </c>
      <c r="Y33" s="42" t="s">
        <v>280</v>
      </c>
      <c r="Z33" s="41" t="s">
        <v>25</v>
      </c>
      <c r="AA33" s="40" t="s">
        <v>71</v>
      </c>
      <c r="AB33" s="22"/>
      <c r="AC33" s="39"/>
      <c r="AD33" s="38" t="str">
        <f t="shared" si="1"/>
        <v>Đạt</v>
      </c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</row>
    <row r="34" spans="2:45" ht="18.75" customHeight="1">
      <c r="B34" s="3">
        <v>24</v>
      </c>
      <c r="C34" s="46" t="s">
        <v>125</v>
      </c>
      <c r="D34" s="49" t="s">
        <v>126</v>
      </c>
      <c r="E34" s="48" t="s">
        <v>127</v>
      </c>
      <c r="F34" s="47"/>
      <c r="G34" s="46" t="s">
        <v>66</v>
      </c>
      <c r="H34" s="46" t="s">
        <v>67</v>
      </c>
      <c r="I34" s="46" t="s">
        <v>68</v>
      </c>
      <c r="J34" s="47">
        <v>43624</v>
      </c>
      <c r="K34" s="47" t="s">
        <v>70</v>
      </c>
      <c r="L34" s="47" t="s">
        <v>71</v>
      </c>
      <c r="M34" s="47" t="s">
        <v>69</v>
      </c>
      <c r="N34" s="88"/>
      <c r="O34" s="92">
        <v>10</v>
      </c>
      <c r="P34" s="92">
        <v>10</v>
      </c>
      <c r="Q34" s="92">
        <v>10</v>
      </c>
      <c r="R34" s="92" t="s">
        <v>25</v>
      </c>
      <c r="S34" s="4"/>
      <c r="T34" s="4"/>
      <c r="U34" s="4"/>
      <c r="V34" s="45">
        <v>6.5</v>
      </c>
      <c r="W34" s="44">
        <f t="shared" si="0"/>
        <v>7.9</v>
      </c>
      <c r="X34" s="43" t="s">
        <v>279</v>
      </c>
      <c r="Y34" s="42" t="s">
        <v>280</v>
      </c>
      <c r="Z34" s="41" t="s">
        <v>25</v>
      </c>
      <c r="AA34" s="40" t="s">
        <v>71</v>
      </c>
      <c r="AB34" s="22"/>
      <c r="AC34" s="39"/>
      <c r="AD34" s="38" t="str">
        <f t="shared" si="1"/>
        <v>Đạt</v>
      </c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</row>
    <row r="35" spans="2:45" ht="18.75" customHeight="1">
      <c r="B35" s="3">
        <v>23</v>
      </c>
      <c r="C35" s="46" t="s">
        <v>128</v>
      </c>
      <c r="D35" s="49" t="s">
        <v>129</v>
      </c>
      <c r="E35" s="48" t="s">
        <v>127</v>
      </c>
      <c r="F35" s="47"/>
      <c r="G35" s="46" t="s">
        <v>66</v>
      </c>
      <c r="H35" s="46" t="s">
        <v>67</v>
      </c>
      <c r="I35" s="46" t="s">
        <v>68</v>
      </c>
      <c r="J35" s="47">
        <v>43624</v>
      </c>
      <c r="K35" s="47" t="s">
        <v>70</v>
      </c>
      <c r="L35" s="47" t="s">
        <v>71</v>
      </c>
      <c r="M35" s="47" t="s">
        <v>69</v>
      </c>
      <c r="N35" s="88"/>
      <c r="O35" s="92">
        <v>10</v>
      </c>
      <c r="P35" s="92">
        <v>6</v>
      </c>
      <c r="Q35" s="92">
        <v>8</v>
      </c>
      <c r="R35" s="92" t="s">
        <v>25</v>
      </c>
      <c r="S35" s="4"/>
      <c r="T35" s="4"/>
      <c r="U35" s="4"/>
      <c r="V35" s="45">
        <v>5</v>
      </c>
      <c r="W35" s="44">
        <f t="shared" si="0"/>
        <v>6.2</v>
      </c>
      <c r="X35" s="43" t="s">
        <v>277</v>
      </c>
      <c r="Y35" s="42" t="s">
        <v>278</v>
      </c>
      <c r="Z35" s="41" t="s">
        <v>25</v>
      </c>
      <c r="AA35" s="40" t="s">
        <v>71</v>
      </c>
      <c r="AB35" s="22"/>
      <c r="AC35" s="39"/>
      <c r="AD35" s="38" t="str">
        <f t="shared" si="1"/>
        <v>Đạt</v>
      </c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</row>
    <row r="36" spans="2:45" ht="18.75" customHeight="1">
      <c r="B36" s="3">
        <v>25</v>
      </c>
      <c r="C36" s="46" t="s">
        <v>130</v>
      </c>
      <c r="D36" s="49" t="s">
        <v>131</v>
      </c>
      <c r="E36" s="48" t="s">
        <v>132</v>
      </c>
      <c r="F36" s="47"/>
      <c r="G36" s="46" t="s">
        <v>66</v>
      </c>
      <c r="H36" s="46" t="s">
        <v>67</v>
      </c>
      <c r="I36" s="46" t="s">
        <v>68</v>
      </c>
      <c r="J36" s="47">
        <v>43624</v>
      </c>
      <c r="K36" s="47" t="s">
        <v>70</v>
      </c>
      <c r="L36" s="47" t="s">
        <v>71</v>
      </c>
      <c r="M36" s="47" t="s">
        <v>69</v>
      </c>
      <c r="N36" s="88"/>
      <c r="O36" s="92">
        <v>8.5</v>
      </c>
      <c r="P36" s="92">
        <v>7</v>
      </c>
      <c r="Q36" s="92">
        <v>9</v>
      </c>
      <c r="R36" s="92" t="s">
        <v>25</v>
      </c>
      <c r="S36" s="4"/>
      <c r="T36" s="4"/>
      <c r="U36" s="4"/>
      <c r="V36" s="45">
        <v>4</v>
      </c>
      <c r="W36" s="44">
        <f t="shared" si="0"/>
        <v>5.8</v>
      </c>
      <c r="X36" s="43" t="s">
        <v>277</v>
      </c>
      <c r="Y36" s="42" t="s">
        <v>278</v>
      </c>
      <c r="Z36" s="41" t="s">
        <v>25</v>
      </c>
      <c r="AA36" s="40" t="s">
        <v>71</v>
      </c>
      <c r="AB36" s="22"/>
      <c r="AC36" s="39"/>
      <c r="AD36" s="38" t="str">
        <f t="shared" si="1"/>
        <v>Đạt</v>
      </c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</row>
    <row r="37" spans="2:45" ht="18.75" customHeight="1">
      <c r="B37" s="3">
        <v>26</v>
      </c>
      <c r="C37" s="46" t="s">
        <v>136</v>
      </c>
      <c r="D37" s="49" t="s">
        <v>96</v>
      </c>
      <c r="E37" s="48" t="s">
        <v>135</v>
      </c>
      <c r="F37" s="47"/>
      <c r="G37" s="46" t="s">
        <v>66</v>
      </c>
      <c r="H37" s="46" t="s">
        <v>67</v>
      </c>
      <c r="I37" s="46" t="s">
        <v>68</v>
      </c>
      <c r="J37" s="47">
        <v>43624</v>
      </c>
      <c r="K37" s="47" t="s">
        <v>70</v>
      </c>
      <c r="L37" s="47" t="s">
        <v>71</v>
      </c>
      <c r="M37" s="47" t="s">
        <v>69</v>
      </c>
      <c r="N37" s="88"/>
      <c r="O37" s="92">
        <v>8</v>
      </c>
      <c r="P37" s="92">
        <v>8.5</v>
      </c>
      <c r="Q37" s="92">
        <v>9.5</v>
      </c>
      <c r="R37" s="92" t="s">
        <v>25</v>
      </c>
      <c r="S37" s="4"/>
      <c r="T37" s="4"/>
      <c r="U37" s="4"/>
      <c r="V37" s="45">
        <v>6.5</v>
      </c>
      <c r="W37" s="44">
        <f t="shared" si="0"/>
        <v>7.5</v>
      </c>
      <c r="X37" s="43" t="s">
        <v>277</v>
      </c>
      <c r="Y37" s="42" t="s">
        <v>278</v>
      </c>
      <c r="Z37" s="41" t="s">
        <v>25</v>
      </c>
      <c r="AA37" s="40" t="s">
        <v>71</v>
      </c>
      <c r="AB37" s="22"/>
      <c r="AC37" s="39"/>
      <c r="AD37" s="38" t="str">
        <f t="shared" si="1"/>
        <v>Đạt</v>
      </c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</row>
    <row r="38" spans="2:45" ht="18.75" customHeight="1">
      <c r="B38" s="3">
        <v>27</v>
      </c>
      <c r="C38" s="46" t="s">
        <v>133</v>
      </c>
      <c r="D38" s="49" t="s">
        <v>134</v>
      </c>
      <c r="E38" s="48" t="s">
        <v>135</v>
      </c>
      <c r="F38" s="47"/>
      <c r="G38" s="46" t="s">
        <v>66</v>
      </c>
      <c r="H38" s="46" t="s">
        <v>67</v>
      </c>
      <c r="I38" s="46" t="s">
        <v>68</v>
      </c>
      <c r="J38" s="47">
        <v>43624</v>
      </c>
      <c r="K38" s="47" t="s">
        <v>70</v>
      </c>
      <c r="L38" s="47" t="s">
        <v>71</v>
      </c>
      <c r="M38" s="47" t="s">
        <v>69</v>
      </c>
      <c r="N38" s="88"/>
      <c r="O38" s="92">
        <v>0</v>
      </c>
      <c r="P38" s="92">
        <v>0</v>
      </c>
      <c r="Q38" s="92">
        <v>0</v>
      </c>
      <c r="R38" s="92" t="s">
        <v>25</v>
      </c>
      <c r="S38" s="4"/>
      <c r="T38" s="4"/>
      <c r="U38" s="4"/>
      <c r="V38" s="101" t="s">
        <v>286</v>
      </c>
      <c r="W38" s="44">
        <f t="shared" si="0"/>
        <v>0</v>
      </c>
      <c r="X38" s="43" t="s">
        <v>277</v>
      </c>
      <c r="Y38" s="42" t="s">
        <v>278</v>
      </c>
      <c r="Z38" s="41" t="s">
        <v>281</v>
      </c>
      <c r="AA38" s="40" t="s">
        <v>71</v>
      </c>
      <c r="AB38" s="22"/>
      <c r="AC38" s="39"/>
      <c r="AD38" s="38" t="str">
        <f t="shared" si="1"/>
        <v>Học lại</v>
      </c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</row>
    <row r="39" spans="2:45" ht="18.75" customHeight="1">
      <c r="B39" s="3">
        <v>29</v>
      </c>
      <c r="C39" s="46" t="s">
        <v>137</v>
      </c>
      <c r="D39" s="49" t="s">
        <v>138</v>
      </c>
      <c r="E39" s="48" t="s">
        <v>139</v>
      </c>
      <c r="F39" s="47"/>
      <c r="G39" s="46" t="s">
        <v>66</v>
      </c>
      <c r="H39" s="46" t="s">
        <v>67</v>
      </c>
      <c r="I39" s="46" t="s">
        <v>68</v>
      </c>
      <c r="J39" s="47">
        <v>43624</v>
      </c>
      <c r="K39" s="47" t="s">
        <v>70</v>
      </c>
      <c r="L39" s="47" t="s">
        <v>71</v>
      </c>
      <c r="M39" s="47" t="s">
        <v>69</v>
      </c>
      <c r="N39" s="88"/>
      <c r="O39" s="92">
        <v>10</v>
      </c>
      <c r="P39" s="92">
        <v>10</v>
      </c>
      <c r="Q39" s="92">
        <v>10</v>
      </c>
      <c r="R39" s="92" t="s">
        <v>25</v>
      </c>
      <c r="S39" s="4"/>
      <c r="T39" s="4"/>
      <c r="U39" s="4"/>
      <c r="V39" s="45">
        <v>8</v>
      </c>
      <c r="W39" s="44">
        <f t="shared" si="0"/>
        <v>8.8000000000000007</v>
      </c>
      <c r="X39" s="43" t="s">
        <v>279</v>
      </c>
      <c r="Y39" s="42" t="s">
        <v>280</v>
      </c>
      <c r="Z39" s="41" t="s">
        <v>25</v>
      </c>
      <c r="AA39" s="40" t="s">
        <v>71</v>
      </c>
      <c r="AB39" s="22"/>
      <c r="AC39" s="39"/>
      <c r="AD39" s="38" t="str">
        <f t="shared" si="1"/>
        <v>Đạt</v>
      </c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</row>
    <row r="40" spans="2:45" ht="18.75" customHeight="1">
      <c r="B40" s="3">
        <v>28</v>
      </c>
      <c r="C40" s="46" t="s">
        <v>140</v>
      </c>
      <c r="D40" s="49" t="s">
        <v>141</v>
      </c>
      <c r="E40" s="48" t="s">
        <v>139</v>
      </c>
      <c r="F40" s="47"/>
      <c r="G40" s="46" t="s">
        <v>66</v>
      </c>
      <c r="H40" s="46" t="s">
        <v>67</v>
      </c>
      <c r="I40" s="46" t="s">
        <v>68</v>
      </c>
      <c r="J40" s="47">
        <v>43624</v>
      </c>
      <c r="K40" s="47" t="s">
        <v>70</v>
      </c>
      <c r="L40" s="47" t="s">
        <v>71</v>
      </c>
      <c r="M40" s="47" t="s">
        <v>69</v>
      </c>
      <c r="N40" s="88"/>
      <c r="O40" s="92">
        <v>9.5</v>
      </c>
      <c r="P40" s="92">
        <v>10</v>
      </c>
      <c r="Q40" s="92">
        <v>10</v>
      </c>
      <c r="R40" s="92" t="s">
        <v>25</v>
      </c>
      <c r="S40" s="4"/>
      <c r="T40" s="4"/>
      <c r="U40" s="4"/>
      <c r="V40" s="45">
        <v>8.5</v>
      </c>
      <c r="W40" s="44">
        <f t="shared" si="0"/>
        <v>9.1</v>
      </c>
      <c r="X40" s="43" t="s">
        <v>279</v>
      </c>
      <c r="Y40" s="42" t="s">
        <v>280</v>
      </c>
      <c r="Z40" s="41" t="s">
        <v>25</v>
      </c>
      <c r="AA40" s="40" t="s">
        <v>71</v>
      </c>
      <c r="AB40" s="22"/>
      <c r="AC40" s="39"/>
      <c r="AD40" s="38" t="str">
        <f t="shared" si="1"/>
        <v>Đạt</v>
      </c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</row>
    <row r="41" spans="2:45" ht="18.75" customHeight="1">
      <c r="B41" s="3">
        <v>30</v>
      </c>
      <c r="C41" s="46" t="s">
        <v>142</v>
      </c>
      <c r="D41" s="49" t="s">
        <v>143</v>
      </c>
      <c r="E41" s="48" t="s">
        <v>144</v>
      </c>
      <c r="F41" s="47"/>
      <c r="G41" s="46" t="s">
        <v>66</v>
      </c>
      <c r="H41" s="46" t="s">
        <v>67</v>
      </c>
      <c r="I41" s="46" t="s">
        <v>68</v>
      </c>
      <c r="J41" s="47">
        <v>43624</v>
      </c>
      <c r="K41" s="47" t="s">
        <v>70</v>
      </c>
      <c r="L41" s="47" t="s">
        <v>71</v>
      </c>
      <c r="M41" s="47" t="s">
        <v>69</v>
      </c>
      <c r="N41" s="88"/>
      <c r="O41" s="92">
        <v>9.5</v>
      </c>
      <c r="P41" s="92">
        <v>9</v>
      </c>
      <c r="Q41" s="92">
        <v>10</v>
      </c>
      <c r="R41" s="92" t="s">
        <v>25</v>
      </c>
      <c r="S41" s="4"/>
      <c r="T41" s="4"/>
      <c r="U41" s="4"/>
      <c r="V41" s="45">
        <v>8</v>
      </c>
      <c r="W41" s="44">
        <f t="shared" si="0"/>
        <v>8.6999999999999993</v>
      </c>
      <c r="X41" s="43" t="s">
        <v>277</v>
      </c>
      <c r="Y41" s="42" t="s">
        <v>278</v>
      </c>
      <c r="Z41" s="41" t="s">
        <v>25</v>
      </c>
      <c r="AA41" s="40" t="s">
        <v>71</v>
      </c>
      <c r="AB41" s="22"/>
      <c r="AC41" s="39"/>
      <c r="AD41" s="38" t="str">
        <f t="shared" si="1"/>
        <v>Đạt</v>
      </c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</row>
    <row r="42" spans="2:45" ht="18.75" customHeight="1">
      <c r="B42" s="3">
        <v>32</v>
      </c>
      <c r="C42" s="46" t="s">
        <v>150</v>
      </c>
      <c r="D42" s="49" t="s">
        <v>151</v>
      </c>
      <c r="E42" s="48" t="s">
        <v>147</v>
      </c>
      <c r="F42" s="47"/>
      <c r="G42" s="46" t="s">
        <v>66</v>
      </c>
      <c r="H42" s="46" t="s">
        <v>67</v>
      </c>
      <c r="I42" s="46" t="s">
        <v>68</v>
      </c>
      <c r="J42" s="47">
        <v>43624</v>
      </c>
      <c r="K42" s="47" t="s">
        <v>70</v>
      </c>
      <c r="L42" s="47" t="s">
        <v>71</v>
      </c>
      <c r="M42" s="47" t="s">
        <v>69</v>
      </c>
      <c r="N42" s="88"/>
      <c r="O42" s="92">
        <v>7</v>
      </c>
      <c r="P42" s="92">
        <v>7.5</v>
      </c>
      <c r="Q42" s="92">
        <v>10</v>
      </c>
      <c r="R42" s="92" t="s">
        <v>25</v>
      </c>
      <c r="S42" s="4"/>
      <c r="T42" s="4"/>
      <c r="U42" s="4"/>
      <c r="V42" s="45">
        <v>6.5</v>
      </c>
      <c r="W42" s="44">
        <f t="shared" si="0"/>
        <v>7.4</v>
      </c>
      <c r="X42" s="43" t="s">
        <v>277</v>
      </c>
      <c r="Y42" s="42" t="s">
        <v>278</v>
      </c>
      <c r="Z42" s="41" t="s">
        <v>25</v>
      </c>
      <c r="AA42" s="40" t="s">
        <v>71</v>
      </c>
      <c r="AB42" s="22"/>
      <c r="AC42" s="39"/>
      <c r="AD42" s="38" t="str">
        <f t="shared" si="1"/>
        <v>Đạt</v>
      </c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</row>
    <row r="43" spans="2:45" ht="18.75" customHeight="1">
      <c r="B43" s="3">
        <v>33</v>
      </c>
      <c r="C43" s="46" t="s">
        <v>148</v>
      </c>
      <c r="D43" s="49" t="s">
        <v>149</v>
      </c>
      <c r="E43" s="48" t="s">
        <v>147</v>
      </c>
      <c r="F43" s="47"/>
      <c r="G43" s="46" t="s">
        <v>66</v>
      </c>
      <c r="H43" s="46" t="s">
        <v>67</v>
      </c>
      <c r="I43" s="46" t="s">
        <v>68</v>
      </c>
      <c r="J43" s="47">
        <v>43624</v>
      </c>
      <c r="K43" s="47" t="s">
        <v>70</v>
      </c>
      <c r="L43" s="47" t="s">
        <v>71</v>
      </c>
      <c r="M43" s="47" t="s">
        <v>69</v>
      </c>
      <c r="N43" s="88"/>
      <c r="O43" s="92">
        <v>7.5</v>
      </c>
      <c r="P43" s="92">
        <v>6.5</v>
      </c>
      <c r="Q43" s="92">
        <v>7.5</v>
      </c>
      <c r="R43" s="92" t="s">
        <v>25</v>
      </c>
      <c r="S43" s="4"/>
      <c r="T43" s="4"/>
      <c r="U43" s="4"/>
      <c r="V43" s="45">
        <v>2</v>
      </c>
      <c r="W43" s="44">
        <f t="shared" si="0"/>
        <v>4.0999999999999996</v>
      </c>
      <c r="X43" s="43" t="s">
        <v>277</v>
      </c>
      <c r="Y43" s="42" t="s">
        <v>278</v>
      </c>
      <c r="Z43" s="41" t="s">
        <v>25</v>
      </c>
      <c r="AA43" s="40" t="s">
        <v>71</v>
      </c>
      <c r="AB43" s="22"/>
      <c r="AC43" s="39"/>
      <c r="AD43" s="38" t="str">
        <f t="shared" si="1"/>
        <v>Đạt</v>
      </c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</row>
    <row r="44" spans="2:45" ht="18.75" customHeight="1">
      <c r="B44" s="3">
        <v>31</v>
      </c>
      <c r="C44" s="46" t="s">
        <v>145</v>
      </c>
      <c r="D44" s="49" t="s">
        <v>146</v>
      </c>
      <c r="E44" s="48" t="s">
        <v>147</v>
      </c>
      <c r="F44" s="47"/>
      <c r="G44" s="46" t="s">
        <v>66</v>
      </c>
      <c r="H44" s="46" t="s">
        <v>67</v>
      </c>
      <c r="I44" s="46" t="s">
        <v>68</v>
      </c>
      <c r="J44" s="47">
        <v>43624</v>
      </c>
      <c r="K44" s="47" t="s">
        <v>70</v>
      </c>
      <c r="L44" s="47" t="s">
        <v>71</v>
      </c>
      <c r="M44" s="47" t="s">
        <v>69</v>
      </c>
      <c r="N44" s="88"/>
      <c r="O44" s="92">
        <v>10</v>
      </c>
      <c r="P44" s="92">
        <v>8.5</v>
      </c>
      <c r="Q44" s="92">
        <v>9.5</v>
      </c>
      <c r="R44" s="92" t="s">
        <v>25</v>
      </c>
      <c r="S44" s="4"/>
      <c r="T44" s="4"/>
      <c r="U44" s="4"/>
      <c r="V44" s="45">
        <v>4.5</v>
      </c>
      <c r="W44" s="44">
        <f t="shared" si="0"/>
        <v>6.5</v>
      </c>
      <c r="X44" s="43" t="s">
        <v>277</v>
      </c>
      <c r="Y44" s="42" t="s">
        <v>278</v>
      </c>
      <c r="Z44" s="41" t="s">
        <v>25</v>
      </c>
      <c r="AA44" s="40" t="s">
        <v>71</v>
      </c>
      <c r="AB44" s="22"/>
      <c r="AC44" s="39"/>
      <c r="AD44" s="38" t="str">
        <f t="shared" si="1"/>
        <v>Đạt</v>
      </c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</row>
    <row r="45" spans="2:45" ht="18.75" customHeight="1">
      <c r="B45" s="3">
        <v>37</v>
      </c>
      <c r="C45" s="46" t="s">
        <v>161</v>
      </c>
      <c r="D45" s="49" t="s">
        <v>162</v>
      </c>
      <c r="E45" s="48" t="s">
        <v>163</v>
      </c>
      <c r="F45" s="47"/>
      <c r="G45" s="46" t="s">
        <v>66</v>
      </c>
      <c r="H45" s="46" t="s">
        <v>67</v>
      </c>
      <c r="I45" s="46" t="s">
        <v>68</v>
      </c>
      <c r="J45" s="47">
        <v>43624</v>
      </c>
      <c r="K45" s="47" t="s">
        <v>70</v>
      </c>
      <c r="L45" s="47" t="s">
        <v>71</v>
      </c>
      <c r="M45" s="47" t="s">
        <v>69</v>
      </c>
      <c r="N45" s="88"/>
      <c r="O45" s="92">
        <v>10</v>
      </c>
      <c r="P45" s="92">
        <v>10</v>
      </c>
      <c r="Q45" s="92">
        <v>10</v>
      </c>
      <c r="R45" s="92" t="s">
        <v>25</v>
      </c>
      <c r="S45" s="4"/>
      <c r="T45" s="4"/>
      <c r="U45" s="4"/>
      <c r="V45" s="45">
        <v>9</v>
      </c>
      <c r="W45" s="44">
        <f t="shared" si="0"/>
        <v>9.4</v>
      </c>
      <c r="X45" s="43" t="s">
        <v>279</v>
      </c>
      <c r="Y45" s="42" t="s">
        <v>280</v>
      </c>
      <c r="Z45" s="41" t="s">
        <v>25</v>
      </c>
      <c r="AA45" s="40" t="s">
        <v>71</v>
      </c>
      <c r="AB45" s="22"/>
      <c r="AC45" s="39"/>
      <c r="AD45" s="38" t="str">
        <f t="shared" si="1"/>
        <v>Đạt</v>
      </c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</row>
    <row r="46" spans="2:45" ht="18.75" customHeight="1">
      <c r="B46" s="3">
        <v>38</v>
      </c>
      <c r="C46" s="46" t="s">
        <v>164</v>
      </c>
      <c r="D46" s="49" t="s">
        <v>165</v>
      </c>
      <c r="E46" s="48" t="s">
        <v>166</v>
      </c>
      <c r="F46" s="47"/>
      <c r="G46" s="46" t="s">
        <v>66</v>
      </c>
      <c r="H46" s="46" t="s">
        <v>67</v>
      </c>
      <c r="I46" s="46" t="s">
        <v>68</v>
      </c>
      <c r="J46" s="47">
        <v>43624</v>
      </c>
      <c r="K46" s="47" t="s">
        <v>70</v>
      </c>
      <c r="L46" s="47" t="s">
        <v>71</v>
      </c>
      <c r="M46" s="47" t="s">
        <v>69</v>
      </c>
      <c r="N46" s="88"/>
      <c r="O46" s="92">
        <v>8.5</v>
      </c>
      <c r="P46" s="92">
        <v>5.5</v>
      </c>
      <c r="Q46" s="92">
        <v>9</v>
      </c>
      <c r="R46" s="92" t="s">
        <v>25</v>
      </c>
      <c r="S46" s="4"/>
      <c r="T46" s="4"/>
      <c r="U46" s="4"/>
      <c r="V46" s="45">
        <v>7</v>
      </c>
      <c r="W46" s="44">
        <f t="shared" si="0"/>
        <v>7.4</v>
      </c>
      <c r="X46" s="43" t="s">
        <v>277</v>
      </c>
      <c r="Y46" s="42" t="s">
        <v>278</v>
      </c>
      <c r="Z46" s="41" t="s">
        <v>25</v>
      </c>
      <c r="AA46" s="40" t="s">
        <v>71</v>
      </c>
      <c r="AB46" s="22"/>
      <c r="AC46" s="39"/>
      <c r="AD46" s="38" t="str">
        <f t="shared" si="1"/>
        <v>Đạt</v>
      </c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</row>
    <row r="47" spans="2:45" ht="18.75" customHeight="1">
      <c r="B47" s="3">
        <v>40</v>
      </c>
      <c r="C47" s="46" t="s">
        <v>170</v>
      </c>
      <c r="D47" s="49" t="s">
        <v>171</v>
      </c>
      <c r="E47" s="48" t="s">
        <v>172</v>
      </c>
      <c r="F47" s="47"/>
      <c r="G47" s="46" t="s">
        <v>66</v>
      </c>
      <c r="H47" s="46" t="s">
        <v>67</v>
      </c>
      <c r="I47" s="46" t="s">
        <v>68</v>
      </c>
      <c r="J47" s="47">
        <v>43624</v>
      </c>
      <c r="K47" s="47" t="s">
        <v>70</v>
      </c>
      <c r="L47" s="47" t="s">
        <v>71</v>
      </c>
      <c r="M47" s="47" t="s">
        <v>69</v>
      </c>
      <c r="N47" s="88"/>
      <c r="O47" s="92">
        <v>10</v>
      </c>
      <c r="P47" s="92">
        <v>10</v>
      </c>
      <c r="Q47" s="92">
        <v>9.5</v>
      </c>
      <c r="R47" s="92" t="s">
        <v>25</v>
      </c>
      <c r="S47" s="4"/>
      <c r="T47" s="4"/>
      <c r="U47" s="4"/>
      <c r="V47" s="45">
        <v>8</v>
      </c>
      <c r="W47" s="44">
        <f t="shared" si="0"/>
        <v>8.6999999999999993</v>
      </c>
      <c r="X47" s="43" t="s">
        <v>277</v>
      </c>
      <c r="Y47" s="42" t="s">
        <v>278</v>
      </c>
      <c r="Z47" s="41" t="s">
        <v>25</v>
      </c>
      <c r="AA47" s="40" t="s">
        <v>71</v>
      </c>
      <c r="AB47" s="22"/>
      <c r="AC47" s="39"/>
      <c r="AD47" s="38" t="str">
        <f t="shared" si="1"/>
        <v>Đạt</v>
      </c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</row>
    <row r="48" spans="2:45" ht="18.75" customHeight="1">
      <c r="B48" s="3">
        <v>41</v>
      </c>
      <c r="C48" s="46" t="s">
        <v>173</v>
      </c>
      <c r="D48" s="49" t="s">
        <v>174</v>
      </c>
      <c r="E48" s="48" t="s">
        <v>175</v>
      </c>
      <c r="F48" s="47"/>
      <c r="G48" s="46" t="s">
        <v>66</v>
      </c>
      <c r="H48" s="46" t="s">
        <v>67</v>
      </c>
      <c r="I48" s="46" t="s">
        <v>68</v>
      </c>
      <c r="J48" s="47">
        <v>43624</v>
      </c>
      <c r="K48" s="47" t="s">
        <v>70</v>
      </c>
      <c r="L48" s="47" t="s">
        <v>71</v>
      </c>
      <c r="M48" s="47" t="s">
        <v>69</v>
      </c>
      <c r="N48" s="88"/>
      <c r="O48" s="92">
        <v>10</v>
      </c>
      <c r="P48" s="92">
        <v>10</v>
      </c>
      <c r="Q48" s="92">
        <v>10</v>
      </c>
      <c r="R48" s="92" t="s">
        <v>25</v>
      </c>
      <c r="S48" s="4"/>
      <c r="T48" s="4"/>
      <c r="U48" s="4"/>
      <c r="V48" s="45">
        <v>9.5</v>
      </c>
      <c r="W48" s="44">
        <f t="shared" si="0"/>
        <v>9.6999999999999993</v>
      </c>
      <c r="X48" s="43" t="s">
        <v>279</v>
      </c>
      <c r="Y48" s="42" t="s">
        <v>280</v>
      </c>
      <c r="Z48" s="41" t="s">
        <v>25</v>
      </c>
      <c r="AA48" s="40" t="s">
        <v>71</v>
      </c>
      <c r="AB48" s="22"/>
      <c r="AC48" s="39"/>
      <c r="AD48" s="38" t="str">
        <f t="shared" si="1"/>
        <v>Đạt</v>
      </c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</row>
    <row r="49" spans="1:45" ht="18.75" customHeight="1">
      <c r="B49" s="3">
        <v>34</v>
      </c>
      <c r="C49" s="46" t="s">
        <v>152</v>
      </c>
      <c r="D49" s="49" t="s">
        <v>153</v>
      </c>
      <c r="E49" s="48" t="s">
        <v>154</v>
      </c>
      <c r="F49" s="47"/>
      <c r="G49" s="46" t="s">
        <v>66</v>
      </c>
      <c r="H49" s="46" t="s">
        <v>67</v>
      </c>
      <c r="I49" s="46" t="s">
        <v>68</v>
      </c>
      <c r="J49" s="47">
        <v>43624</v>
      </c>
      <c r="K49" s="47" t="s">
        <v>70</v>
      </c>
      <c r="L49" s="47" t="s">
        <v>71</v>
      </c>
      <c r="M49" s="47" t="s">
        <v>69</v>
      </c>
      <c r="N49" s="88"/>
      <c r="O49" s="92">
        <v>10</v>
      </c>
      <c r="P49" s="92">
        <v>9.5</v>
      </c>
      <c r="Q49" s="92">
        <v>10</v>
      </c>
      <c r="R49" s="92" t="s">
        <v>25</v>
      </c>
      <c r="S49" s="4"/>
      <c r="T49" s="4"/>
      <c r="U49" s="4"/>
      <c r="V49" s="45">
        <v>4.5</v>
      </c>
      <c r="W49" s="44">
        <f t="shared" si="0"/>
        <v>6.7</v>
      </c>
      <c r="X49" s="43" t="s">
        <v>279</v>
      </c>
      <c r="Y49" s="42" t="s">
        <v>280</v>
      </c>
      <c r="Z49" s="41" t="s">
        <v>25</v>
      </c>
      <c r="AA49" s="40" t="s">
        <v>71</v>
      </c>
      <c r="AB49" s="22"/>
      <c r="AC49" s="39"/>
      <c r="AD49" s="38" t="str">
        <f t="shared" si="1"/>
        <v>Đạt</v>
      </c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</row>
    <row r="50" spans="1:45" ht="18.75" customHeight="1">
      <c r="B50" s="3">
        <v>35</v>
      </c>
      <c r="C50" s="46" t="s">
        <v>155</v>
      </c>
      <c r="D50" s="49" t="s">
        <v>156</v>
      </c>
      <c r="E50" s="48" t="s">
        <v>157</v>
      </c>
      <c r="F50" s="47"/>
      <c r="G50" s="46" t="s">
        <v>66</v>
      </c>
      <c r="H50" s="46" t="s">
        <v>67</v>
      </c>
      <c r="I50" s="46" t="s">
        <v>68</v>
      </c>
      <c r="J50" s="47">
        <v>43624</v>
      </c>
      <c r="K50" s="47" t="s">
        <v>70</v>
      </c>
      <c r="L50" s="47" t="s">
        <v>71</v>
      </c>
      <c r="M50" s="47" t="s">
        <v>69</v>
      </c>
      <c r="N50" s="88"/>
      <c r="O50" s="92">
        <v>10</v>
      </c>
      <c r="P50" s="92">
        <v>10</v>
      </c>
      <c r="Q50" s="92">
        <v>10</v>
      </c>
      <c r="R50" s="92" t="s">
        <v>25</v>
      </c>
      <c r="S50" s="4"/>
      <c r="T50" s="4"/>
      <c r="U50" s="4"/>
      <c r="V50" s="45">
        <v>7</v>
      </c>
      <c r="W50" s="44">
        <f t="shared" si="0"/>
        <v>8.1999999999999993</v>
      </c>
      <c r="X50" s="43" t="s">
        <v>279</v>
      </c>
      <c r="Y50" s="42" t="s">
        <v>280</v>
      </c>
      <c r="Z50" s="41" t="s">
        <v>25</v>
      </c>
      <c r="AA50" s="40" t="s">
        <v>71</v>
      </c>
      <c r="AB50" s="22"/>
      <c r="AC50" s="39"/>
      <c r="AD50" s="38" t="str">
        <f t="shared" si="1"/>
        <v>Đạt</v>
      </c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</row>
    <row r="51" spans="1:45" ht="18.75" customHeight="1">
      <c r="B51" s="3">
        <v>36</v>
      </c>
      <c r="C51" s="46" t="s">
        <v>158</v>
      </c>
      <c r="D51" s="49" t="s">
        <v>159</v>
      </c>
      <c r="E51" s="48" t="s">
        <v>160</v>
      </c>
      <c r="F51" s="47"/>
      <c r="G51" s="46" t="s">
        <v>66</v>
      </c>
      <c r="H51" s="46" t="s">
        <v>67</v>
      </c>
      <c r="I51" s="46" t="s">
        <v>68</v>
      </c>
      <c r="J51" s="47">
        <v>43624</v>
      </c>
      <c r="K51" s="47" t="s">
        <v>70</v>
      </c>
      <c r="L51" s="47" t="s">
        <v>71</v>
      </c>
      <c r="M51" s="47" t="s">
        <v>69</v>
      </c>
      <c r="N51" s="88"/>
      <c r="O51" s="92">
        <v>10</v>
      </c>
      <c r="P51" s="92">
        <v>10</v>
      </c>
      <c r="Q51" s="92">
        <v>9.5</v>
      </c>
      <c r="R51" s="92" t="s">
        <v>25</v>
      </c>
      <c r="S51" s="4"/>
      <c r="T51" s="4"/>
      <c r="U51" s="4"/>
      <c r="V51" s="45">
        <v>5</v>
      </c>
      <c r="W51" s="44">
        <f t="shared" si="0"/>
        <v>6.9</v>
      </c>
      <c r="X51" s="43" t="s">
        <v>277</v>
      </c>
      <c r="Y51" s="42" t="s">
        <v>278</v>
      </c>
      <c r="Z51" s="41" t="s">
        <v>25</v>
      </c>
      <c r="AA51" s="40" t="s">
        <v>71</v>
      </c>
      <c r="AB51" s="22"/>
      <c r="AC51" s="39"/>
      <c r="AD51" s="38" t="str">
        <f t="shared" si="1"/>
        <v>Đạt</v>
      </c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</row>
    <row r="52" spans="1:45" ht="18.75" customHeight="1">
      <c r="B52" s="3">
        <v>39</v>
      </c>
      <c r="C52" s="46" t="s">
        <v>167</v>
      </c>
      <c r="D52" s="49" t="s">
        <v>168</v>
      </c>
      <c r="E52" s="48" t="s">
        <v>169</v>
      </c>
      <c r="F52" s="47"/>
      <c r="G52" s="46" t="s">
        <v>66</v>
      </c>
      <c r="H52" s="46" t="s">
        <v>67</v>
      </c>
      <c r="I52" s="46" t="s">
        <v>68</v>
      </c>
      <c r="J52" s="47">
        <v>43624</v>
      </c>
      <c r="K52" s="47" t="s">
        <v>70</v>
      </c>
      <c r="L52" s="47" t="s">
        <v>71</v>
      </c>
      <c r="M52" s="47" t="s">
        <v>69</v>
      </c>
      <c r="N52" s="88"/>
      <c r="O52" s="92">
        <v>10</v>
      </c>
      <c r="P52" s="92">
        <v>7.5</v>
      </c>
      <c r="Q52" s="92">
        <v>9.5</v>
      </c>
      <c r="R52" s="92" t="s">
        <v>25</v>
      </c>
      <c r="S52" s="4"/>
      <c r="T52" s="4"/>
      <c r="U52" s="4"/>
      <c r="V52" s="45">
        <v>4.5</v>
      </c>
      <c r="W52" s="44">
        <f t="shared" si="0"/>
        <v>6.4</v>
      </c>
      <c r="X52" s="43" t="s">
        <v>277</v>
      </c>
      <c r="Y52" s="42" t="s">
        <v>278</v>
      </c>
      <c r="Z52" s="41" t="s">
        <v>25</v>
      </c>
      <c r="AA52" s="40" t="s">
        <v>71</v>
      </c>
      <c r="AB52" s="22"/>
      <c r="AC52" s="39"/>
      <c r="AD52" s="38" t="str">
        <f t="shared" si="1"/>
        <v>Đạt</v>
      </c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</row>
    <row r="53" spans="1:45" ht="18.75" customHeight="1">
      <c r="B53" s="3">
        <v>42</v>
      </c>
      <c r="C53" s="46" t="s">
        <v>176</v>
      </c>
      <c r="D53" s="49" t="s">
        <v>177</v>
      </c>
      <c r="E53" s="48" t="s">
        <v>178</v>
      </c>
      <c r="F53" s="47"/>
      <c r="G53" s="46" t="s">
        <v>66</v>
      </c>
      <c r="H53" s="46" t="s">
        <v>67</v>
      </c>
      <c r="I53" s="46" t="s">
        <v>68</v>
      </c>
      <c r="J53" s="47">
        <v>43624</v>
      </c>
      <c r="K53" s="47" t="s">
        <v>70</v>
      </c>
      <c r="L53" s="47" t="s">
        <v>71</v>
      </c>
      <c r="M53" s="47" t="s">
        <v>69</v>
      </c>
      <c r="N53" s="88"/>
      <c r="O53" s="92">
        <v>10</v>
      </c>
      <c r="P53" s="92">
        <v>8.5</v>
      </c>
      <c r="Q53" s="92">
        <v>9</v>
      </c>
      <c r="R53" s="92" t="s">
        <v>25</v>
      </c>
      <c r="S53" s="4"/>
      <c r="T53" s="4"/>
      <c r="U53" s="4"/>
      <c r="V53" s="45">
        <v>5.5</v>
      </c>
      <c r="W53" s="44">
        <f t="shared" si="0"/>
        <v>7</v>
      </c>
      <c r="X53" s="43" t="s">
        <v>277</v>
      </c>
      <c r="Y53" s="42" t="s">
        <v>278</v>
      </c>
      <c r="Z53" s="41" t="s">
        <v>25</v>
      </c>
      <c r="AA53" s="40" t="s">
        <v>71</v>
      </c>
      <c r="AB53" s="22"/>
      <c r="AC53" s="39"/>
      <c r="AD53" s="38" t="str">
        <f t="shared" si="1"/>
        <v>Đạt</v>
      </c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</row>
    <row r="54" spans="1:45" ht="9" customHeight="1">
      <c r="A54" s="19"/>
      <c r="B54" s="5"/>
      <c r="C54" s="6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29"/>
      <c r="P54" s="28"/>
      <c r="Q54" s="28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2"/>
    </row>
    <row r="55" spans="1:45" ht="16.5" hidden="1">
      <c r="A55" s="19"/>
      <c r="B55" s="131" t="s">
        <v>26</v>
      </c>
      <c r="C55" s="131"/>
      <c r="D55" s="6"/>
      <c r="E55" s="7"/>
      <c r="F55" s="7"/>
      <c r="G55" s="7"/>
      <c r="H55" s="7"/>
      <c r="I55" s="7"/>
      <c r="J55" s="7"/>
      <c r="K55" s="7"/>
      <c r="L55" s="7"/>
      <c r="M55" s="7"/>
      <c r="N55" s="7"/>
      <c r="O55" s="29"/>
      <c r="P55" s="28"/>
      <c r="Q55" s="28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2"/>
    </row>
    <row r="56" spans="1:45" ht="16.5" hidden="1" customHeight="1">
      <c r="A56" s="19"/>
      <c r="B56" s="8" t="s">
        <v>27</v>
      </c>
      <c r="C56" s="8"/>
      <c r="D56" s="9">
        <f>+$AG$10</f>
        <v>42</v>
      </c>
      <c r="E56" s="33" t="s">
        <v>28</v>
      </c>
      <c r="F56" s="105" t="s">
        <v>29</v>
      </c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32">
        <f>$AG$10 -COUNTIF($Z$11:$Z$219,"Vắng") -COUNTIF($Z$11:$Z$219,"Vắng có phép") - COUNTIF($Z$11:$Z$219,"Đình chỉ thi") - COUNTIF($Z$11:$Z$219,"Không đủ ĐKDT")</f>
        <v>41</v>
      </c>
      <c r="W56" s="32"/>
      <c r="X56" s="32"/>
      <c r="Y56" s="30"/>
      <c r="Z56" s="31" t="s">
        <v>28</v>
      </c>
      <c r="AA56" s="30"/>
      <c r="AB56" s="22"/>
    </row>
    <row r="57" spans="1:45" ht="16.5" hidden="1" customHeight="1">
      <c r="A57" s="19"/>
      <c r="B57" s="8" t="s">
        <v>30</v>
      </c>
      <c r="C57" s="8"/>
      <c r="D57" s="9">
        <f>+$AR$10</f>
        <v>39</v>
      </c>
      <c r="E57" s="33" t="s">
        <v>28</v>
      </c>
      <c r="F57" s="105" t="s">
        <v>31</v>
      </c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36">
        <f>COUNTIF($Z$11:$Z$95,"Vắng")</f>
        <v>0</v>
      </c>
      <c r="W57" s="36"/>
      <c r="X57" s="36"/>
      <c r="Y57" s="35"/>
      <c r="Z57" s="31" t="s">
        <v>28</v>
      </c>
      <c r="AA57" s="35"/>
      <c r="AB57" s="22"/>
    </row>
    <row r="58" spans="1:45" ht="16.5" hidden="1" customHeight="1">
      <c r="A58" s="19"/>
      <c r="B58" s="8" t="s">
        <v>35</v>
      </c>
      <c r="C58" s="8"/>
      <c r="D58" s="34">
        <f>COUNTIF(AD12:AD53,"Học lại")</f>
        <v>3</v>
      </c>
      <c r="E58" s="33" t="s">
        <v>28</v>
      </c>
      <c r="F58" s="105" t="s">
        <v>36</v>
      </c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32">
        <f>COUNTIF($Z$11:$Z$95,"Vắng có phép")</f>
        <v>0</v>
      </c>
      <c r="W58" s="32"/>
      <c r="X58" s="32"/>
      <c r="Y58" s="30"/>
      <c r="Z58" s="31" t="s">
        <v>28</v>
      </c>
      <c r="AA58" s="30"/>
      <c r="AB58" s="22"/>
    </row>
    <row r="59" spans="1:45" ht="3" hidden="1" customHeight="1">
      <c r="A59" s="19"/>
      <c r="B59" s="5"/>
      <c r="C59" s="6"/>
      <c r="D59" s="6"/>
      <c r="E59" s="7"/>
      <c r="F59" s="7"/>
      <c r="G59" s="7"/>
      <c r="H59" s="7"/>
      <c r="I59" s="7"/>
      <c r="J59" s="7"/>
      <c r="K59" s="7"/>
      <c r="L59" s="7"/>
      <c r="M59" s="7"/>
      <c r="N59" s="7"/>
      <c r="O59" s="29"/>
      <c r="P59" s="28"/>
      <c r="Q59" s="28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2"/>
    </row>
    <row r="60" spans="1:45" hidden="1">
      <c r="B60" s="15" t="s">
        <v>37</v>
      </c>
      <c r="C60" s="15"/>
      <c r="D60" s="27">
        <f>COUNTIF(AD12:AD53,"Thi lại")</f>
        <v>0</v>
      </c>
      <c r="E60" s="26" t="s">
        <v>28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22"/>
    </row>
    <row r="61" spans="1:45" ht="29.25" customHeight="1">
      <c r="B61" s="15"/>
      <c r="C61" s="15"/>
      <c r="D61" s="27"/>
      <c r="E61" s="26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102" t="s">
        <v>288</v>
      </c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22"/>
    </row>
    <row r="62" spans="1:45" ht="32.25" customHeight="1">
      <c r="A62" s="10"/>
      <c r="B62" s="103" t="s">
        <v>32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1"/>
      <c r="Q62" s="107" t="s">
        <v>289</v>
      </c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22"/>
    </row>
    <row r="63" spans="1:45" ht="4.5" customHeight="1">
      <c r="A63" s="19"/>
      <c r="B63" s="5"/>
      <c r="C63" s="12"/>
      <c r="D63" s="12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5"/>
      <c r="P63" s="24"/>
      <c r="Q63" s="24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45" s="19" customFormat="1">
      <c r="B64" s="103" t="s">
        <v>33</v>
      </c>
      <c r="C64" s="103"/>
      <c r="D64" s="108" t="s">
        <v>34</v>
      </c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24"/>
      <c r="Q64" s="24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2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</row>
    <row r="65" spans="1:45" s="19" customFormat="1">
      <c r="A65" s="17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</row>
    <row r="66" spans="1:45" s="19" customFormat="1">
      <c r="A66" s="17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</row>
    <row r="67" spans="1:45" s="19" customFormat="1">
      <c r="A67" s="17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</row>
    <row r="68" spans="1:45" s="19" customFormat="1" ht="9.75" customHeight="1">
      <c r="A68" s="17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</row>
    <row r="69" spans="1:45" s="19" customFormat="1">
      <c r="A69" s="17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</row>
    <row r="70" spans="1:45" s="19" customFormat="1" ht="18.75" customHeight="1">
      <c r="A70" s="17"/>
      <c r="B70" s="106" t="s">
        <v>41</v>
      </c>
      <c r="C70" s="106"/>
      <c r="D70" s="106" t="s">
        <v>290</v>
      </c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 t="s">
        <v>38</v>
      </c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22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</row>
    <row r="71" spans="1:45">
      <c r="Z71" s="20"/>
    </row>
  </sheetData>
  <sheetProtection formatCells="0" formatColumns="0" formatRows="0" insertColumns="0" insertRows="0" insertHyperlinks="0" deleteColumns="0" deleteRows="0" sort="0" autoFilter="0" pivotTables="0"/>
  <autoFilter ref="A11:AS11" xr:uid="{00000000-0009-0000-0000-000000000000}">
    <filterColumn colId="1" showButton="0"/>
    <filterColumn colId="2" showButton="0"/>
    <filterColumn colId="3" showButton="0"/>
    <filterColumn colId="4" showButton="0"/>
    <filterColumn colId="5" showButton="0"/>
  </autoFilter>
  <sortState ref="A12:AS53">
    <sortCondition ref="E12:E53"/>
  </sortState>
  <mergeCells count="63">
    <mergeCell ref="F56:U56"/>
    <mergeCell ref="F57:U57"/>
    <mergeCell ref="S9:S10"/>
    <mergeCell ref="O9:O10"/>
    <mergeCell ref="D6:U6"/>
    <mergeCell ref="N9:N10"/>
    <mergeCell ref="H9:H10"/>
    <mergeCell ref="I9:I10"/>
    <mergeCell ref="J9:J10"/>
    <mergeCell ref="K9:K10"/>
    <mergeCell ref="B11:G11"/>
    <mergeCell ref="B55:C55"/>
    <mergeCell ref="D9:E10"/>
    <mergeCell ref="F9:F10"/>
    <mergeCell ref="C9:C10"/>
    <mergeCell ref="G9:G10"/>
    <mergeCell ref="AL6:AM8"/>
    <mergeCell ref="L9:L10"/>
    <mergeCell ref="M9:M10"/>
    <mergeCell ref="V6:AA6"/>
    <mergeCell ref="V7:AA7"/>
    <mergeCell ref="Y9:Y10"/>
    <mergeCell ref="Z9:Z11"/>
    <mergeCell ref="AA9:AA11"/>
    <mergeCell ref="T9:T10"/>
    <mergeCell ref="U9:U10"/>
    <mergeCell ref="B1:G1"/>
    <mergeCell ref="O1:AA1"/>
    <mergeCell ref="B2:G2"/>
    <mergeCell ref="O2:AA2"/>
    <mergeCell ref="B3:G3"/>
    <mergeCell ref="B5:G5"/>
    <mergeCell ref="O3:AA4"/>
    <mergeCell ref="O5:AA5"/>
    <mergeCell ref="E7:F7"/>
    <mergeCell ref="G7:R7"/>
    <mergeCell ref="B4:G4"/>
    <mergeCell ref="AN6:AO8"/>
    <mergeCell ref="AP6:AQ8"/>
    <mergeCell ref="AR6:AS8"/>
    <mergeCell ref="B7:C7"/>
    <mergeCell ref="B6:C6"/>
    <mergeCell ref="AE6:AE9"/>
    <mergeCell ref="AF6:AF9"/>
    <mergeCell ref="AG6:AG9"/>
    <mergeCell ref="B9:B10"/>
    <mergeCell ref="P9:P10"/>
    <mergeCell ref="Q9:Q10"/>
    <mergeCell ref="R9:R10"/>
    <mergeCell ref="AH6:AK8"/>
    <mergeCell ref="V9:V10"/>
    <mergeCell ref="W9:W11"/>
    <mergeCell ref="X9:X10"/>
    <mergeCell ref="Q60:AA60"/>
    <mergeCell ref="B62:O62"/>
    <mergeCell ref="Q62:AA62"/>
    <mergeCell ref="F58:U58"/>
    <mergeCell ref="B70:C70"/>
    <mergeCell ref="D70:P70"/>
    <mergeCell ref="Q70:AA70"/>
    <mergeCell ref="Q61:AA61"/>
    <mergeCell ref="B64:C64"/>
    <mergeCell ref="D64:O64"/>
  </mergeCells>
  <conditionalFormatting sqref="S12:V53">
    <cfRule type="cellIs" dxfId="20" priority="22" operator="greaterThan">
      <formula>10</formula>
    </cfRule>
  </conditionalFormatting>
  <conditionalFormatting sqref="V12:V53">
    <cfRule type="cellIs" dxfId="19" priority="13" operator="greaterThan">
      <formula>10</formula>
    </cfRule>
    <cfRule type="cellIs" dxfId="18" priority="15" operator="greaterThan">
      <formula>10</formula>
    </cfRule>
    <cfRule type="cellIs" dxfId="17" priority="16" operator="greaterThan">
      <formula>10</formula>
    </cfRule>
    <cfRule type="cellIs" dxfId="16" priority="17" operator="greaterThan">
      <formula>10</formula>
    </cfRule>
    <cfRule type="cellIs" dxfId="15" priority="18" operator="greaterThan">
      <formula>10</formula>
    </cfRule>
    <cfRule type="cellIs" dxfId="14" priority="19" operator="greaterThan">
      <formula>10</formula>
    </cfRule>
  </conditionalFormatting>
  <conditionalFormatting sqref="O12:R53">
    <cfRule type="cellIs" dxfId="13" priority="2" operator="greaterThan">
      <formula>10</formula>
    </cfRule>
  </conditionalFormatting>
  <conditionalFormatting sqref="O12:R53">
    <cfRule type="cellIs" dxfId="12" priority="1" operator="greaterThan">
      <formula>10</formula>
    </cfRule>
  </conditionalFormatting>
  <conditionalFormatting sqref="C1:C2 C6:C1048576">
    <cfRule type="duplicateValues" dxfId="11" priority="24"/>
  </conditionalFormatting>
  <dataValidations disablePrompts="1" count="1">
    <dataValidation allowBlank="1" showInputMessage="1" showErrorMessage="1" errorTitle="Không xóa dữ liệu" error="Không xóa dữ liệu" prompt="Không xóa dữ liệu" sqref="D58 AE2:AS10 AD12:AD53" xr:uid="{00000000-0002-0000-0000-000000000000}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AS73"/>
  <sheetViews>
    <sheetView tabSelected="1" workbookViewId="0">
      <pane ySplit="5" topLeftCell="A41" activePane="bottomLeft" state="frozen"/>
      <selection activeCell="V53" sqref="V53"/>
      <selection pane="bottomLeft" activeCell="O48" sqref="O48"/>
    </sheetView>
  </sheetViews>
  <sheetFormatPr defaultColWidth="9" defaultRowHeight="15.75"/>
  <cols>
    <col min="1" max="1" width="0.33203125" style="17" customWidth="1"/>
    <col min="2" max="2" width="4" style="17" customWidth="1"/>
    <col min="3" max="3" width="9.88671875" style="17" customWidth="1"/>
    <col min="4" max="4" width="14.109375" style="17" bestFit="1" customWidth="1"/>
    <col min="5" max="5" width="8.44140625" style="17" customWidth="1"/>
    <col min="6" max="6" width="9.33203125" style="17" hidden="1" customWidth="1"/>
    <col min="7" max="7" width="10.33203125" style="17" customWidth="1"/>
    <col min="8" max="14" width="10.21875" style="17" hidden="1" customWidth="1"/>
    <col min="15" max="17" width="4.33203125" style="17" customWidth="1"/>
    <col min="18" max="18" width="4.33203125" style="17" hidden="1" customWidth="1"/>
    <col min="19" max="19" width="3.109375" style="17" hidden="1" customWidth="1"/>
    <col min="20" max="20" width="3.44140625" style="17" hidden="1" customWidth="1"/>
    <col min="21" max="21" width="7.33203125" style="17" hidden="1" customWidth="1"/>
    <col min="22" max="22" width="5.109375" style="17" customWidth="1"/>
    <col min="23" max="23" width="6.44140625" style="17" customWidth="1"/>
    <col min="24" max="24" width="6.44140625" style="17" hidden="1" customWidth="1"/>
    <col min="25" max="25" width="11.88671875" style="17" hidden="1" customWidth="1"/>
    <col min="26" max="26" width="12.88671875" style="17" customWidth="1"/>
    <col min="27" max="27" width="5" style="17" hidden="1" customWidth="1"/>
    <col min="28" max="28" width="6.44140625" style="17" customWidth="1"/>
    <col min="29" max="29" width="6.44140625" style="19" customWidth="1"/>
    <col min="30" max="30" width="9" style="18"/>
    <col min="31" max="31" width="9.109375" style="18" bestFit="1" customWidth="1"/>
    <col min="32" max="32" width="9" style="18"/>
    <col min="33" max="33" width="10.33203125" style="18" bestFit="1" customWidth="1"/>
    <col min="34" max="34" width="9.109375" style="18" bestFit="1" customWidth="1"/>
    <col min="35" max="45" width="9" style="18"/>
    <col min="46" max="16384" width="9" style="17"/>
  </cols>
  <sheetData>
    <row r="1" spans="2:45" ht="27.75" customHeight="1">
      <c r="B1" s="122" t="s">
        <v>0</v>
      </c>
      <c r="C1" s="122"/>
      <c r="D1" s="122"/>
      <c r="E1" s="122"/>
      <c r="F1" s="122"/>
      <c r="G1" s="122"/>
      <c r="H1" s="95"/>
      <c r="I1" s="95"/>
      <c r="J1" s="95"/>
      <c r="K1" s="95"/>
      <c r="L1" s="95"/>
      <c r="M1" s="95"/>
      <c r="N1" s="95"/>
      <c r="O1" s="123" t="s">
        <v>285</v>
      </c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22"/>
    </row>
    <row r="2" spans="2:45" s="21" customFormat="1" ht="25.5" customHeight="1">
      <c r="B2" s="124" t="s">
        <v>1</v>
      </c>
      <c r="C2" s="124"/>
      <c r="D2" s="124"/>
      <c r="E2" s="124"/>
      <c r="F2" s="124"/>
      <c r="G2" s="124"/>
      <c r="H2" s="96"/>
      <c r="I2" s="96"/>
      <c r="J2" s="96"/>
      <c r="K2" s="96"/>
      <c r="L2" s="96"/>
      <c r="M2" s="96"/>
      <c r="N2" s="96"/>
      <c r="O2" s="125" t="s">
        <v>62</v>
      </c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86"/>
      <c r="AC2" s="85"/>
      <c r="AD2" s="83"/>
      <c r="AE2" s="83"/>
      <c r="AF2" s="83"/>
      <c r="AG2" s="83"/>
      <c r="AH2" s="83"/>
      <c r="AI2" s="83"/>
      <c r="AJ2" s="83"/>
      <c r="AK2" s="84"/>
      <c r="AL2" s="70"/>
      <c r="AM2" s="84"/>
      <c r="AN2" s="84"/>
      <c r="AO2" s="84"/>
      <c r="AP2" s="70"/>
      <c r="AQ2" s="84"/>
      <c r="AR2" s="83"/>
      <c r="AS2" s="83"/>
    </row>
    <row r="3" spans="2:45" ht="18" hidden="1" customHeight="1">
      <c r="B3" s="126" t="s">
        <v>0</v>
      </c>
      <c r="C3" s="126"/>
      <c r="D3" s="126"/>
      <c r="E3" s="126"/>
      <c r="F3" s="126"/>
      <c r="G3" s="126"/>
      <c r="H3" s="89"/>
      <c r="I3" s="89"/>
      <c r="J3" s="89"/>
      <c r="K3" s="97"/>
      <c r="L3" s="97"/>
      <c r="M3" s="97"/>
      <c r="N3" s="97"/>
      <c r="O3" s="118" t="s">
        <v>61</v>
      </c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79"/>
      <c r="AC3" s="78"/>
      <c r="AK3" s="37"/>
      <c r="AL3" s="70"/>
      <c r="AM3" s="37"/>
      <c r="AN3" s="37"/>
      <c r="AO3" s="37"/>
      <c r="AP3" s="70"/>
      <c r="AQ3" s="37"/>
    </row>
    <row r="4" spans="2:45" ht="18" hidden="1" customHeight="1">
      <c r="B4" s="121" t="s">
        <v>60</v>
      </c>
      <c r="C4" s="121"/>
      <c r="D4" s="121"/>
      <c r="E4" s="121"/>
      <c r="F4" s="121"/>
      <c r="G4" s="121"/>
      <c r="H4" s="90"/>
      <c r="I4" s="90"/>
      <c r="J4" s="90"/>
      <c r="K4" s="99"/>
      <c r="L4" s="99"/>
      <c r="M4" s="99"/>
      <c r="N4" s="99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79"/>
      <c r="AC4" s="78"/>
      <c r="AK4" s="37"/>
      <c r="AL4" s="70"/>
      <c r="AM4" s="37"/>
      <c r="AN4" s="37"/>
      <c r="AO4" s="37"/>
      <c r="AP4" s="70"/>
      <c r="AQ4" s="37"/>
    </row>
    <row r="5" spans="2:45" ht="25.5" hidden="1" customHeight="1">
      <c r="B5" s="117" t="s">
        <v>59</v>
      </c>
      <c r="C5" s="117"/>
      <c r="D5" s="117"/>
      <c r="E5" s="117"/>
      <c r="F5" s="117"/>
      <c r="G5" s="117"/>
      <c r="H5" s="91"/>
      <c r="I5" s="91"/>
      <c r="J5" s="91"/>
      <c r="K5" s="98"/>
      <c r="L5" s="98"/>
      <c r="M5" s="98"/>
      <c r="N5" s="98"/>
      <c r="O5" s="119" t="s">
        <v>58</v>
      </c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79"/>
      <c r="AC5" s="78"/>
      <c r="AK5" s="37"/>
      <c r="AL5" s="70"/>
      <c r="AM5" s="37"/>
      <c r="AN5" s="37"/>
      <c r="AO5" s="37"/>
      <c r="AP5" s="70"/>
      <c r="AQ5" s="37"/>
    </row>
    <row r="6" spans="2:45" ht="23.25" customHeight="1">
      <c r="B6" s="111" t="s">
        <v>2</v>
      </c>
      <c r="C6" s="111"/>
      <c r="D6" s="127" t="s">
        <v>69</v>
      </c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 t="s">
        <v>284</v>
      </c>
      <c r="W6" s="127"/>
      <c r="X6" s="127"/>
      <c r="Y6" s="127"/>
      <c r="Z6" s="127"/>
      <c r="AA6" s="127"/>
      <c r="AD6" s="37"/>
      <c r="AE6" s="109" t="s">
        <v>57</v>
      </c>
      <c r="AF6" s="109" t="s">
        <v>8</v>
      </c>
      <c r="AG6" s="109" t="s">
        <v>56</v>
      </c>
      <c r="AH6" s="109" t="s">
        <v>55</v>
      </c>
      <c r="AI6" s="109"/>
      <c r="AJ6" s="109"/>
      <c r="AK6" s="109"/>
      <c r="AL6" s="109" t="s">
        <v>54</v>
      </c>
      <c r="AM6" s="109"/>
      <c r="AN6" s="109" t="s">
        <v>53</v>
      </c>
      <c r="AO6" s="109"/>
      <c r="AP6" s="109" t="s">
        <v>52</v>
      </c>
      <c r="AQ6" s="109"/>
      <c r="AR6" s="109" t="s">
        <v>51</v>
      </c>
      <c r="AS6" s="109"/>
    </row>
    <row r="7" spans="2:45" ht="17.25" customHeight="1">
      <c r="B7" s="110" t="s">
        <v>3</v>
      </c>
      <c r="C7" s="110"/>
      <c r="D7" s="77"/>
      <c r="E7" s="111" t="s">
        <v>50</v>
      </c>
      <c r="F7" s="111"/>
      <c r="G7" s="120">
        <v>43624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93"/>
      <c r="T7" s="93"/>
      <c r="U7" s="93"/>
      <c r="V7" s="127" t="s">
        <v>283</v>
      </c>
      <c r="W7" s="127"/>
      <c r="X7" s="127"/>
      <c r="Y7" s="127"/>
      <c r="Z7" s="127"/>
      <c r="AA7" s="127"/>
      <c r="AD7" s="37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</row>
    <row r="8" spans="2:45" ht="5.2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4"/>
      <c r="W8" s="22"/>
      <c r="X8" s="22"/>
      <c r="Y8" s="22"/>
      <c r="Z8" s="22"/>
      <c r="AA8" s="22"/>
      <c r="AD8" s="37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</row>
    <row r="9" spans="2:45" ht="44.25" customHeight="1">
      <c r="B9" s="112" t="s">
        <v>4</v>
      </c>
      <c r="C9" s="136" t="s">
        <v>5</v>
      </c>
      <c r="D9" s="132" t="s">
        <v>6</v>
      </c>
      <c r="E9" s="133"/>
      <c r="F9" s="112" t="s">
        <v>7</v>
      </c>
      <c r="G9" s="112" t="s">
        <v>8</v>
      </c>
      <c r="H9" s="112" t="s">
        <v>39</v>
      </c>
      <c r="I9" s="112" t="s">
        <v>42</v>
      </c>
      <c r="J9" s="112" t="s">
        <v>49</v>
      </c>
      <c r="K9" s="112" t="s">
        <v>48</v>
      </c>
      <c r="L9" s="112" t="s">
        <v>43</v>
      </c>
      <c r="M9" s="112" t="s">
        <v>40</v>
      </c>
      <c r="N9" s="112" t="s">
        <v>47</v>
      </c>
      <c r="O9" s="114" t="s">
        <v>9</v>
      </c>
      <c r="P9" s="114" t="s">
        <v>10</v>
      </c>
      <c r="Q9" s="114" t="s">
        <v>11</v>
      </c>
      <c r="R9" s="114" t="s">
        <v>12</v>
      </c>
      <c r="S9" s="115" t="s">
        <v>13</v>
      </c>
      <c r="T9" s="115" t="s">
        <v>14</v>
      </c>
      <c r="U9" s="115" t="s">
        <v>15</v>
      </c>
      <c r="V9" s="115" t="s">
        <v>16</v>
      </c>
      <c r="W9" s="112" t="s">
        <v>17</v>
      </c>
      <c r="X9" s="115" t="s">
        <v>18</v>
      </c>
      <c r="Y9" s="112" t="s">
        <v>19</v>
      </c>
      <c r="Z9" s="112" t="s">
        <v>20</v>
      </c>
      <c r="AA9" s="112" t="s">
        <v>21</v>
      </c>
      <c r="AD9" s="37"/>
      <c r="AE9" s="109"/>
      <c r="AF9" s="109"/>
      <c r="AG9" s="109"/>
      <c r="AH9" s="52" t="s">
        <v>22</v>
      </c>
      <c r="AI9" s="52" t="s">
        <v>23</v>
      </c>
      <c r="AJ9" s="52" t="s">
        <v>46</v>
      </c>
      <c r="AK9" s="52" t="s">
        <v>44</v>
      </c>
      <c r="AL9" s="52" t="s">
        <v>45</v>
      </c>
      <c r="AM9" s="52" t="s">
        <v>44</v>
      </c>
      <c r="AN9" s="52" t="s">
        <v>45</v>
      </c>
      <c r="AO9" s="52" t="s">
        <v>44</v>
      </c>
      <c r="AP9" s="52" t="s">
        <v>45</v>
      </c>
      <c r="AQ9" s="52" t="s">
        <v>44</v>
      </c>
      <c r="AR9" s="52" t="s">
        <v>45</v>
      </c>
      <c r="AS9" s="51" t="s">
        <v>44</v>
      </c>
    </row>
    <row r="10" spans="2:45" ht="29.25" customHeight="1">
      <c r="B10" s="113"/>
      <c r="C10" s="137"/>
      <c r="D10" s="134"/>
      <c r="E10" s="135"/>
      <c r="F10" s="113"/>
      <c r="G10" s="113"/>
      <c r="H10" s="113"/>
      <c r="I10" s="113"/>
      <c r="J10" s="113"/>
      <c r="K10" s="113"/>
      <c r="L10" s="113"/>
      <c r="M10" s="113"/>
      <c r="N10" s="113"/>
      <c r="O10" s="114"/>
      <c r="P10" s="114"/>
      <c r="Q10" s="114"/>
      <c r="R10" s="114"/>
      <c r="S10" s="115"/>
      <c r="T10" s="115"/>
      <c r="U10" s="115"/>
      <c r="V10" s="115"/>
      <c r="W10" s="116"/>
      <c r="X10" s="115"/>
      <c r="Y10" s="113"/>
      <c r="Z10" s="116"/>
      <c r="AA10" s="116"/>
      <c r="AC10" s="76"/>
      <c r="AD10" s="37"/>
      <c r="AE10" s="75" t="str">
        <f>+D6</f>
        <v>Vật lý 3 và thí nghiệm</v>
      </c>
      <c r="AF10" s="74" t="str">
        <f>+V6</f>
        <v>Nhóm: BAS1227_02</v>
      </c>
      <c r="AG10" s="73">
        <f>+$AP$10+$AR$10+$AN$10</f>
        <v>41</v>
      </c>
      <c r="AH10" s="70">
        <f>COUNTIF($Z$11:$Z$91,"Khiển trách")</f>
        <v>0</v>
      </c>
      <c r="AI10" s="70">
        <f>COUNTIF($Z$11:$Z$91,"Cảnh cáo")</f>
        <v>0</v>
      </c>
      <c r="AJ10" s="70">
        <f>COUNTIF($Z$11:$Z$91,"Đình chỉ thi")</f>
        <v>0</v>
      </c>
      <c r="AK10" s="69">
        <f>+($AH$10+$AI$10+$AJ$10)/$AG$10*100%</f>
        <v>0</v>
      </c>
      <c r="AL10" s="70">
        <f>SUM(COUNTIF($Z$11:$Z$89,"Vắng"),COUNTIF($Z$11:$Z$89,"Vắng có phép"))</f>
        <v>0</v>
      </c>
      <c r="AM10" s="71">
        <f>+$AL$10/$AG$10</f>
        <v>0</v>
      </c>
      <c r="AN10" s="72">
        <f>COUNTIF($AD$11:$AD$89,"Thi lại")</f>
        <v>0</v>
      </c>
      <c r="AO10" s="71">
        <f>+$AN$10/$AG$10</f>
        <v>0</v>
      </c>
      <c r="AP10" s="72">
        <f>COUNTIF($AD$11:$AD$90,"Học lại")</f>
        <v>7</v>
      </c>
      <c r="AQ10" s="71">
        <f>+$AP$10/$AG$10</f>
        <v>0.17073170731707318</v>
      </c>
      <c r="AR10" s="70">
        <f>COUNTIF($AD$12:$AD$90,"Đạt")</f>
        <v>34</v>
      </c>
      <c r="AS10" s="69">
        <f>+$AR$10/$AG$10</f>
        <v>0.82926829268292679</v>
      </c>
    </row>
    <row r="11" spans="2:45" ht="14.25" customHeight="1">
      <c r="B11" s="128" t="s">
        <v>24</v>
      </c>
      <c r="C11" s="129"/>
      <c r="D11" s="129"/>
      <c r="E11" s="129"/>
      <c r="F11" s="129"/>
      <c r="G11" s="130"/>
      <c r="H11" s="94"/>
      <c r="I11" s="94"/>
      <c r="J11" s="94"/>
      <c r="K11" s="94"/>
      <c r="L11" s="94"/>
      <c r="M11" s="94"/>
      <c r="N11" s="94"/>
      <c r="O11" s="66">
        <v>10</v>
      </c>
      <c r="P11" s="66">
        <v>10</v>
      </c>
      <c r="Q11" s="67">
        <v>20</v>
      </c>
      <c r="R11" s="66"/>
      <c r="S11" s="65"/>
      <c r="T11" s="64"/>
      <c r="U11" s="64"/>
      <c r="V11" s="63">
        <f>100-(O11+P11+Q11+R11)</f>
        <v>60</v>
      </c>
      <c r="W11" s="113"/>
      <c r="X11" s="62"/>
      <c r="Y11" s="62"/>
      <c r="Z11" s="113"/>
      <c r="AA11" s="113"/>
      <c r="AD11" s="37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</row>
    <row r="12" spans="2:45" ht="18.75" customHeight="1">
      <c r="B12" s="2">
        <v>5</v>
      </c>
      <c r="C12" s="58" t="s">
        <v>179</v>
      </c>
      <c r="D12" s="61" t="s">
        <v>180</v>
      </c>
      <c r="E12" s="60" t="s">
        <v>65</v>
      </c>
      <c r="F12" s="59"/>
      <c r="G12" s="58" t="s">
        <v>181</v>
      </c>
      <c r="H12" s="46" t="s">
        <v>67</v>
      </c>
      <c r="I12" s="46" t="s">
        <v>182</v>
      </c>
      <c r="J12" s="47">
        <v>43624</v>
      </c>
      <c r="K12" s="47" t="s">
        <v>70</v>
      </c>
      <c r="L12" s="47" t="s">
        <v>183</v>
      </c>
      <c r="M12" s="47" t="s">
        <v>69</v>
      </c>
      <c r="N12" s="88"/>
      <c r="O12" s="92">
        <v>8.5</v>
      </c>
      <c r="P12" s="92">
        <v>9</v>
      </c>
      <c r="Q12" s="92">
        <v>10</v>
      </c>
      <c r="R12" s="92" t="s">
        <v>25</v>
      </c>
      <c r="S12" s="57"/>
      <c r="T12" s="57"/>
      <c r="U12" s="57"/>
      <c r="V12" s="56">
        <v>8.5</v>
      </c>
      <c r="W12" s="44">
        <f t="shared" ref="W12:W52" si="0">ROUND(SUMPRODUCT(O12:V12,$O$11:$V$11)/100,1)</f>
        <v>8.9</v>
      </c>
      <c r="X12" s="55" t="s">
        <v>277</v>
      </c>
      <c r="Y12" s="54" t="s">
        <v>278</v>
      </c>
      <c r="Z12" s="41" t="s">
        <v>25</v>
      </c>
      <c r="AA12" s="53" t="s">
        <v>183</v>
      </c>
      <c r="AB12" s="22"/>
      <c r="AC12" s="39"/>
      <c r="AD12" s="38" t="str">
        <f t="shared" ref="AD12:AD52" si="1">IF(Z12="Không đủ ĐKDT","Học lại",IF(Z12="Đình chỉ thi","Học lại",IF(AND(MID(G12,2,2)&lt;"12",Z12="Vắng"),"Thi lại",IF(Z12="Vắng có phép", "Thi lại",IF(AND((MID(G12,2,2)&lt;"12"),W12&lt;4.5),"Thi lại",IF(AND((MID(G12,2,2)&lt;"18"),W12&lt;4),"Học lại",IF(AND((MID(G12,2,2)&gt;"17"),W12&lt;4),"Thi lại",IF(AND(MID(G12,2,2)&gt;"17",V12=0),"Thi lại",IF(AND((MID(G12,2,2)&lt;"12"),V12=0),"Thi lại",IF(AND((MID(G12,2,2)&lt;"18"),(MID(G12,2,2)&gt;"11"),V12=0),"Học lại","Đạt"))))))))))</f>
        <v>Đạt</v>
      </c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</row>
    <row r="13" spans="2:45" ht="18.75" customHeight="1">
      <c r="B13" s="3">
        <v>2</v>
      </c>
      <c r="C13" s="46" t="s">
        <v>186</v>
      </c>
      <c r="D13" s="49" t="s">
        <v>129</v>
      </c>
      <c r="E13" s="48" t="s">
        <v>65</v>
      </c>
      <c r="F13" s="47"/>
      <c r="G13" s="46" t="s">
        <v>181</v>
      </c>
      <c r="H13" s="46" t="s">
        <v>67</v>
      </c>
      <c r="I13" s="46" t="s">
        <v>182</v>
      </c>
      <c r="J13" s="47">
        <v>43624</v>
      </c>
      <c r="K13" s="47" t="s">
        <v>70</v>
      </c>
      <c r="L13" s="47" t="s">
        <v>183</v>
      </c>
      <c r="M13" s="47" t="s">
        <v>69</v>
      </c>
      <c r="N13" s="88"/>
      <c r="O13" s="92">
        <v>9.5</v>
      </c>
      <c r="P13" s="92">
        <v>10</v>
      </c>
      <c r="Q13" s="92">
        <v>10</v>
      </c>
      <c r="R13" s="92" t="s">
        <v>25</v>
      </c>
      <c r="S13" s="4"/>
      <c r="T13" s="4"/>
      <c r="U13" s="4"/>
      <c r="V13" s="45">
        <v>2</v>
      </c>
      <c r="W13" s="44">
        <f t="shared" si="0"/>
        <v>5.2</v>
      </c>
      <c r="X13" s="43" t="s">
        <v>279</v>
      </c>
      <c r="Y13" s="42" t="s">
        <v>280</v>
      </c>
      <c r="Z13" s="41" t="s">
        <v>25</v>
      </c>
      <c r="AA13" s="40" t="s">
        <v>183</v>
      </c>
      <c r="AB13" s="22"/>
      <c r="AC13" s="39"/>
      <c r="AD13" s="38" t="str">
        <f t="shared" si="1"/>
        <v>Đạt</v>
      </c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</row>
    <row r="14" spans="2:45" ht="18.75" customHeight="1">
      <c r="B14" s="3">
        <v>3</v>
      </c>
      <c r="C14" s="46" t="s">
        <v>184</v>
      </c>
      <c r="D14" s="49" t="s">
        <v>185</v>
      </c>
      <c r="E14" s="48" t="s">
        <v>65</v>
      </c>
      <c r="F14" s="47"/>
      <c r="G14" s="46" t="s">
        <v>181</v>
      </c>
      <c r="H14" s="46" t="s">
        <v>67</v>
      </c>
      <c r="I14" s="46" t="s">
        <v>182</v>
      </c>
      <c r="J14" s="47">
        <v>43624</v>
      </c>
      <c r="K14" s="47" t="s">
        <v>70</v>
      </c>
      <c r="L14" s="47" t="s">
        <v>183</v>
      </c>
      <c r="M14" s="47" t="s">
        <v>69</v>
      </c>
      <c r="N14" s="88"/>
      <c r="O14" s="92">
        <v>10</v>
      </c>
      <c r="P14" s="92">
        <v>10</v>
      </c>
      <c r="Q14" s="92">
        <v>10</v>
      </c>
      <c r="R14" s="92" t="s">
        <v>25</v>
      </c>
      <c r="S14" s="4"/>
      <c r="T14" s="4"/>
      <c r="U14" s="4"/>
      <c r="V14" s="45">
        <v>6</v>
      </c>
      <c r="W14" s="44">
        <f t="shared" si="0"/>
        <v>7.6</v>
      </c>
      <c r="X14" s="43" t="s">
        <v>279</v>
      </c>
      <c r="Y14" s="42" t="s">
        <v>280</v>
      </c>
      <c r="Z14" s="41" t="s">
        <v>25</v>
      </c>
      <c r="AA14" s="40" t="s">
        <v>183</v>
      </c>
      <c r="AB14" s="22"/>
      <c r="AC14" s="39"/>
      <c r="AD14" s="38" t="str">
        <f t="shared" si="1"/>
        <v>Đạt</v>
      </c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</row>
    <row r="15" spans="2:45" ht="18.75" customHeight="1">
      <c r="B15" s="3">
        <v>4</v>
      </c>
      <c r="C15" s="46" t="s">
        <v>187</v>
      </c>
      <c r="D15" s="49" t="s">
        <v>188</v>
      </c>
      <c r="E15" s="48" t="s">
        <v>65</v>
      </c>
      <c r="F15" s="47"/>
      <c r="G15" s="46" t="s">
        <v>181</v>
      </c>
      <c r="H15" s="46" t="s">
        <v>67</v>
      </c>
      <c r="I15" s="46" t="s">
        <v>182</v>
      </c>
      <c r="J15" s="47">
        <v>43624</v>
      </c>
      <c r="K15" s="47" t="s">
        <v>70</v>
      </c>
      <c r="L15" s="47" t="s">
        <v>183</v>
      </c>
      <c r="M15" s="47" t="s">
        <v>69</v>
      </c>
      <c r="N15" s="88"/>
      <c r="O15" s="92">
        <v>10</v>
      </c>
      <c r="P15" s="92">
        <v>10</v>
      </c>
      <c r="Q15" s="92">
        <v>10</v>
      </c>
      <c r="R15" s="92" t="s">
        <v>25</v>
      </c>
      <c r="S15" s="4"/>
      <c r="T15" s="4"/>
      <c r="U15" s="4"/>
      <c r="V15" s="45">
        <v>5.5</v>
      </c>
      <c r="W15" s="44">
        <f t="shared" si="0"/>
        <v>7.3</v>
      </c>
      <c r="X15" s="43" t="s">
        <v>279</v>
      </c>
      <c r="Y15" s="42" t="s">
        <v>280</v>
      </c>
      <c r="Z15" s="41" t="s">
        <v>25</v>
      </c>
      <c r="AA15" s="40" t="s">
        <v>183</v>
      </c>
      <c r="AB15" s="22"/>
      <c r="AC15" s="39"/>
      <c r="AD15" s="38" t="str">
        <f t="shared" si="1"/>
        <v>Đạt</v>
      </c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</row>
    <row r="16" spans="2:45" ht="18.75" customHeight="1">
      <c r="B16" s="3">
        <v>7</v>
      </c>
      <c r="C16" s="46" t="s">
        <v>191</v>
      </c>
      <c r="D16" s="49" t="s">
        <v>192</v>
      </c>
      <c r="E16" s="48" t="s">
        <v>65</v>
      </c>
      <c r="F16" s="47"/>
      <c r="G16" s="46" t="s">
        <v>181</v>
      </c>
      <c r="H16" s="46" t="s">
        <v>67</v>
      </c>
      <c r="I16" s="46" t="s">
        <v>182</v>
      </c>
      <c r="J16" s="47">
        <v>43624</v>
      </c>
      <c r="K16" s="47" t="s">
        <v>70</v>
      </c>
      <c r="L16" s="47" t="s">
        <v>183</v>
      </c>
      <c r="M16" s="47" t="s">
        <v>69</v>
      </c>
      <c r="N16" s="88"/>
      <c r="O16" s="92">
        <v>10</v>
      </c>
      <c r="P16" s="92">
        <v>10</v>
      </c>
      <c r="Q16" s="92">
        <v>10</v>
      </c>
      <c r="R16" s="92" t="s">
        <v>25</v>
      </c>
      <c r="S16" s="4"/>
      <c r="T16" s="4"/>
      <c r="U16" s="4"/>
      <c r="V16" s="45">
        <v>10</v>
      </c>
      <c r="W16" s="44">
        <f t="shared" si="0"/>
        <v>10</v>
      </c>
      <c r="X16" s="43" t="s">
        <v>279</v>
      </c>
      <c r="Y16" s="42" t="s">
        <v>280</v>
      </c>
      <c r="Z16" s="41" t="s">
        <v>25</v>
      </c>
      <c r="AA16" s="40" t="s">
        <v>183</v>
      </c>
      <c r="AB16" s="22"/>
      <c r="AC16" s="39"/>
      <c r="AD16" s="38" t="str">
        <f t="shared" si="1"/>
        <v>Đạt</v>
      </c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</row>
    <row r="17" spans="2:45" ht="18.75" customHeight="1">
      <c r="B17" s="3">
        <v>6</v>
      </c>
      <c r="C17" s="46" t="s">
        <v>189</v>
      </c>
      <c r="D17" s="49" t="s">
        <v>190</v>
      </c>
      <c r="E17" s="48" t="s">
        <v>65</v>
      </c>
      <c r="F17" s="47"/>
      <c r="G17" s="46" t="s">
        <v>181</v>
      </c>
      <c r="H17" s="46" t="s">
        <v>67</v>
      </c>
      <c r="I17" s="46" t="s">
        <v>182</v>
      </c>
      <c r="J17" s="47">
        <v>43624</v>
      </c>
      <c r="K17" s="47" t="s">
        <v>70</v>
      </c>
      <c r="L17" s="47" t="s">
        <v>183</v>
      </c>
      <c r="M17" s="47" t="s">
        <v>69</v>
      </c>
      <c r="N17" s="88"/>
      <c r="O17" s="92">
        <v>9</v>
      </c>
      <c r="P17" s="92">
        <v>8.5</v>
      </c>
      <c r="Q17" s="92">
        <v>10</v>
      </c>
      <c r="R17" s="92" t="s">
        <v>25</v>
      </c>
      <c r="S17" s="4"/>
      <c r="T17" s="4"/>
      <c r="U17" s="4"/>
      <c r="V17" s="45">
        <v>8.5</v>
      </c>
      <c r="W17" s="44">
        <f t="shared" si="0"/>
        <v>8.9</v>
      </c>
      <c r="X17" s="43" t="s">
        <v>277</v>
      </c>
      <c r="Y17" s="42" t="s">
        <v>278</v>
      </c>
      <c r="Z17" s="41" t="s">
        <v>25</v>
      </c>
      <c r="AA17" s="40" t="s">
        <v>183</v>
      </c>
      <c r="AB17" s="22"/>
      <c r="AC17" s="39"/>
      <c r="AD17" s="38" t="str">
        <f t="shared" si="1"/>
        <v>Đạt</v>
      </c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</row>
    <row r="18" spans="2:45" ht="18.75" customHeight="1">
      <c r="B18" s="3">
        <v>1</v>
      </c>
      <c r="C18" s="46" t="s">
        <v>193</v>
      </c>
      <c r="D18" s="49" t="s">
        <v>194</v>
      </c>
      <c r="E18" s="48" t="s">
        <v>195</v>
      </c>
      <c r="F18" s="47"/>
      <c r="G18" s="46" t="s">
        <v>181</v>
      </c>
      <c r="H18" s="46" t="s">
        <v>67</v>
      </c>
      <c r="I18" s="46" t="s">
        <v>182</v>
      </c>
      <c r="J18" s="47">
        <v>43624</v>
      </c>
      <c r="K18" s="47" t="s">
        <v>70</v>
      </c>
      <c r="L18" s="47" t="s">
        <v>183</v>
      </c>
      <c r="M18" s="47" t="s">
        <v>69</v>
      </c>
      <c r="N18" s="88"/>
      <c r="O18" s="92">
        <v>0</v>
      </c>
      <c r="P18" s="92">
        <v>0</v>
      </c>
      <c r="Q18" s="100">
        <v>0</v>
      </c>
      <c r="R18" s="92" t="s">
        <v>25</v>
      </c>
      <c r="S18" s="4"/>
      <c r="T18" s="4"/>
      <c r="U18" s="4"/>
      <c r="V18" s="101" t="s">
        <v>286</v>
      </c>
      <c r="W18" s="44">
        <f t="shared" si="0"/>
        <v>0</v>
      </c>
      <c r="X18" s="43" t="s">
        <v>277</v>
      </c>
      <c r="Y18" s="42" t="s">
        <v>278</v>
      </c>
      <c r="Z18" s="41" t="s">
        <v>281</v>
      </c>
      <c r="AA18" s="40" t="s">
        <v>183</v>
      </c>
      <c r="AB18" s="22"/>
      <c r="AC18" s="39"/>
      <c r="AD18" s="38" t="str">
        <f t="shared" si="1"/>
        <v>Học lại</v>
      </c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</row>
    <row r="19" spans="2:45" ht="18.75" customHeight="1">
      <c r="B19" s="3">
        <v>8</v>
      </c>
      <c r="C19" s="46" t="s">
        <v>196</v>
      </c>
      <c r="D19" s="49" t="s">
        <v>197</v>
      </c>
      <c r="E19" s="48" t="s">
        <v>198</v>
      </c>
      <c r="F19" s="47"/>
      <c r="G19" s="46" t="s">
        <v>181</v>
      </c>
      <c r="H19" s="46" t="s">
        <v>67</v>
      </c>
      <c r="I19" s="46" t="s">
        <v>182</v>
      </c>
      <c r="J19" s="47">
        <v>43624</v>
      </c>
      <c r="K19" s="47" t="s">
        <v>70</v>
      </c>
      <c r="L19" s="47" t="s">
        <v>183</v>
      </c>
      <c r="M19" s="47" t="s">
        <v>69</v>
      </c>
      <c r="N19" s="88"/>
      <c r="O19" s="92">
        <v>9</v>
      </c>
      <c r="P19" s="92">
        <v>7.5</v>
      </c>
      <c r="Q19" s="92">
        <v>10</v>
      </c>
      <c r="R19" s="92" t="s">
        <v>25</v>
      </c>
      <c r="S19" s="4"/>
      <c r="T19" s="4"/>
      <c r="U19" s="4"/>
      <c r="V19" s="45">
        <v>4</v>
      </c>
      <c r="W19" s="44">
        <f t="shared" si="0"/>
        <v>6.1</v>
      </c>
      <c r="X19" s="43" t="s">
        <v>277</v>
      </c>
      <c r="Y19" s="42" t="s">
        <v>278</v>
      </c>
      <c r="Z19" s="41" t="s">
        <v>25</v>
      </c>
      <c r="AA19" s="40" t="s">
        <v>183</v>
      </c>
      <c r="AB19" s="22"/>
      <c r="AC19" s="39"/>
      <c r="AD19" s="38" t="str">
        <f t="shared" si="1"/>
        <v>Đạt</v>
      </c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</row>
    <row r="20" spans="2:45" ht="18.75" customHeight="1">
      <c r="B20" s="3">
        <v>13</v>
      </c>
      <c r="C20" s="46" t="s">
        <v>199</v>
      </c>
      <c r="D20" s="49" t="s">
        <v>200</v>
      </c>
      <c r="E20" s="48" t="s">
        <v>201</v>
      </c>
      <c r="F20" s="47"/>
      <c r="G20" s="46" t="s">
        <v>181</v>
      </c>
      <c r="H20" s="46" t="s">
        <v>67</v>
      </c>
      <c r="I20" s="46" t="s">
        <v>182</v>
      </c>
      <c r="J20" s="47">
        <v>43624</v>
      </c>
      <c r="K20" s="47" t="s">
        <v>70</v>
      </c>
      <c r="L20" s="47" t="s">
        <v>183</v>
      </c>
      <c r="M20" s="47" t="s">
        <v>69</v>
      </c>
      <c r="N20" s="88"/>
      <c r="O20" s="92">
        <v>9</v>
      </c>
      <c r="P20" s="92">
        <v>9</v>
      </c>
      <c r="Q20" s="92">
        <v>9</v>
      </c>
      <c r="R20" s="92" t="s">
        <v>25</v>
      </c>
      <c r="S20" s="4"/>
      <c r="T20" s="4"/>
      <c r="U20" s="4"/>
      <c r="V20" s="45">
        <v>0.5</v>
      </c>
      <c r="W20" s="44">
        <f t="shared" si="0"/>
        <v>3.9</v>
      </c>
      <c r="X20" s="43" t="s">
        <v>277</v>
      </c>
      <c r="Y20" s="42" t="s">
        <v>278</v>
      </c>
      <c r="Z20" s="41" t="s">
        <v>25</v>
      </c>
      <c r="AA20" s="40" t="s">
        <v>183</v>
      </c>
      <c r="AB20" s="22"/>
      <c r="AC20" s="39"/>
      <c r="AD20" s="38" t="str">
        <f t="shared" si="1"/>
        <v>Học lại</v>
      </c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</row>
    <row r="21" spans="2:45" ht="18.75" customHeight="1">
      <c r="B21" s="3">
        <v>12</v>
      </c>
      <c r="C21" s="46" t="s">
        <v>202</v>
      </c>
      <c r="D21" s="49" t="s">
        <v>203</v>
      </c>
      <c r="E21" s="48" t="s">
        <v>201</v>
      </c>
      <c r="F21" s="47"/>
      <c r="G21" s="46" t="s">
        <v>181</v>
      </c>
      <c r="H21" s="46" t="s">
        <v>67</v>
      </c>
      <c r="I21" s="46" t="s">
        <v>182</v>
      </c>
      <c r="J21" s="47">
        <v>43624</v>
      </c>
      <c r="K21" s="47" t="s">
        <v>70</v>
      </c>
      <c r="L21" s="47" t="s">
        <v>183</v>
      </c>
      <c r="M21" s="47" t="s">
        <v>69</v>
      </c>
      <c r="N21" s="88"/>
      <c r="O21" s="92">
        <v>10</v>
      </c>
      <c r="P21" s="92">
        <v>10</v>
      </c>
      <c r="Q21" s="92">
        <v>10</v>
      </c>
      <c r="R21" s="92" t="s">
        <v>25</v>
      </c>
      <c r="S21" s="4"/>
      <c r="T21" s="4"/>
      <c r="U21" s="4"/>
      <c r="V21" s="45">
        <v>8.5</v>
      </c>
      <c r="W21" s="44">
        <f t="shared" si="0"/>
        <v>9.1</v>
      </c>
      <c r="X21" s="43" t="s">
        <v>279</v>
      </c>
      <c r="Y21" s="42" t="s">
        <v>280</v>
      </c>
      <c r="Z21" s="41" t="s">
        <v>25</v>
      </c>
      <c r="AA21" s="40" t="s">
        <v>183</v>
      </c>
      <c r="AB21" s="22"/>
      <c r="AC21" s="39"/>
      <c r="AD21" s="38" t="str">
        <f t="shared" si="1"/>
        <v>Đạt</v>
      </c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</row>
    <row r="22" spans="2:45" ht="18.75" customHeight="1">
      <c r="B22" s="3">
        <v>15</v>
      </c>
      <c r="C22" s="46" t="s">
        <v>204</v>
      </c>
      <c r="D22" s="49" t="s">
        <v>205</v>
      </c>
      <c r="E22" s="48" t="s">
        <v>206</v>
      </c>
      <c r="F22" s="47"/>
      <c r="G22" s="46" t="s">
        <v>181</v>
      </c>
      <c r="H22" s="46" t="s">
        <v>67</v>
      </c>
      <c r="I22" s="46" t="s">
        <v>182</v>
      </c>
      <c r="J22" s="47">
        <v>43624</v>
      </c>
      <c r="K22" s="47" t="s">
        <v>70</v>
      </c>
      <c r="L22" s="47" t="s">
        <v>183</v>
      </c>
      <c r="M22" s="47" t="s">
        <v>69</v>
      </c>
      <c r="N22" s="88"/>
      <c r="O22" s="92">
        <v>8.5</v>
      </c>
      <c r="P22" s="92">
        <v>8</v>
      </c>
      <c r="Q22" s="92">
        <v>10</v>
      </c>
      <c r="R22" s="92" t="s">
        <v>25</v>
      </c>
      <c r="S22" s="4"/>
      <c r="T22" s="4"/>
      <c r="U22" s="4"/>
      <c r="V22" s="45">
        <v>3</v>
      </c>
      <c r="W22" s="44">
        <f t="shared" si="0"/>
        <v>5.5</v>
      </c>
      <c r="X22" s="43" t="s">
        <v>277</v>
      </c>
      <c r="Y22" s="42" t="s">
        <v>278</v>
      </c>
      <c r="Z22" s="41" t="s">
        <v>25</v>
      </c>
      <c r="AA22" s="40" t="s">
        <v>183</v>
      </c>
      <c r="AB22" s="22"/>
      <c r="AC22" s="39"/>
      <c r="AD22" s="38" t="str">
        <f t="shared" si="1"/>
        <v>Đạt</v>
      </c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</row>
    <row r="23" spans="2:45" ht="18.75" customHeight="1">
      <c r="B23" s="3">
        <v>14</v>
      </c>
      <c r="C23" s="46" t="s">
        <v>207</v>
      </c>
      <c r="D23" s="49" t="s">
        <v>208</v>
      </c>
      <c r="E23" s="48" t="s">
        <v>209</v>
      </c>
      <c r="F23" s="47"/>
      <c r="G23" s="46" t="s">
        <v>181</v>
      </c>
      <c r="H23" s="46" t="s">
        <v>67</v>
      </c>
      <c r="I23" s="46" t="s">
        <v>182</v>
      </c>
      <c r="J23" s="47">
        <v>43624</v>
      </c>
      <c r="K23" s="47" t="s">
        <v>70</v>
      </c>
      <c r="L23" s="47" t="s">
        <v>183</v>
      </c>
      <c r="M23" s="47" t="s">
        <v>69</v>
      </c>
      <c r="N23" s="88"/>
      <c r="O23" s="92">
        <v>9</v>
      </c>
      <c r="P23" s="92">
        <v>9.5</v>
      </c>
      <c r="Q23" s="92">
        <v>10</v>
      </c>
      <c r="R23" s="92" t="s">
        <v>25</v>
      </c>
      <c r="S23" s="4"/>
      <c r="T23" s="4"/>
      <c r="U23" s="4"/>
      <c r="V23" s="45">
        <v>7.5</v>
      </c>
      <c r="W23" s="44">
        <f t="shared" si="0"/>
        <v>8.4</v>
      </c>
      <c r="X23" s="43" t="s">
        <v>277</v>
      </c>
      <c r="Y23" s="42" t="s">
        <v>278</v>
      </c>
      <c r="Z23" s="41" t="s">
        <v>25</v>
      </c>
      <c r="AA23" s="40" t="s">
        <v>183</v>
      </c>
      <c r="AB23" s="22"/>
      <c r="AC23" s="39"/>
      <c r="AD23" s="38" t="str">
        <f t="shared" si="1"/>
        <v>Đạt</v>
      </c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</row>
    <row r="24" spans="2:45" ht="18.75" customHeight="1">
      <c r="B24" s="3">
        <v>9</v>
      </c>
      <c r="C24" s="46" t="s">
        <v>210</v>
      </c>
      <c r="D24" s="49" t="s">
        <v>211</v>
      </c>
      <c r="E24" s="48" t="s">
        <v>212</v>
      </c>
      <c r="F24" s="47"/>
      <c r="G24" s="46" t="s">
        <v>181</v>
      </c>
      <c r="H24" s="46" t="s">
        <v>67</v>
      </c>
      <c r="I24" s="46" t="s">
        <v>182</v>
      </c>
      <c r="J24" s="47">
        <v>43624</v>
      </c>
      <c r="K24" s="47" t="s">
        <v>70</v>
      </c>
      <c r="L24" s="47" t="s">
        <v>183</v>
      </c>
      <c r="M24" s="47" t="s">
        <v>69</v>
      </c>
      <c r="N24" s="88"/>
      <c r="O24" s="92">
        <v>7.5</v>
      </c>
      <c r="P24" s="92">
        <v>8.5</v>
      </c>
      <c r="Q24" s="92">
        <v>9</v>
      </c>
      <c r="R24" s="92" t="s">
        <v>25</v>
      </c>
      <c r="S24" s="4"/>
      <c r="T24" s="4"/>
      <c r="U24" s="4"/>
      <c r="V24" s="45">
        <v>7</v>
      </c>
      <c r="W24" s="44">
        <f t="shared" si="0"/>
        <v>7.6</v>
      </c>
      <c r="X24" s="43" t="s">
        <v>277</v>
      </c>
      <c r="Y24" s="42" t="s">
        <v>278</v>
      </c>
      <c r="Z24" s="41" t="s">
        <v>25</v>
      </c>
      <c r="AA24" s="40" t="s">
        <v>183</v>
      </c>
      <c r="AB24" s="22"/>
      <c r="AC24" s="39"/>
      <c r="AD24" s="38" t="str">
        <f t="shared" si="1"/>
        <v>Đạt</v>
      </c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</row>
    <row r="25" spans="2:45" ht="18.75" customHeight="1">
      <c r="B25" s="3">
        <v>10</v>
      </c>
      <c r="C25" s="46" t="s">
        <v>213</v>
      </c>
      <c r="D25" s="49" t="s">
        <v>214</v>
      </c>
      <c r="E25" s="48" t="s">
        <v>85</v>
      </c>
      <c r="F25" s="47"/>
      <c r="G25" s="46" t="s">
        <v>181</v>
      </c>
      <c r="H25" s="46" t="s">
        <v>67</v>
      </c>
      <c r="I25" s="46" t="s">
        <v>182</v>
      </c>
      <c r="J25" s="47">
        <v>43624</v>
      </c>
      <c r="K25" s="47" t="s">
        <v>70</v>
      </c>
      <c r="L25" s="47" t="s">
        <v>183</v>
      </c>
      <c r="M25" s="47" t="s">
        <v>69</v>
      </c>
      <c r="N25" s="88"/>
      <c r="O25" s="92">
        <v>7</v>
      </c>
      <c r="P25" s="92">
        <v>8.5</v>
      </c>
      <c r="Q25" s="92">
        <v>10</v>
      </c>
      <c r="R25" s="92" t="s">
        <v>25</v>
      </c>
      <c r="S25" s="4"/>
      <c r="T25" s="4"/>
      <c r="U25" s="4"/>
      <c r="V25" s="45">
        <v>6</v>
      </c>
      <c r="W25" s="44">
        <f t="shared" si="0"/>
        <v>7.2</v>
      </c>
      <c r="X25" s="43" t="s">
        <v>277</v>
      </c>
      <c r="Y25" s="42" t="s">
        <v>278</v>
      </c>
      <c r="Z25" s="41" t="s">
        <v>25</v>
      </c>
      <c r="AA25" s="40" t="s">
        <v>183</v>
      </c>
      <c r="AB25" s="22"/>
      <c r="AC25" s="39"/>
      <c r="AD25" s="38" t="str">
        <f t="shared" si="1"/>
        <v>Đạt</v>
      </c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</row>
    <row r="26" spans="2:45" ht="18.75" customHeight="1">
      <c r="B26" s="3">
        <v>11</v>
      </c>
      <c r="C26" s="46" t="s">
        <v>215</v>
      </c>
      <c r="D26" s="49" t="s">
        <v>105</v>
      </c>
      <c r="E26" s="48" t="s">
        <v>216</v>
      </c>
      <c r="F26" s="47"/>
      <c r="G26" s="46" t="s">
        <v>181</v>
      </c>
      <c r="H26" s="46" t="s">
        <v>67</v>
      </c>
      <c r="I26" s="46" t="s">
        <v>182</v>
      </c>
      <c r="J26" s="47">
        <v>43624</v>
      </c>
      <c r="K26" s="47" t="s">
        <v>70</v>
      </c>
      <c r="L26" s="47" t="s">
        <v>183</v>
      </c>
      <c r="M26" s="47" t="s">
        <v>69</v>
      </c>
      <c r="N26" s="88"/>
      <c r="O26" s="92">
        <v>10</v>
      </c>
      <c r="P26" s="92">
        <v>10</v>
      </c>
      <c r="Q26" s="92">
        <v>10</v>
      </c>
      <c r="R26" s="92" t="s">
        <v>25</v>
      </c>
      <c r="S26" s="4"/>
      <c r="T26" s="4"/>
      <c r="U26" s="4"/>
      <c r="V26" s="45">
        <v>4.5</v>
      </c>
      <c r="W26" s="44">
        <f t="shared" si="0"/>
        <v>6.7</v>
      </c>
      <c r="X26" s="43" t="s">
        <v>279</v>
      </c>
      <c r="Y26" s="42" t="s">
        <v>280</v>
      </c>
      <c r="Z26" s="41" t="s">
        <v>25</v>
      </c>
      <c r="AA26" s="40" t="s">
        <v>183</v>
      </c>
      <c r="AB26" s="22"/>
      <c r="AC26" s="39"/>
      <c r="AD26" s="38" t="str">
        <f t="shared" si="1"/>
        <v>Đạt</v>
      </c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</row>
    <row r="27" spans="2:45" ht="18.75" customHeight="1">
      <c r="B27" s="3">
        <v>16</v>
      </c>
      <c r="C27" s="46" t="s">
        <v>217</v>
      </c>
      <c r="D27" s="49" t="s">
        <v>218</v>
      </c>
      <c r="E27" s="48" t="s">
        <v>94</v>
      </c>
      <c r="F27" s="47"/>
      <c r="G27" s="46" t="s">
        <v>181</v>
      </c>
      <c r="H27" s="46" t="s">
        <v>67</v>
      </c>
      <c r="I27" s="46" t="s">
        <v>182</v>
      </c>
      <c r="J27" s="47">
        <v>43624</v>
      </c>
      <c r="K27" s="47" t="s">
        <v>70</v>
      </c>
      <c r="L27" s="47" t="s">
        <v>183</v>
      </c>
      <c r="M27" s="47" t="s">
        <v>69</v>
      </c>
      <c r="N27" s="88"/>
      <c r="O27" s="92">
        <v>9.5</v>
      </c>
      <c r="P27" s="92">
        <v>9</v>
      </c>
      <c r="Q27" s="92">
        <v>9.5</v>
      </c>
      <c r="R27" s="92" t="s">
        <v>25</v>
      </c>
      <c r="S27" s="4"/>
      <c r="T27" s="4"/>
      <c r="U27" s="4"/>
      <c r="V27" s="45">
        <v>3.5</v>
      </c>
      <c r="W27" s="44">
        <f t="shared" si="0"/>
        <v>5.9</v>
      </c>
      <c r="X27" s="43" t="s">
        <v>277</v>
      </c>
      <c r="Y27" s="42" t="s">
        <v>278</v>
      </c>
      <c r="Z27" s="41" t="s">
        <v>25</v>
      </c>
      <c r="AA27" s="40" t="s">
        <v>183</v>
      </c>
      <c r="AB27" s="22"/>
      <c r="AC27" s="39"/>
      <c r="AD27" s="38" t="str">
        <f t="shared" si="1"/>
        <v>Đạt</v>
      </c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</row>
    <row r="28" spans="2:45" ht="18.75" customHeight="1">
      <c r="B28" s="3">
        <v>17</v>
      </c>
      <c r="C28" s="46" t="s">
        <v>219</v>
      </c>
      <c r="D28" s="49" t="s">
        <v>220</v>
      </c>
      <c r="E28" s="48" t="s">
        <v>101</v>
      </c>
      <c r="F28" s="47"/>
      <c r="G28" s="46" t="s">
        <v>181</v>
      </c>
      <c r="H28" s="46" t="s">
        <v>67</v>
      </c>
      <c r="I28" s="46" t="s">
        <v>182</v>
      </c>
      <c r="J28" s="47">
        <v>43624</v>
      </c>
      <c r="K28" s="47" t="s">
        <v>70</v>
      </c>
      <c r="L28" s="47" t="s">
        <v>183</v>
      </c>
      <c r="M28" s="47" t="s">
        <v>69</v>
      </c>
      <c r="N28" s="88"/>
      <c r="O28" s="92">
        <v>7.5</v>
      </c>
      <c r="P28" s="92">
        <v>8.5</v>
      </c>
      <c r="Q28" s="92">
        <v>9.5</v>
      </c>
      <c r="R28" s="92" t="s">
        <v>25</v>
      </c>
      <c r="S28" s="4"/>
      <c r="T28" s="4"/>
      <c r="U28" s="4"/>
      <c r="V28" s="45">
        <v>3.5</v>
      </c>
      <c r="W28" s="44">
        <f t="shared" si="0"/>
        <v>5.6</v>
      </c>
      <c r="X28" s="43" t="s">
        <v>277</v>
      </c>
      <c r="Y28" s="42" t="s">
        <v>278</v>
      </c>
      <c r="Z28" s="41" t="s">
        <v>25</v>
      </c>
      <c r="AA28" s="40" t="s">
        <v>183</v>
      </c>
      <c r="AB28" s="22"/>
      <c r="AC28" s="39"/>
      <c r="AD28" s="38" t="str">
        <f t="shared" si="1"/>
        <v>Đạt</v>
      </c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</row>
    <row r="29" spans="2:45" ht="18.75" customHeight="1">
      <c r="B29" s="3">
        <v>18</v>
      </c>
      <c r="C29" s="46" t="s">
        <v>221</v>
      </c>
      <c r="D29" s="49" t="s">
        <v>222</v>
      </c>
      <c r="E29" s="48" t="s">
        <v>223</v>
      </c>
      <c r="F29" s="47"/>
      <c r="G29" s="46" t="s">
        <v>181</v>
      </c>
      <c r="H29" s="46" t="s">
        <v>67</v>
      </c>
      <c r="I29" s="46" t="s">
        <v>182</v>
      </c>
      <c r="J29" s="47">
        <v>43624</v>
      </c>
      <c r="K29" s="47" t="s">
        <v>70</v>
      </c>
      <c r="L29" s="47" t="s">
        <v>183</v>
      </c>
      <c r="M29" s="47" t="s">
        <v>69</v>
      </c>
      <c r="N29" s="88"/>
      <c r="O29" s="92">
        <v>9.5</v>
      </c>
      <c r="P29" s="92">
        <v>10</v>
      </c>
      <c r="Q29" s="92">
        <v>10</v>
      </c>
      <c r="R29" s="92" t="s">
        <v>25</v>
      </c>
      <c r="S29" s="4"/>
      <c r="T29" s="4"/>
      <c r="U29" s="4"/>
      <c r="V29" s="45">
        <v>4</v>
      </c>
      <c r="W29" s="44">
        <f t="shared" si="0"/>
        <v>6.4</v>
      </c>
      <c r="X29" s="43" t="s">
        <v>279</v>
      </c>
      <c r="Y29" s="42" t="s">
        <v>280</v>
      </c>
      <c r="Z29" s="41" t="s">
        <v>25</v>
      </c>
      <c r="AA29" s="40" t="s">
        <v>183</v>
      </c>
      <c r="AB29" s="22"/>
      <c r="AC29" s="39"/>
      <c r="AD29" s="38" t="str">
        <f t="shared" si="1"/>
        <v>Đạt</v>
      </c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</row>
    <row r="30" spans="2:45" ht="18.75" customHeight="1">
      <c r="B30" s="3">
        <v>19</v>
      </c>
      <c r="C30" s="46" t="s">
        <v>224</v>
      </c>
      <c r="D30" s="49" t="s">
        <v>225</v>
      </c>
      <c r="E30" s="48" t="s">
        <v>106</v>
      </c>
      <c r="F30" s="47"/>
      <c r="G30" s="46" t="s">
        <v>181</v>
      </c>
      <c r="H30" s="46" t="s">
        <v>67</v>
      </c>
      <c r="I30" s="46" t="s">
        <v>182</v>
      </c>
      <c r="J30" s="47">
        <v>43624</v>
      </c>
      <c r="K30" s="47" t="s">
        <v>70</v>
      </c>
      <c r="L30" s="47" t="s">
        <v>183</v>
      </c>
      <c r="M30" s="47" t="s">
        <v>69</v>
      </c>
      <c r="N30" s="88"/>
      <c r="O30" s="92">
        <v>10</v>
      </c>
      <c r="P30" s="92">
        <v>9.5</v>
      </c>
      <c r="Q30" s="92">
        <v>9</v>
      </c>
      <c r="R30" s="92" t="s">
        <v>25</v>
      </c>
      <c r="S30" s="4"/>
      <c r="T30" s="4"/>
      <c r="U30" s="4"/>
      <c r="V30" s="45">
        <v>2.5</v>
      </c>
      <c r="W30" s="44">
        <f t="shared" si="0"/>
        <v>5.3</v>
      </c>
      <c r="X30" s="43" t="s">
        <v>277</v>
      </c>
      <c r="Y30" s="42" t="s">
        <v>278</v>
      </c>
      <c r="Z30" s="41" t="s">
        <v>25</v>
      </c>
      <c r="AA30" s="40" t="s">
        <v>183</v>
      </c>
      <c r="AB30" s="22"/>
      <c r="AC30" s="39"/>
      <c r="AD30" s="38" t="str">
        <f t="shared" si="1"/>
        <v>Đạt</v>
      </c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</row>
    <row r="31" spans="2:45" ht="18.75" customHeight="1">
      <c r="B31" s="3">
        <v>41</v>
      </c>
      <c r="C31" s="46" t="s">
        <v>226</v>
      </c>
      <c r="D31" s="49" t="s">
        <v>276</v>
      </c>
      <c r="E31" s="48" t="s">
        <v>106</v>
      </c>
      <c r="F31" s="47"/>
      <c r="G31" s="46" t="s">
        <v>181</v>
      </c>
      <c r="H31" s="46" t="s">
        <v>67</v>
      </c>
      <c r="I31" s="46" t="s">
        <v>182</v>
      </c>
      <c r="J31" s="47">
        <v>43624</v>
      </c>
      <c r="K31" s="47" t="s">
        <v>70</v>
      </c>
      <c r="L31" s="47" t="s">
        <v>183</v>
      </c>
      <c r="M31" s="47" t="s">
        <v>69</v>
      </c>
      <c r="N31" s="88"/>
      <c r="O31" s="92">
        <v>9</v>
      </c>
      <c r="P31" s="92">
        <v>8</v>
      </c>
      <c r="Q31" s="92">
        <v>9</v>
      </c>
      <c r="R31" s="92" t="s">
        <v>25</v>
      </c>
      <c r="S31" s="4"/>
      <c r="T31" s="4"/>
      <c r="U31" s="4"/>
      <c r="V31" s="45">
        <v>3.5</v>
      </c>
      <c r="W31" s="44">
        <f t="shared" si="0"/>
        <v>5.6</v>
      </c>
      <c r="X31" s="43" t="s">
        <v>277</v>
      </c>
      <c r="Y31" s="42" t="s">
        <v>278</v>
      </c>
      <c r="Z31" s="41" t="s">
        <v>25</v>
      </c>
      <c r="AA31" s="40" t="s">
        <v>183</v>
      </c>
      <c r="AB31" s="22"/>
      <c r="AC31" s="39"/>
      <c r="AD31" s="38" t="str">
        <f t="shared" si="1"/>
        <v>Đạt</v>
      </c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</row>
    <row r="32" spans="2:45" ht="18.75" customHeight="1">
      <c r="B32" s="3">
        <v>20</v>
      </c>
      <c r="C32" s="46" t="s">
        <v>227</v>
      </c>
      <c r="D32" s="49" t="s">
        <v>168</v>
      </c>
      <c r="E32" s="48" t="s">
        <v>116</v>
      </c>
      <c r="F32" s="47"/>
      <c r="G32" s="46" t="s">
        <v>181</v>
      </c>
      <c r="H32" s="46" t="s">
        <v>67</v>
      </c>
      <c r="I32" s="46" t="s">
        <v>182</v>
      </c>
      <c r="J32" s="47">
        <v>43624</v>
      </c>
      <c r="K32" s="47" t="s">
        <v>70</v>
      </c>
      <c r="L32" s="47" t="s">
        <v>183</v>
      </c>
      <c r="M32" s="47" t="s">
        <v>69</v>
      </c>
      <c r="N32" s="88"/>
      <c r="O32" s="92">
        <v>9</v>
      </c>
      <c r="P32" s="92">
        <v>6.5</v>
      </c>
      <c r="Q32" s="92">
        <v>10</v>
      </c>
      <c r="R32" s="92" t="s">
        <v>25</v>
      </c>
      <c r="S32" s="4"/>
      <c r="T32" s="4"/>
      <c r="U32" s="4"/>
      <c r="V32" s="45">
        <v>4</v>
      </c>
      <c r="W32" s="44">
        <f t="shared" si="0"/>
        <v>6</v>
      </c>
      <c r="X32" s="43" t="s">
        <v>277</v>
      </c>
      <c r="Y32" s="42" t="s">
        <v>278</v>
      </c>
      <c r="Z32" s="41" t="s">
        <v>25</v>
      </c>
      <c r="AA32" s="40" t="s">
        <v>183</v>
      </c>
      <c r="AB32" s="22"/>
      <c r="AC32" s="39"/>
      <c r="AD32" s="38" t="str">
        <f t="shared" si="1"/>
        <v>Đạt</v>
      </c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</row>
    <row r="33" spans="2:45" ht="18.75" customHeight="1">
      <c r="B33" s="3">
        <v>21</v>
      </c>
      <c r="C33" s="46" t="s">
        <v>228</v>
      </c>
      <c r="D33" s="49" t="s">
        <v>229</v>
      </c>
      <c r="E33" s="48" t="s">
        <v>230</v>
      </c>
      <c r="F33" s="47"/>
      <c r="G33" s="46" t="s">
        <v>181</v>
      </c>
      <c r="H33" s="46" t="s">
        <v>67</v>
      </c>
      <c r="I33" s="46" t="s">
        <v>182</v>
      </c>
      <c r="J33" s="47">
        <v>43624</v>
      </c>
      <c r="K33" s="47" t="s">
        <v>70</v>
      </c>
      <c r="L33" s="47" t="s">
        <v>183</v>
      </c>
      <c r="M33" s="47" t="s">
        <v>69</v>
      </c>
      <c r="N33" s="88"/>
      <c r="O33" s="92">
        <v>6.5</v>
      </c>
      <c r="P33" s="92">
        <v>7.5</v>
      </c>
      <c r="Q33" s="92">
        <v>7.5</v>
      </c>
      <c r="R33" s="92" t="s">
        <v>25</v>
      </c>
      <c r="S33" s="4"/>
      <c r="T33" s="4"/>
      <c r="U33" s="4"/>
      <c r="V33" s="45">
        <v>1</v>
      </c>
      <c r="W33" s="44">
        <f t="shared" si="0"/>
        <v>3.5</v>
      </c>
      <c r="X33" s="43" t="s">
        <v>277</v>
      </c>
      <c r="Y33" s="42" t="s">
        <v>278</v>
      </c>
      <c r="Z33" s="41" t="s">
        <v>25</v>
      </c>
      <c r="AA33" s="40" t="s">
        <v>183</v>
      </c>
      <c r="AB33" s="22"/>
      <c r="AC33" s="39"/>
      <c r="AD33" s="38" t="str">
        <f t="shared" si="1"/>
        <v>Học lại</v>
      </c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</row>
    <row r="34" spans="2:45" ht="18.75" customHeight="1">
      <c r="B34" s="3">
        <v>22</v>
      </c>
      <c r="C34" s="46" t="s">
        <v>231</v>
      </c>
      <c r="D34" s="49" t="s">
        <v>232</v>
      </c>
      <c r="E34" s="48" t="s">
        <v>233</v>
      </c>
      <c r="F34" s="47"/>
      <c r="G34" s="46" t="s">
        <v>181</v>
      </c>
      <c r="H34" s="46" t="s">
        <v>67</v>
      </c>
      <c r="I34" s="46" t="s">
        <v>182</v>
      </c>
      <c r="J34" s="47">
        <v>43624</v>
      </c>
      <c r="K34" s="47" t="s">
        <v>70</v>
      </c>
      <c r="L34" s="47" t="s">
        <v>183</v>
      </c>
      <c r="M34" s="47" t="s">
        <v>69</v>
      </c>
      <c r="N34" s="88"/>
      <c r="O34" s="92">
        <v>9.5</v>
      </c>
      <c r="P34" s="92">
        <v>9</v>
      </c>
      <c r="Q34" s="92">
        <v>10</v>
      </c>
      <c r="R34" s="92" t="s">
        <v>25</v>
      </c>
      <c r="S34" s="4"/>
      <c r="T34" s="4"/>
      <c r="U34" s="4"/>
      <c r="V34" s="45">
        <v>4.5</v>
      </c>
      <c r="W34" s="44">
        <f t="shared" si="0"/>
        <v>6.6</v>
      </c>
      <c r="X34" s="43" t="s">
        <v>277</v>
      </c>
      <c r="Y34" s="42" t="s">
        <v>278</v>
      </c>
      <c r="Z34" s="41" t="s">
        <v>25</v>
      </c>
      <c r="AA34" s="40" t="s">
        <v>183</v>
      </c>
      <c r="AB34" s="22"/>
      <c r="AC34" s="39"/>
      <c r="AD34" s="38" t="str">
        <f t="shared" si="1"/>
        <v>Đạt</v>
      </c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</row>
    <row r="35" spans="2:45" ht="18.75" customHeight="1">
      <c r="B35" s="3">
        <v>23</v>
      </c>
      <c r="C35" s="46" t="s">
        <v>237</v>
      </c>
      <c r="D35" s="49" t="s">
        <v>238</v>
      </c>
      <c r="E35" s="48" t="s">
        <v>236</v>
      </c>
      <c r="F35" s="47"/>
      <c r="G35" s="46" t="s">
        <v>181</v>
      </c>
      <c r="H35" s="46" t="s">
        <v>67</v>
      </c>
      <c r="I35" s="46" t="s">
        <v>182</v>
      </c>
      <c r="J35" s="47">
        <v>43624</v>
      </c>
      <c r="K35" s="47" t="s">
        <v>70</v>
      </c>
      <c r="L35" s="47" t="s">
        <v>183</v>
      </c>
      <c r="M35" s="47" t="s">
        <v>69</v>
      </c>
      <c r="N35" s="88"/>
      <c r="O35" s="92">
        <v>10</v>
      </c>
      <c r="P35" s="92">
        <v>10</v>
      </c>
      <c r="Q35" s="92">
        <v>10</v>
      </c>
      <c r="R35" s="92" t="s">
        <v>25</v>
      </c>
      <c r="S35" s="4"/>
      <c r="T35" s="4"/>
      <c r="U35" s="4"/>
      <c r="V35" s="45">
        <v>8</v>
      </c>
      <c r="W35" s="44">
        <f t="shared" si="0"/>
        <v>8.8000000000000007</v>
      </c>
      <c r="X35" s="43" t="s">
        <v>279</v>
      </c>
      <c r="Y35" s="42" t="s">
        <v>280</v>
      </c>
      <c r="Z35" s="41" t="s">
        <v>25</v>
      </c>
      <c r="AA35" s="40" t="s">
        <v>183</v>
      </c>
      <c r="AB35" s="22"/>
      <c r="AC35" s="39"/>
      <c r="AD35" s="38" t="str">
        <f t="shared" si="1"/>
        <v>Đạt</v>
      </c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</row>
    <row r="36" spans="2:45" ht="18.75" customHeight="1">
      <c r="B36" s="3">
        <v>24</v>
      </c>
      <c r="C36" s="46" t="s">
        <v>234</v>
      </c>
      <c r="D36" s="49" t="s">
        <v>235</v>
      </c>
      <c r="E36" s="48" t="s">
        <v>236</v>
      </c>
      <c r="F36" s="47"/>
      <c r="G36" s="46" t="s">
        <v>181</v>
      </c>
      <c r="H36" s="46" t="s">
        <v>67</v>
      </c>
      <c r="I36" s="46" t="s">
        <v>182</v>
      </c>
      <c r="J36" s="47">
        <v>43624</v>
      </c>
      <c r="K36" s="47" t="s">
        <v>70</v>
      </c>
      <c r="L36" s="47" t="s">
        <v>183</v>
      </c>
      <c r="M36" s="47" t="s">
        <v>69</v>
      </c>
      <c r="N36" s="88"/>
      <c r="O36" s="92">
        <v>8</v>
      </c>
      <c r="P36" s="92">
        <v>9</v>
      </c>
      <c r="Q36" s="92">
        <v>10</v>
      </c>
      <c r="R36" s="92" t="s">
        <v>25</v>
      </c>
      <c r="S36" s="4"/>
      <c r="T36" s="4"/>
      <c r="U36" s="4"/>
      <c r="V36" s="45">
        <v>5.5</v>
      </c>
      <c r="W36" s="44">
        <f t="shared" si="0"/>
        <v>7</v>
      </c>
      <c r="X36" s="43" t="s">
        <v>277</v>
      </c>
      <c r="Y36" s="42" t="s">
        <v>278</v>
      </c>
      <c r="Z36" s="41" t="s">
        <v>25</v>
      </c>
      <c r="AA36" s="40" t="s">
        <v>183</v>
      </c>
      <c r="AB36" s="22"/>
      <c r="AC36" s="39"/>
      <c r="AD36" s="38" t="str">
        <f t="shared" si="1"/>
        <v>Đạt</v>
      </c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</row>
    <row r="37" spans="2:45" ht="18.75" customHeight="1">
      <c r="B37" s="3">
        <v>26</v>
      </c>
      <c r="C37" s="46" t="s">
        <v>239</v>
      </c>
      <c r="D37" s="49" t="s">
        <v>240</v>
      </c>
      <c r="E37" s="48" t="s">
        <v>127</v>
      </c>
      <c r="F37" s="47"/>
      <c r="G37" s="46" t="s">
        <v>181</v>
      </c>
      <c r="H37" s="46" t="s">
        <v>67</v>
      </c>
      <c r="I37" s="46" t="s">
        <v>182</v>
      </c>
      <c r="J37" s="47">
        <v>43624</v>
      </c>
      <c r="K37" s="47" t="s">
        <v>70</v>
      </c>
      <c r="L37" s="47" t="s">
        <v>183</v>
      </c>
      <c r="M37" s="47" t="s">
        <v>69</v>
      </c>
      <c r="N37" s="88"/>
      <c r="O37" s="92">
        <v>9</v>
      </c>
      <c r="P37" s="92">
        <v>9.5</v>
      </c>
      <c r="Q37" s="92">
        <v>10</v>
      </c>
      <c r="R37" s="92" t="s">
        <v>25</v>
      </c>
      <c r="S37" s="4"/>
      <c r="T37" s="4"/>
      <c r="U37" s="4"/>
      <c r="V37" s="45">
        <v>3.5</v>
      </c>
      <c r="W37" s="44">
        <f t="shared" si="0"/>
        <v>6</v>
      </c>
      <c r="X37" s="43" t="s">
        <v>277</v>
      </c>
      <c r="Y37" s="42" t="s">
        <v>278</v>
      </c>
      <c r="Z37" s="41" t="s">
        <v>25</v>
      </c>
      <c r="AA37" s="40" t="s">
        <v>183</v>
      </c>
      <c r="AB37" s="22"/>
      <c r="AC37" s="39"/>
      <c r="AD37" s="38" t="str">
        <f t="shared" si="1"/>
        <v>Đạt</v>
      </c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</row>
    <row r="38" spans="2:45" ht="18.75" customHeight="1">
      <c r="B38" s="3">
        <v>25</v>
      </c>
      <c r="C38" s="46" t="s">
        <v>241</v>
      </c>
      <c r="D38" s="49" t="s">
        <v>242</v>
      </c>
      <c r="E38" s="48" t="s">
        <v>243</v>
      </c>
      <c r="F38" s="47"/>
      <c r="G38" s="46" t="s">
        <v>181</v>
      </c>
      <c r="H38" s="46" t="s">
        <v>67</v>
      </c>
      <c r="I38" s="46" t="s">
        <v>182</v>
      </c>
      <c r="J38" s="47">
        <v>43624</v>
      </c>
      <c r="K38" s="47" t="s">
        <v>70</v>
      </c>
      <c r="L38" s="47" t="s">
        <v>183</v>
      </c>
      <c r="M38" s="47" t="s">
        <v>69</v>
      </c>
      <c r="N38" s="88"/>
      <c r="O38" s="92">
        <v>9.5</v>
      </c>
      <c r="P38" s="92">
        <v>10</v>
      </c>
      <c r="Q38" s="92">
        <v>10</v>
      </c>
      <c r="R38" s="92" t="s">
        <v>25</v>
      </c>
      <c r="S38" s="4"/>
      <c r="T38" s="4"/>
      <c r="U38" s="4"/>
      <c r="V38" s="45">
        <v>8</v>
      </c>
      <c r="W38" s="44">
        <f t="shared" si="0"/>
        <v>8.8000000000000007</v>
      </c>
      <c r="X38" s="43" t="s">
        <v>279</v>
      </c>
      <c r="Y38" s="42" t="s">
        <v>280</v>
      </c>
      <c r="Z38" s="41" t="s">
        <v>25</v>
      </c>
      <c r="AA38" s="40" t="s">
        <v>183</v>
      </c>
      <c r="AB38" s="22"/>
      <c r="AC38" s="39"/>
      <c r="AD38" s="38" t="str">
        <f t="shared" si="1"/>
        <v>Đạt</v>
      </c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</row>
    <row r="39" spans="2:45" ht="18.75" customHeight="1">
      <c r="B39" s="3">
        <v>27</v>
      </c>
      <c r="C39" s="46" t="s">
        <v>244</v>
      </c>
      <c r="D39" s="49" t="s">
        <v>245</v>
      </c>
      <c r="E39" s="48" t="s">
        <v>135</v>
      </c>
      <c r="F39" s="47"/>
      <c r="G39" s="46" t="s">
        <v>181</v>
      </c>
      <c r="H39" s="46" t="s">
        <v>67</v>
      </c>
      <c r="I39" s="46" t="s">
        <v>182</v>
      </c>
      <c r="J39" s="47">
        <v>43624</v>
      </c>
      <c r="K39" s="47" t="s">
        <v>70</v>
      </c>
      <c r="L39" s="47" t="s">
        <v>183</v>
      </c>
      <c r="M39" s="47" t="s">
        <v>69</v>
      </c>
      <c r="N39" s="88"/>
      <c r="O39" s="92">
        <v>0</v>
      </c>
      <c r="P39" s="92">
        <v>0</v>
      </c>
      <c r="Q39" s="92">
        <v>0</v>
      </c>
      <c r="R39" s="92" t="s">
        <v>25</v>
      </c>
      <c r="S39" s="4"/>
      <c r="T39" s="4"/>
      <c r="U39" s="4"/>
      <c r="V39" s="101" t="s">
        <v>286</v>
      </c>
      <c r="W39" s="44">
        <f t="shared" si="0"/>
        <v>0</v>
      </c>
      <c r="X39" s="43" t="s">
        <v>277</v>
      </c>
      <c r="Y39" s="42" t="s">
        <v>278</v>
      </c>
      <c r="Z39" s="41" t="s">
        <v>281</v>
      </c>
      <c r="AA39" s="40" t="s">
        <v>183</v>
      </c>
      <c r="AB39" s="22"/>
      <c r="AC39" s="39"/>
      <c r="AD39" s="38" t="str">
        <f t="shared" si="1"/>
        <v>Học lại</v>
      </c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</row>
    <row r="40" spans="2:45" ht="18.75" customHeight="1">
      <c r="B40" s="3">
        <v>30</v>
      </c>
      <c r="C40" s="46" t="s">
        <v>248</v>
      </c>
      <c r="D40" s="49" t="s">
        <v>249</v>
      </c>
      <c r="E40" s="48" t="s">
        <v>139</v>
      </c>
      <c r="F40" s="47"/>
      <c r="G40" s="46" t="s">
        <v>181</v>
      </c>
      <c r="H40" s="46" t="s">
        <v>67</v>
      </c>
      <c r="I40" s="46" t="s">
        <v>182</v>
      </c>
      <c r="J40" s="47">
        <v>43624</v>
      </c>
      <c r="K40" s="47" t="s">
        <v>70</v>
      </c>
      <c r="L40" s="47" t="s">
        <v>183</v>
      </c>
      <c r="M40" s="47" t="s">
        <v>69</v>
      </c>
      <c r="N40" s="88"/>
      <c r="O40" s="92">
        <v>10</v>
      </c>
      <c r="P40" s="92">
        <v>9</v>
      </c>
      <c r="Q40" s="92">
        <v>10</v>
      </c>
      <c r="R40" s="92" t="s">
        <v>25</v>
      </c>
      <c r="S40" s="4"/>
      <c r="T40" s="4"/>
      <c r="U40" s="4"/>
      <c r="V40" s="45">
        <v>4.5</v>
      </c>
      <c r="W40" s="44">
        <f t="shared" si="0"/>
        <v>6.6</v>
      </c>
      <c r="X40" s="43" t="s">
        <v>277</v>
      </c>
      <c r="Y40" s="42" t="s">
        <v>278</v>
      </c>
      <c r="Z40" s="41" t="s">
        <v>25</v>
      </c>
      <c r="AA40" s="40" t="s">
        <v>183</v>
      </c>
      <c r="AB40" s="22"/>
      <c r="AC40" s="39"/>
      <c r="AD40" s="38" t="str">
        <f t="shared" si="1"/>
        <v>Đạt</v>
      </c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</row>
    <row r="41" spans="2:45" ht="18.75" customHeight="1">
      <c r="B41" s="3">
        <v>29</v>
      </c>
      <c r="C41" s="46" t="s">
        <v>250</v>
      </c>
      <c r="D41" s="49" t="s">
        <v>251</v>
      </c>
      <c r="E41" s="48" t="s">
        <v>139</v>
      </c>
      <c r="F41" s="47"/>
      <c r="G41" s="46" t="s">
        <v>181</v>
      </c>
      <c r="H41" s="46" t="s">
        <v>67</v>
      </c>
      <c r="I41" s="46" t="s">
        <v>182</v>
      </c>
      <c r="J41" s="47">
        <v>43624</v>
      </c>
      <c r="K41" s="47" t="s">
        <v>70</v>
      </c>
      <c r="L41" s="47" t="s">
        <v>183</v>
      </c>
      <c r="M41" s="47" t="s">
        <v>69</v>
      </c>
      <c r="N41" s="88"/>
      <c r="O41" s="92">
        <v>8</v>
      </c>
      <c r="P41" s="92">
        <v>8</v>
      </c>
      <c r="Q41" s="92">
        <v>9.5</v>
      </c>
      <c r="R41" s="92" t="s">
        <v>25</v>
      </c>
      <c r="S41" s="4"/>
      <c r="T41" s="4"/>
      <c r="U41" s="4"/>
      <c r="V41" s="45">
        <v>10</v>
      </c>
      <c r="W41" s="44">
        <f t="shared" si="0"/>
        <v>9.5</v>
      </c>
      <c r="X41" s="43" t="s">
        <v>277</v>
      </c>
      <c r="Y41" s="42" t="s">
        <v>278</v>
      </c>
      <c r="Z41" s="41" t="s">
        <v>25</v>
      </c>
      <c r="AA41" s="40" t="s">
        <v>183</v>
      </c>
      <c r="AB41" s="22"/>
      <c r="AC41" s="39"/>
      <c r="AD41" s="38" t="str">
        <f t="shared" si="1"/>
        <v>Đạt</v>
      </c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</row>
    <row r="42" spans="2:45" ht="18.75" customHeight="1">
      <c r="B42" s="3">
        <v>28</v>
      </c>
      <c r="C42" s="46" t="s">
        <v>246</v>
      </c>
      <c r="D42" s="49" t="s">
        <v>247</v>
      </c>
      <c r="E42" s="48" t="s">
        <v>139</v>
      </c>
      <c r="F42" s="47"/>
      <c r="G42" s="46" t="s">
        <v>181</v>
      </c>
      <c r="H42" s="46" t="s">
        <v>67</v>
      </c>
      <c r="I42" s="46" t="s">
        <v>182</v>
      </c>
      <c r="J42" s="47">
        <v>43624</v>
      </c>
      <c r="K42" s="47" t="s">
        <v>70</v>
      </c>
      <c r="L42" s="47" t="s">
        <v>183</v>
      </c>
      <c r="M42" s="47" t="s">
        <v>69</v>
      </c>
      <c r="N42" s="88"/>
      <c r="O42" s="92">
        <v>0</v>
      </c>
      <c r="P42" s="92">
        <v>0</v>
      </c>
      <c r="Q42" s="92">
        <v>0</v>
      </c>
      <c r="R42" s="92" t="s">
        <v>25</v>
      </c>
      <c r="S42" s="4"/>
      <c r="T42" s="4"/>
      <c r="U42" s="4"/>
      <c r="V42" s="101" t="s">
        <v>286</v>
      </c>
      <c r="W42" s="44">
        <f t="shared" si="0"/>
        <v>0</v>
      </c>
      <c r="X42" s="43" t="s">
        <v>277</v>
      </c>
      <c r="Y42" s="42" t="s">
        <v>278</v>
      </c>
      <c r="Z42" s="41" t="s">
        <v>281</v>
      </c>
      <c r="AA42" s="40" t="s">
        <v>183</v>
      </c>
      <c r="AB42" s="22"/>
      <c r="AC42" s="39"/>
      <c r="AD42" s="38" t="str">
        <f t="shared" si="1"/>
        <v>Học lại</v>
      </c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</row>
    <row r="43" spans="2:45" ht="18.75" customHeight="1">
      <c r="B43" s="3">
        <v>31</v>
      </c>
      <c r="C43" s="46" t="s">
        <v>252</v>
      </c>
      <c r="D43" s="49" t="s">
        <v>253</v>
      </c>
      <c r="E43" s="48" t="s">
        <v>254</v>
      </c>
      <c r="F43" s="47"/>
      <c r="G43" s="46" t="s">
        <v>181</v>
      </c>
      <c r="H43" s="46" t="s">
        <v>67</v>
      </c>
      <c r="I43" s="46" t="s">
        <v>182</v>
      </c>
      <c r="J43" s="47">
        <v>43624</v>
      </c>
      <c r="K43" s="47" t="s">
        <v>70</v>
      </c>
      <c r="L43" s="47" t="s">
        <v>183</v>
      </c>
      <c r="M43" s="47" t="s">
        <v>69</v>
      </c>
      <c r="N43" s="88"/>
      <c r="O43" s="92">
        <v>9.5</v>
      </c>
      <c r="P43" s="92">
        <v>8.5</v>
      </c>
      <c r="Q43" s="92">
        <v>9.5</v>
      </c>
      <c r="R43" s="92" t="s">
        <v>25</v>
      </c>
      <c r="S43" s="4"/>
      <c r="T43" s="4"/>
      <c r="U43" s="4"/>
      <c r="V43" s="45">
        <v>7</v>
      </c>
      <c r="W43" s="44">
        <f t="shared" si="0"/>
        <v>7.9</v>
      </c>
      <c r="X43" s="43" t="s">
        <v>277</v>
      </c>
      <c r="Y43" s="42" t="s">
        <v>278</v>
      </c>
      <c r="Z43" s="41" t="s">
        <v>25</v>
      </c>
      <c r="AA43" s="40" t="s">
        <v>183</v>
      </c>
      <c r="AB43" s="22"/>
      <c r="AC43" s="39"/>
      <c r="AD43" s="38" t="str">
        <f t="shared" si="1"/>
        <v>Đạt</v>
      </c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</row>
    <row r="44" spans="2:45" ht="18.75" customHeight="1">
      <c r="B44" s="3">
        <v>32</v>
      </c>
      <c r="C44" s="46" t="s">
        <v>255</v>
      </c>
      <c r="D44" s="49" t="s">
        <v>256</v>
      </c>
      <c r="E44" s="48" t="s">
        <v>257</v>
      </c>
      <c r="F44" s="47"/>
      <c r="G44" s="46" t="s">
        <v>181</v>
      </c>
      <c r="H44" s="46" t="s">
        <v>67</v>
      </c>
      <c r="I44" s="46" t="s">
        <v>182</v>
      </c>
      <c r="J44" s="47">
        <v>43624</v>
      </c>
      <c r="K44" s="47" t="s">
        <v>70</v>
      </c>
      <c r="L44" s="47" t="s">
        <v>183</v>
      </c>
      <c r="M44" s="47" t="s">
        <v>69</v>
      </c>
      <c r="N44" s="88"/>
      <c r="O44" s="92">
        <v>0</v>
      </c>
      <c r="P44" s="92">
        <v>0</v>
      </c>
      <c r="Q44" s="92">
        <v>0</v>
      </c>
      <c r="R44" s="92" t="s">
        <v>25</v>
      </c>
      <c r="S44" s="4"/>
      <c r="T44" s="4"/>
      <c r="U44" s="4"/>
      <c r="V44" s="101" t="s">
        <v>286</v>
      </c>
      <c r="W44" s="44">
        <f t="shared" si="0"/>
        <v>0</v>
      </c>
      <c r="X44" s="43" t="s">
        <v>277</v>
      </c>
      <c r="Y44" s="42" t="s">
        <v>278</v>
      </c>
      <c r="Z44" s="41" t="s">
        <v>281</v>
      </c>
      <c r="AA44" s="40" t="s">
        <v>183</v>
      </c>
      <c r="AB44" s="22"/>
      <c r="AC44" s="39"/>
      <c r="AD44" s="38" t="str">
        <f t="shared" si="1"/>
        <v>Học lại</v>
      </c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</row>
    <row r="45" spans="2:45" ht="18.75" customHeight="1">
      <c r="B45" s="3">
        <v>33</v>
      </c>
      <c r="C45" s="46" t="s">
        <v>258</v>
      </c>
      <c r="D45" s="49" t="s">
        <v>259</v>
      </c>
      <c r="E45" s="48" t="s">
        <v>144</v>
      </c>
      <c r="F45" s="47"/>
      <c r="G45" s="46" t="s">
        <v>181</v>
      </c>
      <c r="H45" s="46" t="s">
        <v>67</v>
      </c>
      <c r="I45" s="46" t="s">
        <v>182</v>
      </c>
      <c r="J45" s="47">
        <v>43624</v>
      </c>
      <c r="K45" s="47" t="s">
        <v>70</v>
      </c>
      <c r="L45" s="47" t="s">
        <v>183</v>
      </c>
      <c r="M45" s="47" t="s">
        <v>69</v>
      </c>
      <c r="N45" s="88"/>
      <c r="O45" s="92">
        <v>9</v>
      </c>
      <c r="P45" s="92">
        <v>8.5</v>
      </c>
      <c r="Q45" s="92">
        <v>10</v>
      </c>
      <c r="R45" s="92" t="s">
        <v>25</v>
      </c>
      <c r="S45" s="4"/>
      <c r="T45" s="4"/>
      <c r="U45" s="4"/>
      <c r="V45" s="45">
        <v>8</v>
      </c>
      <c r="W45" s="44">
        <f t="shared" si="0"/>
        <v>8.6</v>
      </c>
      <c r="X45" s="43" t="s">
        <v>277</v>
      </c>
      <c r="Y45" s="42" t="s">
        <v>278</v>
      </c>
      <c r="Z45" s="41" t="s">
        <v>25</v>
      </c>
      <c r="AA45" s="40" t="s">
        <v>183</v>
      </c>
      <c r="AB45" s="22"/>
      <c r="AC45" s="39"/>
      <c r="AD45" s="38" t="str">
        <f t="shared" si="1"/>
        <v>Đạt</v>
      </c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</row>
    <row r="46" spans="2:45" ht="18.75" customHeight="1">
      <c r="B46" s="3">
        <v>34</v>
      </c>
      <c r="C46" s="46" t="s">
        <v>260</v>
      </c>
      <c r="D46" s="49" t="s">
        <v>103</v>
      </c>
      <c r="E46" s="48" t="s">
        <v>261</v>
      </c>
      <c r="F46" s="47"/>
      <c r="G46" s="46" t="s">
        <v>181</v>
      </c>
      <c r="H46" s="46" t="s">
        <v>67</v>
      </c>
      <c r="I46" s="46" t="s">
        <v>182</v>
      </c>
      <c r="J46" s="47">
        <v>43624</v>
      </c>
      <c r="K46" s="47" t="s">
        <v>70</v>
      </c>
      <c r="L46" s="47" t="s">
        <v>183</v>
      </c>
      <c r="M46" s="47" t="s">
        <v>69</v>
      </c>
      <c r="N46" s="88"/>
      <c r="O46" s="92">
        <v>0</v>
      </c>
      <c r="P46" s="92">
        <v>0</v>
      </c>
      <c r="Q46" s="92">
        <v>0</v>
      </c>
      <c r="R46" s="92" t="s">
        <v>25</v>
      </c>
      <c r="S46" s="4"/>
      <c r="T46" s="4"/>
      <c r="U46" s="4"/>
      <c r="V46" s="101" t="s">
        <v>286</v>
      </c>
      <c r="W46" s="44">
        <f t="shared" si="0"/>
        <v>0</v>
      </c>
      <c r="X46" s="43" t="s">
        <v>277</v>
      </c>
      <c r="Y46" s="42" t="s">
        <v>278</v>
      </c>
      <c r="Z46" s="41" t="s">
        <v>281</v>
      </c>
      <c r="AA46" s="40" t="s">
        <v>183</v>
      </c>
      <c r="AB46" s="22"/>
      <c r="AC46" s="39"/>
      <c r="AD46" s="38" t="str">
        <f t="shared" si="1"/>
        <v>Học lại</v>
      </c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</row>
    <row r="47" spans="2:45" ht="18.75" customHeight="1">
      <c r="B47" s="3">
        <v>35</v>
      </c>
      <c r="C47" s="46" t="s">
        <v>262</v>
      </c>
      <c r="D47" s="49" t="s">
        <v>143</v>
      </c>
      <c r="E47" s="48" t="s">
        <v>147</v>
      </c>
      <c r="F47" s="47"/>
      <c r="G47" s="46" t="s">
        <v>181</v>
      </c>
      <c r="H47" s="46" t="s">
        <v>67</v>
      </c>
      <c r="I47" s="46" t="s">
        <v>182</v>
      </c>
      <c r="J47" s="47">
        <v>43624</v>
      </c>
      <c r="K47" s="47" t="s">
        <v>70</v>
      </c>
      <c r="L47" s="47" t="s">
        <v>183</v>
      </c>
      <c r="M47" s="47" t="s">
        <v>69</v>
      </c>
      <c r="N47" s="88"/>
      <c r="O47" s="92">
        <v>8.5</v>
      </c>
      <c r="P47" s="92">
        <v>8.5</v>
      </c>
      <c r="Q47" s="92">
        <v>9.5</v>
      </c>
      <c r="R47" s="92" t="s">
        <v>25</v>
      </c>
      <c r="S47" s="4"/>
      <c r="T47" s="4"/>
      <c r="U47" s="4"/>
      <c r="V47" s="45">
        <v>4</v>
      </c>
      <c r="W47" s="44">
        <f t="shared" si="0"/>
        <v>6</v>
      </c>
      <c r="X47" s="43" t="s">
        <v>277</v>
      </c>
      <c r="Y47" s="42" t="s">
        <v>278</v>
      </c>
      <c r="Z47" s="41" t="s">
        <v>25</v>
      </c>
      <c r="AA47" s="40" t="s">
        <v>183</v>
      </c>
      <c r="AB47" s="22"/>
      <c r="AC47" s="39"/>
      <c r="AD47" s="38" t="str">
        <f t="shared" si="1"/>
        <v>Đạt</v>
      </c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</row>
    <row r="48" spans="2:45" ht="18.75" customHeight="1">
      <c r="B48" s="3">
        <v>37</v>
      </c>
      <c r="C48" s="46" t="s">
        <v>266</v>
      </c>
      <c r="D48" s="49" t="s">
        <v>267</v>
      </c>
      <c r="E48" s="48" t="s">
        <v>163</v>
      </c>
      <c r="F48" s="47"/>
      <c r="G48" s="46" t="s">
        <v>181</v>
      </c>
      <c r="H48" s="46" t="s">
        <v>67</v>
      </c>
      <c r="I48" s="46" t="s">
        <v>182</v>
      </c>
      <c r="J48" s="47">
        <v>43624</v>
      </c>
      <c r="K48" s="47" t="s">
        <v>70</v>
      </c>
      <c r="L48" s="47" t="s">
        <v>183</v>
      </c>
      <c r="M48" s="47" t="s">
        <v>69</v>
      </c>
      <c r="N48" s="88"/>
      <c r="O48" s="92">
        <v>10</v>
      </c>
      <c r="P48" s="92">
        <v>9.5</v>
      </c>
      <c r="Q48" s="92">
        <v>9.5</v>
      </c>
      <c r="R48" s="92" t="s">
        <v>25</v>
      </c>
      <c r="S48" s="4"/>
      <c r="T48" s="4"/>
      <c r="U48" s="4"/>
      <c r="V48" s="45">
        <v>7.5</v>
      </c>
      <c r="W48" s="44">
        <f t="shared" si="0"/>
        <v>8.4</v>
      </c>
      <c r="X48" s="43" t="s">
        <v>277</v>
      </c>
      <c r="Y48" s="42" t="s">
        <v>278</v>
      </c>
      <c r="Z48" s="41" t="s">
        <v>25</v>
      </c>
      <c r="AA48" s="40" t="s">
        <v>183</v>
      </c>
      <c r="AB48" s="22"/>
      <c r="AC48" s="39"/>
      <c r="AD48" s="38" t="str">
        <f t="shared" si="1"/>
        <v>Đạt</v>
      </c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</row>
    <row r="49" spans="1:45" ht="18.75" customHeight="1">
      <c r="B49" s="3">
        <v>39</v>
      </c>
      <c r="C49" s="46" t="s">
        <v>270</v>
      </c>
      <c r="D49" s="49" t="s">
        <v>271</v>
      </c>
      <c r="E49" s="48" t="s">
        <v>272</v>
      </c>
      <c r="F49" s="47"/>
      <c r="G49" s="46" t="s">
        <v>181</v>
      </c>
      <c r="H49" s="46" t="s">
        <v>67</v>
      </c>
      <c r="I49" s="46" t="s">
        <v>182</v>
      </c>
      <c r="J49" s="47">
        <v>43624</v>
      </c>
      <c r="K49" s="47" t="s">
        <v>70</v>
      </c>
      <c r="L49" s="47" t="s">
        <v>183</v>
      </c>
      <c r="M49" s="47" t="s">
        <v>69</v>
      </c>
      <c r="N49" s="88"/>
      <c r="O49" s="92">
        <v>10</v>
      </c>
      <c r="P49" s="92">
        <v>10</v>
      </c>
      <c r="Q49" s="92">
        <v>9.5</v>
      </c>
      <c r="R49" s="92" t="s">
        <v>25</v>
      </c>
      <c r="S49" s="4"/>
      <c r="T49" s="4"/>
      <c r="U49" s="4"/>
      <c r="V49" s="45">
        <v>8.5</v>
      </c>
      <c r="W49" s="44">
        <f t="shared" si="0"/>
        <v>9</v>
      </c>
      <c r="X49" s="43" t="s">
        <v>277</v>
      </c>
      <c r="Y49" s="42" t="s">
        <v>278</v>
      </c>
      <c r="Z49" s="41" t="s">
        <v>25</v>
      </c>
      <c r="AA49" s="40" t="s">
        <v>183</v>
      </c>
      <c r="AB49" s="22"/>
      <c r="AC49" s="39"/>
      <c r="AD49" s="38" t="str">
        <f t="shared" si="1"/>
        <v>Đạt</v>
      </c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</row>
    <row r="50" spans="1:45" ht="18.75" customHeight="1">
      <c r="B50" s="3">
        <v>36</v>
      </c>
      <c r="C50" s="46" t="s">
        <v>263</v>
      </c>
      <c r="D50" s="49" t="s">
        <v>264</v>
      </c>
      <c r="E50" s="48" t="s">
        <v>265</v>
      </c>
      <c r="F50" s="47"/>
      <c r="G50" s="46" t="s">
        <v>181</v>
      </c>
      <c r="H50" s="46" t="s">
        <v>67</v>
      </c>
      <c r="I50" s="46" t="s">
        <v>182</v>
      </c>
      <c r="J50" s="47">
        <v>43624</v>
      </c>
      <c r="K50" s="47" t="s">
        <v>70</v>
      </c>
      <c r="L50" s="47" t="s">
        <v>183</v>
      </c>
      <c r="M50" s="47" t="s">
        <v>69</v>
      </c>
      <c r="N50" s="88"/>
      <c r="O50" s="92">
        <v>9.5</v>
      </c>
      <c r="P50" s="92">
        <v>10</v>
      </c>
      <c r="Q50" s="92">
        <v>9</v>
      </c>
      <c r="R50" s="92" t="s">
        <v>25</v>
      </c>
      <c r="S50" s="4"/>
      <c r="T50" s="4"/>
      <c r="U50" s="4"/>
      <c r="V50" s="45">
        <v>6</v>
      </c>
      <c r="W50" s="44">
        <f t="shared" si="0"/>
        <v>7.4</v>
      </c>
      <c r="X50" s="43" t="s">
        <v>277</v>
      </c>
      <c r="Y50" s="42" t="s">
        <v>278</v>
      </c>
      <c r="Z50" s="41" t="s">
        <v>25</v>
      </c>
      <c r="AA50" s="40" t="s">
        <v>183</v>
      </c>
      <c r="AB50" s="22"/>
      <c r="AC50" s="39"/>
      <c r="AD50" s="38" t="str">
        <f t="shared" si="1"/>
        <v>Đạt</v>
      </c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</row>
    <row r="51" spans="1:45" ht="18.75" customHeight="1">
      <c r="B51" s="3">
        <v>38</v>
      </c>
      <c r="C51" s="46" t="s">
        <v>268</v>
      </c>
      <c r="D51" s="49" t="s">
        <v>269</v>
      </c>
      <c r="E51" s="48" t="s">
        <v>169</v>
      </c>
      <c r="F51" s="47"/>
      <c r="G51" s="46" t="s">
        <v>181</v>
      </c>
      <c r="H51" s="46" t="s">
        <v>67</v>
      </c>
      <c r="I51" s="46" t="s">
        <v>182</v>
      </c>
      <c r="J51" s="47">
        <v>43624</v>
      </c>
      <c r="K51" s="47" t="s">
        <v>70</v>
      </c>
      <c r="L51" s="47" t="s">
        <v>183</v>
      </c>
      <c r="M51" s="47" t="s">
        <v>69</v>
      </c>
      <c r="N51" s="88"/>
      <c r="O51" s="92">
        <v>10</v>
      </c>
      <c r="P51" s="92">
        <v>8.5</v>
      </c>
      <c r="Q51" s="92">
        <v>9</v>
      </c>
      <c r="R51" s="92" t="s">
        <v>25</v>
      </c>
      <c r="S51" s="4"/>
      <c r="T51" s="4"/>
      <c r="U51" s="4"/>
      <c r="V51" s="45">
        <v>8</v>
      </c>
      <c r="W51" s="44">
        <f t="shared" si="0"/>
        <v>8.5</v>
      </c>
      <c r="X51" s="43" t="s">
        <v>277</v>
      </c>
      <c r="Y51" s="42" t="s">
        <v>278</v>
      </c>
      <c r="Z51" s="41" t="s">
        <v>25</v>
      </c>
      <c r="AA51" s="40" t="s">
        <v>183</v>
      </c>
      <c r="AB51" s="22"/>
      <c r="AC51" s="39"/>
      <c r="AD51" s="38" t="str">
        <f t="shared" si="1"/>
        <v>Đạt</v>
      </c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</row>
    <row r="52" spans="1:45" ht="18.75" customHeight="1">
      <c r="B52" s="3">
        <v>40</v>
      </c>
      <c r="C52" s="46" t="s">
        <v>273</v>
      </c>
      <c r="D52" s="49" t="s">
        <v>274</v>
      </c>
      <c r="E52" s="48" t="s">
        <v>275</v>
      </c>
      <c r="F52" s="47"/>
      <c r="G52" s="46" t="s">
        <v>181</v>
      </c>
      <c r="H52" s="46" t="s">
        <v>67</v>
      </c>
      <c r="I52" s="46" t="s">
        <v>182</v>
      </c>
      <c r="J52" s="47">
        <v>43624</v>
      </c>
      <c r="K52" s="47" t="s">
        <v>70</v>
      </c>
      <c r="L52" s="47" t="s">
        <v>183</v>
      </c>
      <c r="M52" s="47" t="s">
        <v>69</v>
      </c>
      <c r="N52" s="88"/>
      <c r="O52" s="92">
        <v>9</v>
      </c>
      <c r="P52" s="92">
        <v>9.5</v>
      </c>
      <c r="Q52" s="92">
        <v>7.5</v>
      </c>
      <c r="R52" s="92" t="s">
        <v>25</v>
      </c>
      <c r="S52" s="4"/>
      <c r="T52" s="4"/>
      <c r="U52" s="4"/>
      <c r="V52" s="45">
        <v>6.5</v>
      </c>
      <c r="W52" s="44">
        <f t="shared" si="0"/>
        <v>7.3</v>
      </c>
      <c r="X52" s="43" t="s">
        <v>277</v>
      </c>
      <c r="Y52" s="42" t="s">
        <v>278</v>
      </c>
      <c r="Z52" s="41" t="s">
        <v>25</v>
      </c>
      <c r="AA52" s="40" t="s">
        <v>183</v>
      </c>
      <c r="AB52" s="22"/>
      <c r="AC52" s="39"/>
      <c r="AD52" s="38" t="str">
        <f t="shared" si="1"/>
        <v>Đạt</v>
      </c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</row>
    <row r="53" spans="1:45" ht="9" customHeight="1">
      <c r="A53" s="19"/>
      <c r="B53" s="5"/>
      <c r="C53" s="6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29"/>
      <c r="P53" s="28"/>
      <c r="Q53" s="28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2"/>
    </row>
    <row r="54" spans="1:45" ht="16.5" hidden="1">
      <c r="A54" s="19"/>
      <c r="B54" s="131" t="s">
        <v>26</v>
      </c>
      <c r="C54" s="131"/>
      <c r="D54" s="6"/>
      <c r="E54" s="7"/>
      <c r="F54" s="7"/>
      <c r="G54" s="7"/>
      <c r="H54" s="7"/>
      <c r="I54" s="7"/>
      <c r="J54" s="7"/>
      <c r="K54" s="7"/>
      <c r="L54" s="7"/>
      <c r="M54" s="7"/>
      <c r="N54" s="7"/>
      <c r="O54" s="29"/>
      <c r="P54" s="28"/>
      <c r="Q54" s="28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2"/>
    </row>
    <row r="55" spans="1:45" ht="16.5" hidden="1" customHeight="1">
      <c r="A55" s="19"/>
      <c r="B55" s="8" t="s">
        <v>27</v>
      </c>
      <c r="C55" s="8"/>
      <c r="D55" s="9">
        <f>+$AG$10</f>
        <v>41</v>
      </c>
      <c r="E55" s="33" t="s">
        <v>28</v>
      </c>
      <c r="F55" s="105" t="s">
        <v>29</v>
      </c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32">
        <f>$AG$10 -COUNTIF($Z$11:$Z$221,"Vắng") -COUNTIF($Z$11:$Z$221,"Vắng có phép") - COUNTIF($Z$11:$Z$221,"Đình chỉ thi") - COUNTIF($Z$11:$Z$221,"Không đủ ĐKDT")</f>
        <v>36</v>
      </c>
      <c r="W55" s="32"/>
      <c r="X55" s="32"/>
      <c r="Y55" s="30"/>
      <c r="Z55" s="31" t="s">
        <v>28</v>
      </c>
      <c r="AA55" s="30"/>
      <c r="AB55" s="22"/>
    </row>
    <row r="56" spans="1:45" ht="16.5" hidden="1" customHeight="1">
      <c r="A56" s="19"/>
      <c r="B56" s="8" t="s">
        <v>30</v>
      </c>
      <c r="C56" s="8"/>
      <c r="D56" s="9">
        <f>+$AR$10</f>
        <v>34</v>
      </c>
      <c r="E56" s="33" t="s">
        <v>28</v>
      </c>
      <c r="F56" s="105" t="s">
        <v>31</v>
      </c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36">
        <f>COUNTIF($Z$11:$Z$97,"Vắng")</f>
        <v>0</v>
      </c>
      <c r="W56" s="36"/>
      <c r="X56" s="36"/>
      <c r="Y56" s="35"/>
      <c r="Z56" s="31" t="s">
        <v>28</v>
      </c>
      <c r="AA56" s="35"/>
      <c r="AB56" s="22"/>
    </row>
    <row r="57" spans="1:45" ht="16.5" hidden="1" customHeight="1">
      <c r="A57" s="19"/>
      <c r="B57" s="8" t="s">
        <v>35</v>
      </c>
      <c r="C57" s="8"/>
      <c r="D57" s="34">
        <f>COUNTIF(AD12:AD52,"Học lại")</f>
        <v>7</v>
      </c>
      <c r="E57" s="33" t="s">
        <v>28</v>
      </c>
      <c r="F57" s="105" t="s">
        <v>36</v>
      </c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32">
        <f>COUNTIF($Z$11:$Z$97,"Vắng có phép")</f>
        <v>0</v>
      </c>
      <c r="W57" s="32"/>
      <c r="X57" s="32"/>
      <c r="Y57" s="30"/>
      <c r="Z57" s="31" t="s">
        <v>28</v>
      </c>
      <c r="AA57" s="30"/>
      <c r="AB57" s="22"/>
    </row>
    <row r="58" spans="1:45" ht="3" hidden="1" customHeight="1">
      <c r="A58" s="19"/>
      <c r="B58" s="5"/>
      <c r="C58" s="6"/>
      <c r="D58" s="6"/>
      <c r="E58" s="7"/>
      <c r="F58" s="7"/>
      <c r="G58" s="7"/>
      <c r="H58" s="7"/>
      <c r="I58" s="7"/>
      <c r="J58" s="7"/>
      <c r="K58" s="7"/>
      <c r="L58" s="7"/>
      <c r="M58" s="7"/>
      <c r="N58" s="7"/>
      <c r="O58" s="29"/>
      <c r="P58" s="28"/>
      <c r="Q58" s="28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2"/>
    </row>
    <row r="59" spans="1:45" hidden="1">
      <c r="B59" s="15" t="s">
        <v>37</v>
      </c>
      <c r="C59" s="15"/>
      <c r="D59" s="27">
        <f>COUNTIF(AD12:AD52,"Thi lại")</f>
        <v>0</v>
      </c>
      <c r="E59" s="26" t="s">
        <v>28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22"/>
    </row>
    <row r="60" spans="1:45" ht="29.25" customHeight="1">
      <c r="B60" s="15"/>
      <c r="C60" s="15"/>
      <c r="D60" s="27"/>
      <c r="E60" s="26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102" t="s">
        <v>287</v>
      </c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22"/>
    </row>
    <row r="61" spans="1:45" ht="33" customHeight="1">
      <c r="A61" s="10"/>
      <c r="B61" s="103" t="s">
        <v>32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1"/>
      <c r="Q61" s="107" t="s">
        <v>289</v>
      </c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22"/>
    </row>
    <row r="62" spans="1:45" ht="4.5" customHeight="1">
      <c r="A62" s="19"/>
      <c r="B62" s="5"/>
      <c r="C62" s="12"/>
      <c r="D62" s="12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5"/>
      <c r="P62" s="24"/>
      <c r="Q62" s="24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</row>
    <row r="63" spans="1:45" s="19" customFormat="1">
      <c r="B63" s="103" t="s">
        <v>33</v>
      </c>
      <c r="C63" s="103"/>
      <c r="D63" s="108" t="s">
        <v>34</v>
      </c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24"/>
      <c r="Q63" s="24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2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</row>
    <row r="64" spans="1:45" s="19" customFormat="1">
      <c r="A64" s="17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</row>
    <row r="65" spans="1:45" s="19" customFormat="1">
      <c r="A65" s="17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</row>
    <row r="66" spans="1:45" s="19" customFormat="1">
      <c r="A66" s="17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</row>
    <row r="67" spans="1:45" s="19" customFormat="1" ht="9.75" customHeight="1">
      <c r="A67" s="17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</row>
    <row r="68" spans="1:45" s="19" customFormat="1">
      <c r="A68" s="17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</row>
    <row r="69" spans="1:45" s="19" customFormat="1" ht="18.75" customHeight="1">
      <c r="A69" s="17"/>
      <c r="B69" s="106" t="s">
        <v>41</v>
      </c>
      <c r="C69" s="106"/>
      <c r="D69" s="106" t="s">
        <v>290</v>
      </c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 t="s">
        <v>38</v>
      </c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22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</row>
    <row r="73" spans="1:45">
      <c r="Z73" s="20"/>
    </row>
  </sheetData>
  <sheetProtection formatCells="0" formatColumns="0" formatRows="0" insertColumns="0" insertRows="0" insertHyperlinks="0" deleteColumns="0" deleteRows="0" sort="0" autoFilter="0" pivotTables="0"/>
  <autoFilter ref="A11:AS11" xr:uid="{00000000-0009-0000-0000-000001000000}">
    <filterColumn colId="1" showButton="0"/>
    <filterColumn colId="2" showButton="0"/>
    <filterColumn colId="3" showButton="0"/>
    <filterColumn colId="4" showButton="0"/>
    <filterColumn colId="5" showButton="0"/>
  </autoFilter>
  <sortState ref="A12:AS52">
    <sortCondition ref="E12:E52"/>
  </sortState>
  <mergeCells count="63">
    <mergeCell ref="B61:O61"/>
    <mergeCell ref="Q61:AA61"/>
    <mergeCell ref="B63:C63"/>
    <mergeCell ref="D63:O63"/>
    <mergeCell ref="B69:C69"/>
    <mergeCell ref="D69:P69"/>
    <mergeCell ref="Q69:AA69"/>
    <mergeCell ref="B54:C54"/>
    <mergeCell ref="F55:U55"/>
    <mergeCell ref="F56:U56"/>
    <mergeCell ref="F57:U57"/>
    <mergeCell ref="Q59:AA59"/>
    <mergeCell ref="Q60:AA60"/>
    <mergeCell ref="W9:W11"/>
    <mergeCell ref="X9:X10"/>
    <mergeCell ref="Y9:Y10"/>
    <mergeCell ref="Z9:Z11"/>
    <mergeCell ref="AA9:AA11"/>
    <mergeCell ref="V9:V10"/>
    <mergeCell ref="B11:G11"/>
    <mergeCell ref="R9:R10"/>
    <mergeCell ref="S9:S10"/>
    <mergeCell ref="T9:T10"/>
    <mergeCell ref="U9:U10"/>
    <mergeCell ref="L9:L10"/>
    <mergeCell ref="M9:M10"/>
    <mergeCell ref="N9:N10"/>
    <mergeCell ref="O9:O10"/>
    <mergeCell ref="P9:P10"/>
    <mergeCell ref="Q9:Q10"/>
    <mergeCell ref="B9:B10"/>
    <mergeCell ref="C9:C10"/>
    <mergeCell ref="D9:E10"/>
    <mergeCell ref="F9:F10"/>
    <mergeCell ref="G9:G10"/>
    <mergeCell ref="AR6:AS8"/>
    <mergeCell ref="B7:C7"/>
    <mergeCell ref="E7:F7"/>
    <mergeCell ref="G7:R7"/>
    <mergeCell ref="V7:AA7"/>
    <mergeCell ref="AF6:AF9"/>
    <mergeCell ref="AG6:AG9"/>
    <mergeCell ref="AH6:AK8"/>
    <mergeCell ref="AL6:AM8"/>
    <mergeCell ref="AN6:AO8"/>
    <mergeCell ref="AP6:AQ8"/>
    <mergeCell ref="AE6:AE9"/>
    <mergeCell ref="H9:H10"/>
    <mergeCell ref="I9:I10"/>
    <mergeCell ref="J9:J10"/>
    <mergeCell ref="K9:K10"/>
    <mergeCell ref="B5:G5"/>
    <mergeCell ref="O5:AA5"/>
    <mergeCell ref="B6:C6"/>
    <mergeCell ref="D6:U6"/>
    <mergeCell ref="V6:AA6"/>
    <mergeCell ref="B1:G1"/>
    <mergeCell ref="O1:AA1"/>
    <mergeCell ref="B2:G2"/>
    <mergeCell ref="O2:AA2"/>
    <mergeCell ref="B3:G3"/>
    <mergeCell ref="O3:AA4"/>
    <mergeCell ref="B4:G4"/>
  </mergeCells>
  <phoneticPr fontId="27" type="noConversion"/>
  <conditionalFormatting sqref="S12:V52">
    <cfRule type="cellIs" dxfId="10" priority="15" operator="greaterThan">
      <formula>10</formula>
    </cfRule>
  </conditionalFormatting>
  <conditionalFormatting sqref="V12:V52">
    <cfRule type="cellIs" dxfId="9" priority="6" operator="greaterThan">
      <formula>10</formula>
    </cfRule>
    <cfRule type="cellIs" dxfId="8" priority="8" operator="greaterThan">
      <formula>10</formula>
    </cfRule>
    <cfRule type="cellIs" dxfId="7" priority="9" operator="greaterThan">
      <formula>10</formula>
    </cfRule>
    <cfRule type="cellIs" dxfId="6" priority="10" operator="greaterThan">
      <formula>10</formula>
    </cfRule>
    <cfRule type="cellIs" dxfId="5" priority="11" operator="greaterThan">
      <formula>10</formula>
    </cfRule>
    <cfRule type="cellIs" dxfId="4" priority="12" operator="greaterThan">
      <formula>10</formula>
    </cfRule>
  </conditionalFormatting>
  <conditionalFormatting sqref="O12:R52">
    <cfRule type="cellIs" dxfId="3" priority="4" operator="greaterThan">
      <formula>10</formula>
    </cfRule>
  </conditionalFormatting>
  <conditionalFormatting sqref="O12:R52">
    <cfRule type="cellIs" dxfId="2" priority="3" operator="greaterThan">
      <formula>10</formula>
    </cfRule>
  </conditionalFormatting>
  <conditionalFormatting sqref="C1:C2 C6:C60 C70:C1048576">
    <cfRule type="duplicateValues" dxfId="1" priority="24"/>
  </conditionalFormatting>
  <conditionalFormatting sqref="C61:C69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7 AE2:AS10 AD12:AD52" xr:uid="{00000000-0002-0000-0100-000000000000}"/>
  </dataValidations>
  <pageMargins left="0.1574803149606299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2</vt:i4>
      </vt:variant>
      <vt:variant>
        <vt:lpstr>Phạm vi Có tên</vt:lpstr>
      </vt:variant>
      <vt:variant>
        <vt:i4>2</vt:i4>
      </vt:variant>
    </vt:vector>
  </HeadingPairs>
  <TitlesOfParts>
    <vt:vector size="4" baseType="lpstr">
      <vt:lpstr>Nhóm (1)</vt:lpstr>
      <vt:lpstr>Nhóm (2)</vt:lpstr>
      <vt:lpstr>'Nhóm (1)'!Print_Titles</vt:lpstr>
      <vt:lpstr>'Nhóm (2)'!Print_Titles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2019-07-15T02:29:09Z</cp:lastPrinted>
  <dcterms:created xsi:type="dcterms:W3CDTF">2015-04-17T02:48:53Z</dcterms:created>
  <dcterms:modified xsi:type="dcterms:W3CDTF">2019-07-15T02:33:59Z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a21b5c90-cd58-4878-aae0-8cbd5f3c82e2</vt:lpwstr>
  </property>
</Properties>
</file>